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SO 01-D.1.1 - Architekton..." sheetId="2" r:id="rId2"/>
    <sheet name="D.1.2.2-SO 01 - Zdravotec..." sheetId="3" r:id="rId3"/>
    <sheet name="D.1.2.4_1 - Vytápění" sheetId="4" r:id="rId4"/>
    <sheet name="1 - Ostatní" sheetId="5" r:id="rId5"/>
    <sheet name="2 - Z.Č.1 - VĚTRÁNÍ MÍSTN..." sheetId="6" r:id="rId6"/>
    <sheet name="3 - Z.Č.2 - CHLAZENÍ m.č...." sheetId="7" r:id="rId7"/>
    <sheet name="4 - Z.Č.3 - CHLAZENÍ m.č...." sheetId="8" r:id="rId8"/>
    <sheet name="5 - Z.Č.4 - CHLAZENÍ m.č...." sheetId="9" r:id="rId9"/>
    <sheet name="6 - Z.Č.5 - CHLAZENÍ m.č...." sheetId="10" r:id="rId10"/>
    <sheet name="D.1.2.4_3 - Vodní chlazení" sheetId="11" r:id="rId11"/>
    <sheet name="D.1.2.5-SO 01 - Silnoprou..." sheetId="12" r:id="rId12"/>
    <sheet name="SO 01-D.2 - Technické plyny" sheetId="13" r:id="rId13"/>
    <sheet name="SO 01-D.3 - Stavebně tech..." sheetId="14" r:id="rId14"/>
    <sheet name="SO 01-D.4 - Požárně bezpe..." sheetId="15" r:id="rId15"/>
    <sheet name="VON - Vedlejší a ostatní ..." sheetId="16" r:id="rId16"/>
  </sheets>
  <definedNames>
    <definedName name="_xlnm.Print_Area" localSheetId="0">'Rekapitulace stavby'!$D$4:$AO$76,'Rekapitulace stavby'!$C$82:$AQ$112</definedName>
    <definedName name="_xlnm.Print_Titles" localSheetId="0">'Rekapitulace stavby'!$92:$92</definedName>
    <definedName name="_xlnm._FilterDatabase" localSheetId="1" hidden="1">'SO 01-D.1.1 - Architekton...'!$C$141:$K$510</definedName>
    <definedName name="_xlnm.Print_Area" localSheetId="1">'SO 01-D.1.1 - Architekton...'!$C$4:$J$39,'SO 01-D.1.1 - Architekton...'!$C$50:$J$76,'SO 01-D.1.1 - Architekton...'!$C$82:$J$123,'SO 01-D.1.1 - Architekton...'!$C$129:$K$510</definedName>
    <definedName name="_xlnm.Print_Titles" localSheetId="1">'SO 01-D.1.1 - Architekton...'!$141:$141</definedName>
    <definedName name="_xlnm._FilterDatabase" localSheetId="2" hidden="1">'D.1.2.2-SO 01 - Zdravotec...'!$C$123:$K$214</definedName>
    <definedName name="_xlnm.Print_Area" localSheetId="2">'D.1.2.2-SO 01 - Zdravotec...'!$C$4:$J$39,'D.1.2.2-SO 01 - Zdravotec...'!$C$50:$J$76,'D.1.2.2-SO 01 - Zdravotec...'!$C$82:$J$105,'D.1.2.2-SO 01 - Zdravotec...'!$C$111:$K$214</definedName>
    <definedName name="_xlnm.Print_Titles" localSheetId="2">'D.1.2.2-SO 01 - Zdravotec...'!$123:$123</definedName>
    <definedName name="_xlnm._FilterDatabase" localSheetId="3" hidden="1">'D.1.2.4_1 - Vytápění'!$C$121:$K$139</definedName>
    <definedName name="_xlnm.Print_Area" localSheetId="3">'D.1.2.4_1 - Vytápění'!$C$4:$J$41,'D.1.2.4_1 - Vytápění'!$C$50:$J$76,'D.1.2.4_1 - Vytápění'!$C$82:$J$101,'D.1.2.4_1 - Vytápění'!$C$107:$K$139</definedName>
    <definedName name="_xlnm.Print_Titles" localSheetId="3">'D.1.2.4_1 - Vytápění'!$121:$121</definedName>
    <definedName name="_xlnm._FilterDatabase" localSheetId="4" hidden="1">'1 - Ostatní'!$C$123:$K$132</definedName>
    <definedName name="_xlnm.Print_Area" localSheetId="4">'1 - Ostatní'!$C$4:$J$43,'1 - Ostatní'!$C$50:$J$76,'1 - Ostatní'!$C$82:$J$101,'1 - Ostatní'!$C$107:$K$132</definedName>
    <definedName name="_xlnm.Print_Titles" localSheetId="4">'1 - Ostatní'!$123:$123</definedName>
    <definedName name="_xlnm._FilterDatabase" localSheetId="5" hidden="1">'2 - Z.Č.1 - VĚTRÁNÍ MÍSTN...'!$C$124:$K$155</definedName>
    <definedName name="_xlnm.Print_Area" localSheetId="5">'2 - Z.Č.1 - VĚTRÁNÍ MÍSTN...'!$C$4:$J$43,'2 - Z.Č.1 - VĚTRÁNÍ MÍSTN...'!$C$50:$J$76,'2 - Z.Č.1 - VĚTRÁNÍ MÍSTN...'!$C$82:$J$102,'2 - Z.Č.1 - VĚTRÁNÍ MÍSTN...'!$C$108:$K$155</definedName>
    <definedName name="_xlnm.Print_Titles" localSheetId="5">'2 - Z.Č.1 - VĚTRÁNÍ MÍSTN...'!$124:$124</definedName>
    <definedName name="_xlnm._FilterDatabase" localSheetId="6" hidden="1">'3 - Z.Č.2 - CHLAZENÍ m.č....'!$C$124:$K$139</definedName>
    <definedName name="_xlnm.Print_Area" localSheetId="6">'3 - Z.Č.2 - CHLAZENÍ m.č....'!$C$4:$J$43,'3 - Z.Č.2 - CHLAZENÍ m.č....'!$C$50:$J$76,'3 - Z.Č.2 - CHLAZENÍ m.č....'!$C$82:$J$102,'3 - Z.Č.2 - CHLAZENÍ m.č....'!$C$108:$K$139</definedName>
    <definedName name="_xlnm.Print_Titles" localSheetId="6">'3 - Z.Č.2 - CHLAZENÍ m.č....'!$124:$124</definedName>
    <definedName name="_xlnm._FilterDatabase" localSheetId="7" hidden="1">'4 - Z.Č.3 - CHLAZENÍ m.č....'!$C$124:$K$139</definedName>
    <definedName name="_xlnm.Print_Area" localSheetId="7">'4 - Z.Č.3 - CHLAZENÍ m.č....'!$C$4:$J$43,'4 - Z.Č.3 - CHLAZENÍ m.č....'!$C$50:$J$76,'4 - Z.Č.3 - CHLAZENÍ m.č....'!$C$82:$J$102,'4 - Z.Č.3 - CHLAZENÍ m.č....'!$C$108:$K$139</definedName>
    <definedName name="_xlnm.Print_Titles" localSheetId="7">'4 - Z.Č.3 - CHLAZENÍ m.č....'!$124:$124</definedName>
    <definedName name="_xlnm._FilterDatabase" localSheetId="8" hidden="1">'5 - Z.Č.4 - CHLAZENÍ m.č....'!$C$124:$K$139</definedName>
    <definedName name="_xlnm.Print_Area" localSheetId="8">'5 - Z.Č.4 - CHLAZENÍ m.č....'!$C$4:$J$43,'5 - Z.Č.4 - CHLAZENÍ m.č....'!$C$50:$J$76,'5 - Z.Č.4 - CHLAZENÍ m.č....'!$C$82:$J$102,'5 - Z.Č.4 - CHLAZENÍ m.č....'!$C$108:$K$139</definedName>
    <definedName name="_xlnm.Print_Titles" localSheetId="8">'5 - Z.Č.4 - CHLAZENÍ m.č....'!$124:$124</definedName>
    <definedName name="_xlnm._FilterDatabase" localSheetId="9" hidden="1">'6 - Z.Č.5 - CHLAZENÍ m.č....'!$C$124:$K$139</definedName>
    <definedName name="_xlnm.Print_Area" localSheetId="9">'6 - Z.Č.5 - CHLAZENÍ m.č....'!$C$4:$J$43,'6 - Z.Č.5 - CHLAZENÍ m.č....'!$C$50:$J$76,'6 - Z.Č.5 - CHLAZENÍ m.č....'!$C$82:$J$102,'6 - Z.Č.5 - CHLAZENÍ m.č....'!$C$108:$K$139</definedName>
    <definedName name="_xlnm.Print_Titles" localSheetId="9">'6 - Z.Č.5 - CHLAZENÍ m.č....'!$124:$124</definedName>
    <definedName name="_xlnm._FilterDatabase" localSheetId="10" hidden="1">'D.1.2.4_3 - Vodní chlazení'!$C$127:$K$253</definedName>
    <definedName name="_xlnm.Print_Area" localSheetId="10">'D.1.2.4_3 - Vodní chlazení'!$C$4:$J$41,'D.1.2.4_3 - Vodní chlazení'!$C$50:$J$76,'D.1.2.4_3 - Vodní chlazení'!$C$82:$J$107,'D.1.2.4_3 - Vodní chlazení'!$C$113:$K$253</definedName>
    <definedName name="_xlnm.Print_Titles" localSheetId="10">'D.1.2.4_3 - Vodní chlazení'!$127:$127</definedName>
    <definedName name="_xlnm._FilterDatabase" localSheetId="11" hidden="1">'D.1.2.5-SO 01 - Silnoprou...'!$C$124:$K$201</definedName>
    <definedName name="_xlnm.Print_Area" localSheetId="11">'D.1.2.5-SO 01 - Silnoprou...'!$C$4:$J$39,'D.1.2.5-SO 01 - Silnoprou...'!$C$50:$J$76,'D.1.2.5-SO 01 - Silnoprou...'!$C$82:$J$106,'D.1.2.5-SO 01 - Silnoprou...'!$C$112:$K$201</definedName>
    <definedName name="_xlnm.Print_Titles" localSheetId="11">'D.1.2.5-SO 01 - Silnoprou...'!$124:$124</definedName>
    <definedName name="_xlnm._FilterDatabase" localSheetId="12" hidden="1">'SO 01-D.2 - Technické plyny'!$C$117:$K$159</definedName>
    <definedName name="_xlnm.Print_Area" localSheetId="12">'SO 01-D.2 - Technické plyny'!$C$4:$J$39,'SO 01-D.2 - Technické plyny'!$C$50:$J$76,'SO 01-D.2 - Technické plyny'!$C$82:$J$99,'SO 01-D.2 - Technické plyny'!$C$105:$K$159</definedName>
    <definedName name="_xlnm.Print_Titles" localSheetId="12">'SO 01-D.2 - Technické plyny'!$117:$117</definedName>
    <definedName name="_xlnm._FilterDatabase" localSheetId="13" hidden="1">'SO 01-D.3 - Stavebně tech...'!$C$117:$K$123</definedName>
    <definedName name="_xlnm.Print_Area" localSheetId="13">'SO 01-D.3 - Stavebně tech...'!$C$4:$J$39,'SO 01-D.3 - Stavebně tech...'!$C$50:$J$76,'SO 01-D.3 - Stavebně tech...'!$C$82:$J$99,'SO 01-D.3 - Stavebně tech...'!$C$105:$K$123</definedName>
    <definedName name="_xlnm.Print_Titles" localSheetId="13">'SO 01-D.3 - Stavebně tech...'!$117:$117</definedName>
    <definedName name="_xlnm._FilterDatabase" localSheetId="14" hidden="1">'SO 01-D.4 - Požárně bezpe...'!$C$117:$K$124</definedName>
    <definedName name="_xlnm.Print_Area" localSheetId="14">'SO 01-D.4 - Požárně bezpe...'!$C$4:$J$39,'SO 01-D.4 - Požárně bezpe...'!$C$50:$J$76,'SO 01-D.4 - Požárně bezpe...'!$C$82:$J$99,'SO 01-D.4 - Požárně bezpe...'!$C$105:$K$124</definedName>
    <definedName name="_xlnm.Print_Titles" localSheetId="14">'SO 01-D.4 - Požárně bezpe...'!$117:$117</definedName>
    <definedName name="_xlnm._FilterDatabase" localSheetId="15" hidden="1">'VON - Vedlejší a ostatní ...'!$C$122:$K$150</definedName>
    <definedName name="_xlnm.Print_Area" localSheetId="15">'VON - Vedlejší a ostatní ...'!$C$4:$J$39,'VON - Vedlejší a ostatní ...'!$C$50:$J$76,'VON - Vedlejší a ostatní ...'!$C$82:$J$104,'VON - Vedlejší a ostatní ...'!$C$110:$K$150</definedName>
    <definedName name="_xlnm.Print_Titles" localSheetId="15">'VON - Vedlejší a ostatní ...'!$122:$122</definedName>
  </definedNames>
  <calcPr/>
</workbook>
</file>

<file path=xl/calcChain.xml><?xml version="1.0" encoding="utf-8"?>
<calcChain xmlns="http://schemas.openxmlformats.org/spreadsheetml/2006/main">
  <c i="16" l="1" r="J37"/>
  <c r="J36"/>
  <c i="1" r="AY111"/>
  <c i="16" r="J35"/>
  <c i="1" r="AX111"/>
  <c i="16" r="BI149"/>
  <c r="BH149"/>
  <c r="BG149"/>
  <c r="BF149"/>
  <c r="T149"/>
  <c r="T148"/>
  <c r="R149"/>
  <c r="R148"/>
  <c r="P149"/>
  <c r="P148"/>
  <c r="BI146"/>
  <c r="BH146"/>
  <c r="BG146"/>
  <c r="BF146"/>
  <c r="T146"/>
  <c r="T145"/>
  <c r="R146"/>
  <c r="R145"/>
  <c r="P146"/>
  <c r="P145"/>
  <c r="BI143"/>
  <c r="BH143"/>
  <c r="BG143"/>
  <c r="BF143"/>
  <c r="T143"/>
  <c r="R143"/>
  <c r="P143"/>
  <c r="BI141"/>
  <c r="BH141"/>
  <c r="BG141"/>
  <c r="BF141"/>
  <c r="T141"/>
  <c r="R141"/>
  <c r="P141"/>
  <c r="BI138"/>
  <c r="BH138"/>
  <c r="BG138"/>
  <c r="BF138"/>
  <c r="T138"/>
  <c r="R138"/>
  <c r="P138"/>
  <c r="BI136"/>
  <c r="BH136"/>
  <c r="BG136"/>
  <c r="BF136"/>
  <c r="T136"/>
  <c r="R136"/>
  <c r="P136"/>
  <c r="BI134"/>
  <c r="BH134"/>
  <c r="BG134"/>
  <c r="BF134"/>
  <c r="T134"/>
  <c r="R134"/>
  <c r="P134"/>
  <c r="BI131"/>
  <c r="BH131"/>
  <c r="BG131"/>
  <c r="BF131"/>
  <c r="T131"/>
  <c r="T130"/>
  <c r="R131"/>
  <c r="R130"/>
  <c r="P131"/>
  <c r="P130"/>
  <c r="BI128"/>
  <c r="BH128"/>
  <c r="BG128"/>
  <c r="BF128"/>
  <c r="T128"/>
  <c r="R128"/>
  <c r="P128"/>
  <c r="BI126"/>
  <c r="BH126"/>
  <c r="BG126"/>
  <c r="BF126"/>
  <c r="T126"/>
  <c r="R126"/>
  <c r="P126"/>
  <c r="J119"/>
  <c r="F119"/>
  <c r="F117"/>
  <c r="E115"/>
  <c r="J91"/>
  <c r="F91"/>
  <c r="F89"/>
  <c r="E87"/>
  <c r="J24"/>
  <c r="E24"/>
  <c r="J120"/>
  <c r="J23"/>
  <c r="J18"/>
  <c r="E18"/>
  <c r="F120"/>
  <c r="J17"/>
  <c r="J12"/>
  <c r="J117"/>
  <c r="E7"/>
  <c r="E85"/>
  <c i="15" r="J37"/>
  <c r="J36"/>
  <c i="1" r="AY110"/>
  <c i="15" r="J35"/>
  <c i="1" r="AX110"/>
  <c i="15" r="BI124"/>
  <c r="BH124"/>
  <c r="BG124"/>
  <c r="BF124"/>
  <c r="T124"/>
  <c r="R124"/>
  <c r="P124"/>
  <c r="BI123"/>
  <c r="BH123"/>
  <c r="BG123"/>
  <c r="BF123"/>
  <c r="T123"/>
  <c r="R123"/>
  <c r="P123"/>
  <c r="BI122"/>
  <c r="BH122"/>
  <c r="BG122"/>
  <c r="BF122"/>
  <c r="T122"/>
  <c r="R122"/>
  <c r="P122"/>
  <c r="BI121"/>
  <c r="BH121"/>
  <c r="BG121"/>
  <c r="BF121"/>
  <c r="T121"/>
  <c r="R121"/>
  <c r="P121"/>
  <c r="J114"/>
  <c r="F114"/>
  <c r="F112"/>
  <c r="E110"/>
  <c r="J91"/>
  <c r="F91"/>
  <c r="F89"/>
  <c r="E87"/>
  <c r="J24"/>
  <c r="E24"/>
  <c r="J92"/>
  <c r="J23"/>
  <c r="J18"/>
  <c r="E18"/>
  <c r="F115"/>
  <c r="J17"/>
  <c r="J12"/>
  <c r="J112"/>
  <c r="E7"/>
  <c r="E108"/>
  <c i="14" r="J37"/>
  <c r="J36"/>
  <c i="1" r="AY109"/>
  <c i="14" r="J35"/>
  <c i="1" r="AX109"/>
  <c i="14" r="BI121"/>
  <c r="BH121"/>
  <c r="BG121"/>
  <c r="BF121"/>
  <c r="T121"/>
  <c r="T120"/>
  <c r="T119"/>
  <c r="T118"/>
  <c r="R121"/>
  <c r="R120"/>
  <c r="R119"/>
  <c r="R118"/>
  <c r="P121"/>
  <c r="P120"/>
  <c r="P119"/>
  <c r="P118"/>
  <c i="1" r="AU109"/>
  <c i="14" r="J114"/>
  <c r="F114"/>
  <c r="F112"/>
  <c r="E110"/>
  <c r="J91"/>
  <c r="F91"/>
  <c r="F89"/>
  <c r="E87"/>
  <c r="J24"/>
  <c r="E24"/>
  <c r="J115"/>
  <c r="J23"/>
  <c r="J18"/>
  <c r="E18"/>
  <c r="F115"/>
  <c r="J17"/>
  <c r="J12"/>
  <c r="J112"/>
  <c r="E7"/>
  <c r="E85"/>
  <c i="13" r="J37"/>
  <c r="J36"/>
  <c i="1" r="AY108"/>
  <c i="13" r="J35"/>
  <c i="1" r="AX108"/>
  <c i="13"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F112"/>
  <c r="E110"/>
  <c r="F89"/>
  <c r="E87"/>
  <c r="J24"/>
  <c r="E24"/>
  <c r="J115"/>
  <c r="J23"/>
  <c r="J21"/>
  <c r="E21"/>
  <c r="J91"/>
  <c r="J20"/>
  <c r="J18"/>
  <c r="E18"/>
  <c r="F115"/>
  <c r="J17"/>
  <c r="J15"/>
  <c r="E15"/>
  <c r="F114"/>
  <c r="J14"/>
  <c r="J12"/>
  <c r="J112"/>
  <c r="E7"/>
  <c r="E108"/>
  <c i="12" r="J37"/>
  <c r="J36"/>
  <c i="1" r="AY107"/>
  <c i="12" r="J35"/>
  <c i="1" r="AX107"/>
  <c i="12" r="BI201"/>
  <c r="BH201"/>
  <c r="BG201"/>
  <c r="BF201"/>
  <c r="T201"/>
  <c r="T200"/>
  <c r="R201"/>
  <c r="R200"/>
  <c r="P201"/>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5"/>
  <c r="BH185"/>
  <c r="BG185"/>
  <c r="BF185"/>
  <c r="T185"/>
  <c r="T184"/>
  <c r="R185"/>
  <c r="R184"/>
  <c r="P185"/>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6"/>
  <c r="BH166"/>
  <c r="BG166"/>
  <c r="BF166"/>
  <c r="T166"/>
  <c r="R166"/>
  <c r="P166"/>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7"/>
  <c r="BH157"/>
  <c r="BG157"/>
  <c r="BF157"/>
  <c r="T157"/>
  <c r="R157"/>
  <c r="P157"/>
  <c r="BI156"/>
  <c r="BH156"/>
  <c r="BG156"/>
  <c r="BF156"/>
  <c r="T156"/>
  <c r="R156"/>
  <c r="P156"/>
  <c r="BI155"/>
  <c r="BH155"/>
  <c r="BG155"/>
  <c r="BF155"/>
  <c r="T155"/>
  <c r="R155"/>
  <c r="P155"/>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F119"/>
  <c r="E117"/>
  <c r="F89"/>
  <c r="E87"/>
  <c r="J24"/>
  <c r="E24"/>
  <c r="J122"/>
  <c r="J23"/>
  <c r="J21"/>
  <c r="E21"/>
  <c r="J121"/>
  <c r="J20"/>
  <c r="J18"/>
  <c r="E18"/>
  <c r="F92"/>
  <c r="J17"/>
  <c r="J15"/>
  <c r="E15"/>
  <c r="F121"/>
  <c r="J14"/>
  <c r="J12"/>
  <c r="J119"/>
  <c r="E7"/>
  <c r="E85"/>
  <c i="11" r="J39"/>
  <c r="J38"/>
  <c i="1" r="AY106"/>
  <c i="11" r="J37"/>
  <c i="1" r="AX106"/>
  <c i="11" r="BI252"/>
  <c r="BH252"/>
  <c r="BG252"/>
  <c r="BF252"/>
  <c r="T252"/>
  <c r="R252"/>
  <c r="P252"/>
  <c r="BI250"/>
  <c r="BH250"/>
  <c r="BG250"/>
  <c r="BF250"/>
  <c r="T250"/>
  <c r="R250"/>
  <c r="P250"/>
  <c r="BI249"/>
  <c r="BH249"/>
  <c r="BG249"/>
  <c r="BF249"/>
  <c r="T249"/>
  <c r="R249"/>
  <c r="P249"/>
  <c r="BI247"/>
  <c r="BH247"/>
  <c r="BG247"/>
  <c r="BF247"/>
  <c r="T247"/>
  <c r="R247"/>
  <c r="P247"/>
  <c r="BI245"/>
  <c r="BH245"/>
  <c r="BG245"/>
  <c r="BF245"/>
  <c r="T245"/>
  <c r="R245"/>
  <c r="P245"/>
  <c r="BI243"/>
  <c r="BH243"/>
  <c r="BG243"/>
  <c r="BF243"/>
  <c r="T243"/>
  <c r="R243"/>
  <c r="P243"/>
  <c r="BI240"/>
  <c r="BH240"/>
  <c r="BG240"/>
  <c r="BF240"/>
  <c r="T240"/>
  <c r="R240"/>
  <c r="P240"/>
  <c r="BI239"/>
  <c r="BH239"/>
  <c r="BG239"/>
  <c r="BF239"/>
  <c r="T239"/>
  <c r="R239"/>
  <c r="P239"/>
  <c r="BI236"/>
  <c r="BH236"/>
  <c r="BG236"/>
  <c r="BF236"/>
  <c r="T236"/>
  <c r="R236"/>
  <c r="P236"/>
  <c r="BI234"/>
  <c r="BH234"/>
  <c r="BG234"/>
  <c r="BF234"/>
  <c r="T234"/>
  <c r="R234"/>
  <c r="P234"/>
  <c r="BI232"/>
  <c r="BH232"/>
  <c r="BG232"/>
  <c r="BF232"/>
  <c r="T232"/>
  <c r="R232"/>
  <c r="P232"/>
  <c r="BI230"/>
  <c r="BH230"/>
  <c r="BG230"/>
  <c r="BF230"/>
  <c r="T230"/>
  <c r="R230"/>
  <c r="P230"/>
  <c r="BI229"/>
  <c r="BH229"/>
  <c r="BG229"/>
  <c r="BF229"/>
  <c r="T229"/>
  <c r="R229"/>
  <c r="P229"/>
  <c r="BI228"/>
  <c r="BH228"/>
  <c r="BG228"/>
  <c r="BF228"/>
  <c r="T228"/>
  <c r="R228"/>
  <c r="P228"/>
  <c r="BI226"/>
  <c r="BH226"/>
  <c r="BG226"/>
  <c r="BF226"/>
  <c r="T226"/>
  <c r="R226"/>
  <c r="P226"/>
  <c r="BI224"/>
  <c r="BH224"/>
  <c r="BG224"/>
  <c r="BF224"/>
  <c r="T224"/>
  <c r="R224"/>
  <c r="P224"/>
  <c r="BI223"/>
  <c r="BH223"/>
  <c r="BG223"/>
  <c r="BF223"/>
  <c r="T223"/>
  <c r="R223"/>
  <c r="P223"/>
  <c r="BI221"/>
  <c r="BH221"/>
  <c r="BG221"/>
  <c r="BF221"/>
  <c r="T221"/>
  <c r="R221"/>
  <c r="P221"/>
  <c r="BI220"/>
  <c r="BH220"/>
  <c r="BG220"/>
  <c r="BF220"/>
  <c r="T220"/>
  <c r="R220"/>
  <c r="P220"/>
  <c r="BI219"/>
  <c r="BH219"/>
  <c r="BG219"/>
  <c r="BF219"/>
  <c r="T219"/>
  <c r="R219"/>
  <c r="P219"/>
  <c r="BI218"/>
  <c r="BH218"/>
  <c r="BG218"/>
  <c r="BF218"/>
  <c r="T218"/>
  <c r="R218"/>
  <c r="P218"/>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6"/>
  <c r="BH206"/>
  <c r="BG206"/>
  <c r="BF206"/>
  <c r="T206"/>
  <c r="R206"/>
  <c r="P206"/>
  <c r="BI204"/>
  <c r="BH204"/>
  <c r="BG204"/>
  <c r="BF204"/>
  <c r="T204"/>
  <c r="R204"/>
  <c r="P204"/>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4"/>
  <c r="BH174"/>
  <c r="BG174"/>
  <c r="BF174"/>
  <c r="T174"/>
  <c r="R174"/>
  <c r="P174"/>
  <c r="BI173"/>
  <c r="BH173"/>
  <c r="BG173"/>
  <c r="BF173"/>
  <c r="T173"/>
  <c r="R173"/>
  <c r="P173"/>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3"/>
  <c r="BH153"/>
  <c r="BG153"/>
  <c r="BF153"/>
  <c r="T153"/>
  <c r="R153"/>
  <c r="P153"/>
  <c r="BI151"/>
  <c r="BH151"/>
  <c r="BG151"/>
  <c r="BF151"/>
  <c r="T151"/>
  <c r="R151"/>
  <c r="P151"/>
  <c r="BI149"/>
  <c r="BH149"/>
  <c r="BG149"/>
  <c r="BF149"/>
  <c r="T149"/>
  <c r="R149"/>
  <c r="P149"/>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F122"/>
  <c r="E120"/>
  <c r="F91"/>
  <c r="E89"/>
  <c r="J26"/>
  <c r="E26"/>
  <c r="J125"/>
  <c r="J25"/>
  <c r="J23"/>
  <c r="E23"/>
  <c r="J124"/>
  <c r="J22"/>
  <c r="J20"/>
  <c r="E20"/>
  <c r="F94"/>
  <c r="J19"/>
  <c r="J17"/>
  <c r="E17"/>
  <c r="F93"/>
  <c r="J16"/>
  <c r="J14"/>
  <c r="J122"/>
  <c r="E7"/>
  <c r="E116"/>
  <c i="10" r="J41"/>
  <c r="J40"/>
  <c i="1" r="AY105"/>
  <c i="10" r="J39"/>
  <c i="1" r="AX105"/>
  <c i="10"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29"/>
  <c r="BH129"/>
  <c r="BG129"/>
  <c r="BF129"/>
  <c r="T129"/>
  <c r="R129"/>
  <c r="P129"/>
  <c r="BI127"/>
  <c r="BH127"/>
  <c r="BG127"/>
  <c r="BF127"/>
  <c r="T127"/>
  <c r="R127"/>
  <c r="P127"/>
  <c r="F119"/>
  <c r="E117"/>
  <c r="F93"/>
  <c r="E91"/>
  <c r="J28"/>
  <c r="E28"/>
  <c r="J122"/>
  <c r="J27"/>
  <c r="J25"/>
  <c r="E25"/>
  <c r="J121"/>
  <c r="J24"/>
  <c r="J22"/>
  <c r="E22"/>
  <c r="F122"/>
  <c r="J21"/>
  <c r="J19"/>
  <c r="E19"/>
  <c r="F95"/>
  <c r="J18"/>
  <c r="J16"/>
  <c r="J93"/>
  <c r="E7"/>
  <c r="E111"/>
  <c i="9" r="J41"/>
  <c r="J40"/>
  <c i="1" r="AY104"/>
  <c i="9" r="J39"/>
  <c i="1" r="AX104"/>
  <c i="9"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F119"/>
  <c r="E117"/>
  <c r="F93"/>
  <c r="E91"/>
  <c r="J28"/>
  <c r="E28"/>
  <c r="J122"/>
  <c r="J27"/>
  <c r="J25"/>
  <c r="E25"/>
  <c r="J95"/>
  <c r="J24"/>
  <c r="J22"/>
  <c r="E22"/>
  <c r="F122"/>
  <c r="J21"/>
  <c r="J19"/>
  <c r="E19"/>
  <c r="F121"/>
  <c r="J18"/>
  <c r="J16"/>
  <c r="J93"/>
  <c r="E7"/>
  <c r="E111"/>
  <c i="8" r="J41"/>
  <c r="J40"/>
  <c i="1" r="AY103"/>
  <c i="8" r="J39"/>
  <c i="1" r="AX103"/>
  <c i="8"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29"/>
  <c r="BH129"/>
  <c r="BG129"/>
  <c r="BF129"/>
  <c r="T129"/>
  <c r="R129"/>
  <c r="P129"/>
  <c r="BI127"/>
  <c r="BH127"/>
  <c r="BG127"/>
  <c r="BF127"/>
  <c r="T127"/>
  <c r="R127"/>
  <c r="P127"/>
  <c r="F119"/>
  <c r="E117"/>
  <c r="F93"/>
  <c r="E91"/>
  <c r="J28"/>
  <c r="E28"/>
  <c r="J122"/>
  <c r="J27"/>
  <c r="J25"/>
  <c r="E25"/>
  <c r="J121"/>
  <c r="J24"/>
  <c r="J22"/>
  <c r="E22"/>
  <c r="F96"/>
  <c r="J21"/>
  <c r="J19"/>
  <c r="E19"/>
  <c r="F95"/>
  <c r="J18"/>
  <c r="J16"/>
  <c r="J119"/>
  <c r="E7"/>
  <c r="E111"/>
  <c i="7" r="J41"/>
  <c r="J40"/>
  <c i="1" r="AY102"/>
  <c i="7" r="J39"/>
  <c i="1" r="AX102"/>
  <c i="7"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F119"/>
  <c r="E117"/>
  <c r="F93"/>
  <c r="E91"/>
  <c r="J28"/>
  <c r="E28"/>
  <c r="J96"/>
  <c r="J27"/>
  <c r="J25"/>
  <c r="E25"/>
  <c r="J121"/>
  <c r="J24"/>
  <c r="J22"/>
  <c r="E22"/>
  <c r="F96"/>
  <c r="J21"/>
  <c r="J19"/>
  <c r="E19"/>
  <c r="F95"/>
  <c r="J18"/>
  <c r="J16"/>
  <c r="J119"/>
  <c r="E7"/>
  <c r="E111"/>
  <c i="6" r="J41"/>
  <c r="J40"/>
  <c i="1" r="AY101"/>
  <c i="6" r="J39"/>
  <c i="1" r="AX101"/>
  <c i="6"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0"/>
  <c r="BH140"/>
  <c r="BG140"/>
  <c r="BF140"/>
  <c r="T140"/>
  <c r="R140"/>
  <c r="P140"/>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F119"/>
  <c r="E117"/>
  <c r="F93"/>
  <c r="E91"/>
  <c r="J28"/>
  <c r="E28"/>
  <c r="J122"/>
  <c r="J27"/>
  <c r="J25"/>
  <c r="E25"/>
  <c r="J95"/>
  <c r="J24"/>
  <c r="J22"/>
  <c r="E22"/>
  <c r="F122"/>
  <c r="J21"/>
  <c r="J19"/>
  <c r="E19"/>
  <c r="F121"/>
  <c r="J18"/>
  <c r="J16"/>
  <c r="J93"/>
  <c r="E7"/>
  <c r="E85"/>
  <c i="5" r="J41"/>
  <c r="J40"/>
  <c i="1" r="AY100"/>
  <c i="5" r="J39"/>
  <c i="1" r="AX100"/>
  <c i="5"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F118"/>
  <c r="E116"/>
  <c r="F93"/>
  <c r="E91"/>
  <c r="J28"/>
  <c r="E28"/>
  <c r="J121"/>
  <c r="J27"/>
  <c r="J25"/>
  <c r="E25"/>
  <c r="J120"/>
  <c r="J24"/>
  <c r="J22"/>
  <c r="E22"/>
  <c r="F96"/>
  <c r="J21"/>
  <c r="J19"/>
  <c r="E19"/>
  <c r="F95"/>
  <c r="J18"/>
  <c r="J16"/>
  <c r="J93"/>
  <c r="E7"/>
  <c r="E85"/>
  <c i="4" r="J39"/>
  <c r="J38"/>
  <c i="1" r="AY98"/>
  <c i="4" r="J37"/>
  <c i="1" r="AX98"/>
  <c i="4"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F116"/>
  <c r="E114"/>
  <c r="F91"/>
  <c r="E89"/>
  <c r="J26"/>
  <c r="E26"/>
  <c r="J119"/>
  <c r="J25"/>
  <c r="J23"/>
  <c r="E23"/>
  <c r="J118"/>
  <c r="J22"/>
  <c r="J20"/>
  <c r="E20"/>
  <c r="F94"/>
  <c r="J19"/>
  <c r="J17"/>
  <c r="E17"/>
  <c r="F118"/>
  <c r="J16"/>
  <c r="J14"/>
  <c r="J91"/>
  <c r="E7"/>
  <c r="E110"/>
  <c i="3" r="J37"/>
  <c r="J36"/>
  <c i="1" r="AY96"/>
  <c i="3" r="J35"/>
  <c i="1" r="AX96"/>
  <c i="3" r="BI214"/>
  <c r="BH214"/>
  <c r="BG214"/>
  <c r="BF214"/>
  <c r="T214"/>
  <c r="R214"/>
  <c r="P214"/>
  <c r="BI212"/>
  <c r="BH212"/>
  <c r="BG212"/>
  <c r="BF212"/>
  <c r="T212"/>
  <c r="R212"/>
  <c r="P212"/>
  <c r="BI211"/>
  <c r="BH211"/>
  <c r="BG211"/>
  <c r="BF211"/>
  <c r="T211"/>
  <c r="R211"/>
  <c r="P211"/>
  <c r="BI210"/>
  <c r="BH210"/>
  <c r="BG210"/>
  <c r="BF210"/>
  <c r="T210"/>
  <c r="R210"/>
  <c r="P210"/>
  <c r="BI209"/>
  <c r="BH209"/>
  <c r="BG209"/>
  <c r="BF209"/>
  <c r="T209"/>
  <c r="R209"/>
  <c r="P209"/>
  <c r="BI207"/>
  <c r="BH207"/>
  <c r="BG207"/>
  <c r="BF207"/>
  <c r="T207"/>
  <c r="R207"/>
  <c r="P207"/>
  <c r="BI204"/>
  <c r="BH204"/>
  <c r="BG204"/>
  <c r="BF204"/>
  <c r="T204"/>
  <c r="R204"/>
  <c r="P204"/>
  <c r="BI202"/>
  <c r="BH202"/>
  <c r="BG202"/>
  <c r="BF202"/>
  <c r="T202"/>
  <c r="R202"/>
  <c r="P202"/>
  <c r="BI200"/>
  <c r="BH200"/>
  <c r="BG200"/>
  <c r="BF200"/>
  <c r="T200"/>
  <c r="R200"/>
  <c r="P200"/>
  <c r="BI197"/>
  <c r="BH197"/>
  <c r="BG197"/>
  <c r="BF197"/>
  <c r="T197"/>
  <c r="R197"/>
  <c r="P197"/>
  <c r="BI195"/>
  <c r="BH195"/>
  <c r="BG195"/>
  <c r="BF195"/>
  <c r="T195"/>
  <c r="R195"/>
  <c r="P195"/>
  <c r="BI194"/>
  <c r="BH194"/>
  <c r="BG194"/>
  <c r="BF194"/>
  <c r="T194"/>
  <c r="R194"/>
  <c r="P194"/>
  <c r="BI193"/>
  <c r="BH193"/>
  <c r="BG193"/>
  <c r="BF193"/>
  <c r="T193"/>
  <c r="R193"/>
  <c r="P193"/>
  <c r="BI191"/>
  <c r="BH191"/>
  <c r="BG191"/>
  <c r="BF191"/>
  <c r="T191"/>
  <c r="R191"/>
  <c r="P191"/>
  <c r="BI188"/>
  <c r="BH188"/>
  <c r="BG188"/>
  <c r="BF188"/>
  <c r="T188"/>
  <c r="R188"/>
  <c r="P188"/>
  <c r="BI187"/>
  <c r="BH187"/>
  <c r="BG187"/>
  <c r="BF187"/>
  <c r="T187"/>
  <c r="R187"/>
  <c r="P187"/>
  <c r="BI185"/>
  <c r="BH185"/>
  <c r="BG185"/>
  <c r="BF185"/>
  <c r="T185"/>
  <c r="R185"/>
  <c r="P185"/>
  <c r="BI183"/>
  <c r="BH183"/>
  <c r="BG183"/>
  <c r="BF183"/>
  <c r="T183"/>
  <c r="R183"/>
  <c r="P183"/>
  <c r="BI181"/>
  <c r="BH181"/>
  <c r="BG181"/>
  <c r="BF181"/>
  <c r="T181"/>
  <c r="R181"/>
  <c r="P181"/>
  <c r="BI180"/>
  <c r="BH180"/>
  <c r="BG180"/>
  <c r="BF180"/>
  <c r="T180"/>
  <c r="R180"/>
  <c r="P180"/>
  <c r="BI178"/>
  <c r="BH178"/>
  <c r="BG178"/>
  <c r="BF178"/>
  <c r="T178"/>
  <c r="R178"/>
  <c r="P178"/>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69"/>
  <c r="BH169"/>
  <c r="BG169"/>
  <c r="BF169"/>
  <c r="T169"/>
  <c r="R169"/>
  <c r="P169"/>
  <c r="BI168"/>
  <c r="BH168"/>
  <c r="BG168"/>
  <c r="BF168"/>
  <c r="T168"/>
  <c r="R168"/>
  <c r="P168"/>
  <c r="BI166"/>
  <c r="BH166"/>
  <c r="BG166"/>
  <c r="BF166"/>
  <c r="T166"/>
  <c r="R166"/>
  <c r="P166"/>
  <c r="BI164"/>
  <c r="BH164"/>
  <c r="BG164"/>
  <c r="BF164"/>
  <c r="T164"/>
  <c r="R164"/>
  <c r="P164"/>
  <c r="BI162"/>
  <c r="BH162"/>
  <c r="BG162"/>
  <c r="BF162"/>
  <c r="T162"/>
  <c r="R162"/>
  <c r="P162"/>
  <c r="BI161"/>
  <c r="BH161"/>
  <c r="BG161"/>
  <c r="BF161"/>
  <c r="T161"/>
  <c r="R161"/>
  <c r="P161"/>
  <c r="BI160"/>
  <c r="BH160"/>
  <c r="BG160"/>
  <c r="BF160"/>
  <c r="T160"/>
  <c r="R160"/>
  <c r="P160"/>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4"/>
  <c r="BH144"/>
  <c r="BG144"/>
  <c r="BF144"/>
  <c r="T144"/>
  <c r="R144"/>
  <c r="P144"/>
  <c r="BI142"/>
  <c r="BH142"/>
  <c r="BG142"/>
  <c r="BF142"/>
  <c r="T142"/>
  <c r="R142"/>
  <c r="P142"/>
  <c r="BI141"/>
  <c r="BH141"/>
  <c r="BG141"/>
  <c r="BF141"/>
  <c r="T141"/>
  <c r="R141"/>
  <c r="P141"/>
  <c r="BI139"/>
  <c r="BH139"/>
  <c r="BG139"/>
  <c r="BF139"/>
  <c r="T139"/>
  <c r="R139"/>
  <c r="P139"/>
  <c r="BI136"/>
  <c r="BH136"/>
  <c r="BG136"/>
  <c r="BF136"/>
  <c r="T136"/>
  <c r="R136"/>
  <c r="P136"/>
  <c r="BI134"/>
  <c r="BH134"/>
  <c r="BG134"/>
  <c r="BF134"/>
  <c r="T134"/>
  <c r="R134"/>
  <c r="P134"/>
  <c r="BI131"/>
  <c r="BH131"/>
  <c r="BG131"/>
  <c r="BF131"/>
  <c r="T131"/>
  <c r="R131"/>
  <c r="P131"/>
  <c r="BI129"/>
  <c r="BH129"/>
  <c r="BG129"/>
  <c r="BF129"/>
  <c r="T129"/>
  <c r="R129"/>
  <c r="P129"/>
  <c r="BI126"/>
  <c r="BH126"/>
  <c r="BG126"/>
  <c r="BF126"/>
  <c r="T126"/>
  <c r="T125"/>
  <c r="R126"/>
  <c r="R125"/>
  <c r="P126"/>
  <c r="P125"/>
  <c r="F118"/>
  <c r="E116"/>
  <c r="F89"/>
  <c r="E87"/>
  <c r="J24"/>
  <c r="E24"/>
  <c r="J121"/>
  <c r="J23"/>
  <c r="J21"/>
  <c r="E21"/>
  <c r="J91"/>
  <c r="J20"/>
  <c r="J18"/>
  <c r="E18"/>
  <c r="F121"/>
  <c r="J17"/>
  <c r="J15"/>
  <c r="E15"/>
  <c r="F120"/>
  <c r="J14"/>
  <c r="J12"/>
  <c r="J118"/>
  <c r="E7"/>
  <c r="E114"/>
  <c i="2" r="J37"/>
  <c r="J36"/>
  <c i="1" r="AY95"/>
  <c i="2" r="J35"/>
  <c i="1" r="AX95"/>
  <c i="2" r="BI509"/>
  <c r="BH509"/>
  <c r="BG509"/>
  <c r="BF509"/>
  <c r="T509"/>
  <c r="R509"/>
  <c r="P509"/>
  <c r="BI507"/>
  <c r="BH507"/>
  <c r="BG507"/>
  <c r="BF507"/>
  <c r="T507"/>
  <c r="R507"/>
  <c r="P507"/>
  <c r="BI505"/>
  <c r="BH505"/>
  <c r="BG505"/>
  <c r="BF505"/>
  <c r="T505"/>
  <c r="R505"/>
  <c r="P505"/>
  <c r="BI503"/>
  <c r="BH503"/>
  <c r="BG503"/>
  <c r="BF503"/>
  <c r="T503"/>
  <c r="R503"/>
  <c r="P503"/>
  <c r="BI500"/>
  <c r="BH500"/>
  <c r="BG500"/>
  <c r="BF500"/>
  <c r="T500"/>
  <c r="T499"/>
  <c r="R500"/>
  <c r="R499"/>
  <c r="P500"/>
  <c r="P499"/>
  <c r="BI498"/>
  <c r="BH498"/>
  <c r="BG498"/>
  <c r="BF498"/>
  <c r="T498"/>
  <c r="R498"/>
  <c r="P498"/>
  <c r="BI497"/>
  <c r="BH497"/>
  <c r="BG497"/>
  <c r="BF497"/>
  <c r="T497"/>
  <c r="R497"/>
  <c r="P497"/>
  <c r="BI491"/>
  <c r="BH491"/>
  <c r="BG491"/>
  <c r="BF491"/>
  <c r="T491"/>
  <c r="R491"/>
  <c r="P491"/>
  <c r="BI485"/>
  <c r="BH485"/>
  <c r="BG485"/>
  <c r="BF485"/>
  <c r="T485"/>
  <c r="T484"/>
  <c r="R485"/>
  <c r="R484"/>
  <c r="P485"/>
  <c r="P484"/>
  <c r="BI483"/>
  <c r="BH483"/>
  <c r="BG483"/>
  <c r="BF483"/>
  <c r="T483"/>
  <c r="R483"/>
  <c r="P483"/>
  <c r="BI481"/>
  <c r="BH481"/>
  <c r="BG481"/>
  <c r="BF481"/>
  <c r="T481"/>
  <c r="R481"/>
  <c r="P481"/>
  <c r="BI479"/>
  <c r="BH479"/>
  <c r="BG479"/>
  <c r="BF479"/>
  <c r="T479"/>
  <c r="R479"/>
  <c r="P479"/>
  <c r="BI476"/>
  <c r="BH476"/>
  <c r="BG476"/>
  <c r="BF476"/>
  <c r="T476"/>
  <c r="R476"/>
  <c r="P476"/>
  <c r="BI472"/>
  <c r="BH472"/>
  <c r="BG472"/>
  <c r="BF472"/>
  <c r="T472"/>
  <c r="R472"/>
  <c r="P472"/>
  <c r="BI471"/>
  <c r="BH471"/>
  <c r="BG471"/>
  <c r="BF471"/>
  <c r="T471"/>
  <c r="R471"/>
  <c r="P471"/>
  <c r="BI470"/>
  <c r="BH470"/>
  <c r="BG470"/>
  <c r="BF470"/>
  <c r="T470"/>
  <c r="R470"/>
  <c r="P470"/>
  <c r="BI468"/>
  <c r="BH468"/>
  <c r="BG468"/>
  <c r="BF468"/>
  <c r="T468"/>
  <c r="R468"/>
  <c r="P468"/>
  <c r="BI467"/>
  <c r="BH467"/>
  <c r="BG467"/>
  <c r="BF467"/>
  <c r="T467"/>
  <c r="R467"/>
  <c r="P467"/>
  <c r="BI465"/>
  <c r="BH465"/>
  <c r="BG465"/>
  <c r="BF465"/>
  <c r="T465"/>
  <c r="R465"/>
  <c r="P465"/>
  <c r="BI460"/>
  <c r="BH460"/>
  <c r="BG460"/>
  <c r="BF460"/>
  <c r="T460"/>
  <c r="R460"/>
  <c r="P460"/>
  <c r="BI458"/>
  <c r="BH458"/>
  <c r="BG458"/>
  <c r="BF458"/>
  <c r="T458"/>
  <c r="R458"/>
  <c r="P458"/>
  <c r="BI456"/>
  <c r="BH456"/>
  <c r="BG456"/>
  <c r="BF456"/>
  <c r="T456"/>
  <c r="R456"/>
  <c r="P456"/>
  <c r="BI453"/>
  <c r="BH453"/>
  <c r="BG453"/>
  <c r="BF453"/>
  <c r="T453"/>
  <c r="R453"/>
  <c r="P453"/>
  <c r="BI449"/>
  <c r="BH449"/>
  <c r="BG449"/>
  <c r="BF449"/>
  <c r="T449"/>
  <c r="R449"/>
  <c r="P449"/>
  <c r="BI445"/>
  <c r="BH445"/>
  <c r="BG445"/>
  <c r="BF445"/>
  <c r="T445"/>
  <c r="R445"/>
  <c r="P445"/>
  <c r="BI444"/>
  <c r="BH444"/>
  <c r="BG444"/>
  <c r="BF444"/>
  <c r="T444"/>
  <c r="R444"/>
  <c r="P444"/>
  <c r="BI443"/>
  <c r="BH443"/>
  <c r="BG443"/>
  <c r="BF443"/>
  <c r="T443"/>
  <c r="R443"/>
  <c r="P443"/>
  <c r="BI442"/>
  <c r="BH442"/>
  <c r="BG442"/>
  <c r="BF442"/>
  <c r="T442"/>
  <c r="R442"/>
  <c r="P442"/>
  <c r="BI441"/>
  <c r="BH441"/>
  <c r="BG441"/>
  <c r="BF441"/>
  <c r="T441"/>
  <c r="R441"/>
  <c r="P441"/>
  <c r="BI439"/>
  <c r="BH439"/>
  <c r="BG439"/>
  <c r="BF439"/>
  <c r="T439"/>
  <c r="R439"/>
  <c r="P439"/>
  <c r="BI435"/>
  <c r="BH435"/>
  <c r="BG435"/>
  <c r="BF435"/>
  <c r="T435"/>
  <c r="R435"/>
  <c r="P435"/>
  <c r="BI433"/>
  <c r="BH433"/>
  <c r="BG433"/>
  <c r="BF433"/>
  <c r="T433"/>
  <c r="R433"/>
  <c r="P433"/>
  <c r="BI431"/>
  <c r="BH431"/>
  <c r="BG431"/>
  <c r="BF431"/>
  <c r="T431"/>
  <c r="R431"/>
  <c r="P431"/>
  <c r="BI429"/>
  <c r="BH429"/>
  <c r="BG429"/>
  <c r="BF429"/>
  <c r="T429"/>
  <c r="R429"/>
  <c r="P429"/>
  <c r="BI427"/>
  <c r="BH427"/>
  <c r="BG427"/>
  <c r="BF427"/>
  <c r="T427"/>
  <c r="R427"/>
  <c r="P427"/>
  <c r="BI425"/>
  <c r="BH425"/>
  <c r="BG425"/>
  <c r="BF425"/>
  <c r="T425"/>
  <c r="R425"/>
  <c r="P425"/>
  <c r="BI423"/>
  <c r="BH423"/>
  <c r="BG423"/>
  <c r="BF423"/>
  <c r="T423"/>
  <c r="R423"/>
  <c r="P423"/>
  <c r="BI421"/>
  <c r="BH421"/>
  <c r="BG421"/>
  <c r="BF421"/>
  <c r="T421"/>
  <c r="R421"/>
  <c r="P421"/>
  <c r="BI419"/>
  <c r="BH419"/>
  <c r="BG419"/>
  <c r="BF419"/>
  <c r="T419"/>
  <c r="R419"/>
  <c r="P419"/>
  <c r="BI417"/>
  <c r="BH417"/>
  <c r="BG417"/>
  <c r="BF417"/>
  <c r="T417"/>
  <c r="R417"/>
  <c r="P417"/>
  <c r="BI415"/>
  <c r="BH415"/>
  <c r="BG415"/>
  <c r="BF415"/>
  <c r="T415"/>
  <c r="R415"/>
  <c r="P415"/>
  <c r="BI413"/>
  <c r="BH413"/>
  <c r="BG413"/>
  <c r="BF413"/>
  <c r="T413"/>
  <c r="R413"/>
  <c r="P413"/>
  <c r="BI412"/>
  <c r="BH412"/>
  <c r="BG412"/>
  <c r="BF412"/>
  <c r="T412"/>
  <c r="R412"/>
  <c r="P412"/>
  <c r="BI410"/>
  <c r="BH410"/>
  <c r="BG410"/>
  <c r="BF410"/>
  <c r="T410"/>
  <c r="R410"/>
  <c r="P410"/>
  <c r="BI407"/>
  <c r="BH407"/>
  <c r="BG407"/>
  <c r="BF407"/>
  <c r="T407"/>
  <c r="R407"/>
  <c r="P407"/>
  <c r="BI406"/>
  <c r="BH406"/>
  <c r="BG406"/>
  <c r="BF406"/>
  <c r="T406"/>
  <c r="R406"/>
  <c r="P406"/>
  <c r="BI404"/>
  <c r="BH404"/>
  <c r="BG404"/>
  <c r="BF404"/>
  <c r="T404"/>
  <c r="R404"/>
  <c r="P404"/>
  <c r="BI403"/>
  <c r="BH403"/>
  <c r="BG403"/>
  <c r="BF403"/>
  <c r="T403"/>
  <c r="R403"/>
  <c r="P403"/>
  <c r="BI400"/>
  <c r="BH400"/>
  <c r="BG400"/>
  <c r="BF400"/>
  <c r="T400"/>
  <c r="R400"/>
  <c r="P400"/>
  <c r="BI398"/>
  <c r="BH398"/>
  <c r="BG398"/>
  <c r="BF398"/>
  <c r="T398"/>
  <c r="T397"/>
  <c r="R398"/>
  <c r="R397"/>
  <c r="P398"/>
  <c r="P397"/>
  <c r="BI396"/>
  <c r="BH396"/>
  <c r="BG396"/>
  <c r="BF396"/>
  <c r="T396"/>
  <c r="R396"/>
  <c r="P396"/>
  <c r="BI395"/>
  <c r="BH395"/>
  <c r="BG395"/>
  <c r="BF395"/>
  <c r="T395"/>
  <c r="R395"/>
  <c r="P395"/>
  <c r="BI393"/>
  <c r="BH393"/>
  <c r="BG393"/>
  <c r="BF393"/>
  <c r="T393"/>
  <c r="R393"/>
  <c r="P393"/>
  <c r="BI391"/>
  <c r="BH391"/>
  <c r="BG391"/>
  <c r="BF391"/>
  <c r="T391"/>
  <c r="R391"/>
  <c r="P391"/>
  <c r="BI388"/>
  <c r="BH388"/>
  <c r="BG388"/>
  <c r="BF388"/>
  <c r="T388"/>
  <c r="R388"/>
  <c r="P388"/>
  <c r="BI386"/>
  <c r="BH386"/>
  <c r="BG386"/>
  <c r="BF386"/>
  <c r="T386"/>
  <c r="R386"/>
  <c r="P386"/>
  <c r="BI383"/>
  <c r="BH383"/>
  <c r="BG383"/>
  <c r="BF383"/>
  <c r="T383"/>
  <c r="R383"/>
  <c r="P383"/>
  <c r="BI381"/>
  <c r="BH381"/>
  <c r="BG381"/>
  <c r="BF381"/>
  <c r="T381"/>
  <c r="R381"/>
  <c r="P381"/>
  <c r="BI379"/>
  <c r="BH379"/>
  <c r="BG379"/>
  <c r="BF379"/>
  <c r="T379"/>
  <c r="R379"/>
  <c r="P379"/>
  <c r="BI376"/>
  <c r="BH376"/>
  <c r="BG376"/>
  <c r="BF376"/>
  <c r="T376"/>
  <c r="R376"/>
  <c r="P376"/>
  <c r="BI374"/>
  <c r="BH374"/>
  <c r="BG374"/>
  <c r="BF374"/>
  <c r="T374"/>
  <c r="R374"/>
  <c r="P374"/>
  <c r="BI371"/>
  <c r="BH371"/>
  <c r="BG371"/>
  <c r="BF371"/>
  <c r="T371"/>
  <c r="R371"/>
  <c r="P371"/>
  <c r="BI369"/>
  <c r="BH369"/>
  <c r="BG369"/>
  <c r="BF369"/>
  <c r="T369"/>
  <c r="R369"/>
  <c r="P369"/>
  <c r="BI366"/>
  <c r="BH366"/>
  <c r="BG366"/>
  <c r="BF366"/>
  <c r="T366"/>
  <c r="R366"/>
  <c r="P366"/>
  <c r="BI364"/>
  <c r="BH364"/>
  <c r="BG364"/>
  <c r="BF364"/>
  <c r="T364"/>
  <c r="R364"/>
  <c r="P364"/>
  <c r="BI361"/>
  <c r="BH361"/>
  <c r="BG361"/>
  <c r="BF361"/>
  <c r="T361"/>
  <c r="R361"/>
  <c r="P361"/>
  <c r="BI359"/>
  <c r="BH359"/>
  <c r="BG359"/>
  <c r="BF359"/>
  <c r="T359"/>
  <c r="R359"/>
  <c r="P359"/>
  <c r="BI356"/>
  <c r="BH356"/>
  <c r="BG356"/>
  <c r="BF356"/>
  <c r="T356"/>
  <c r="R356"/>
  <c r="P356"/>
  <c r="BI354"/>
  <c r="BH354"/>
  <c r="BG354"/>
  <c r="BF354"/>
  <c r="T354"/>
  <c r="R354"/>
  <c r="P354"/>
  <c r="BI351"/>
  <c r="BH351"/>
  <c r="BG351"/>
  <c r="BF351"/>
  <c r="T351"/>
  <c r="R351"/>
  <c r="P351"/>
  <c r="BI348"/>
  <c r="BH348"/>
  <c r="BG348"/>
  <c r="BF348"/>
  <c r="T348"/>
  <c r="R348"/>
  <c r="P348"/>
  <c r="BI345"/>
  <c r="BH345"/>
  <c r="BG345"/>
  <c r="BF345"/>
  <c r="T345"/>
  <c r="T344"/>
  <c r="R345"/>
  <c r="R344"/>
  <c r="P345"/>
  <c r="P344"/>
  <c r="BI343"/>
  <c r="BH343"/>
  <c r="BG343"/>
  <c r="BF343"/>
  <c r="T343"/>
  <c r="R343"/>
  <c r="P343"/>
  <c r="BI341"/>
  <c r="BH341"/>
  <c r="BG341"/>
  <c r="BF341"/>
  <c r="T341"/>
  <c r="R341"/>
  <c r="P341"/>
  <c r="BI340"/>
  <c r="BH340"/>
  <c r="BG340"/>
  <c r="BF340"/>
  <c r="T340"/>
  <c r="R340"/>
  <c r="P340"/>
  <c r="BI338"/>
  <c r="BH338"/>
  <c r="BG338"/>
  <c r="BF338"/>
  <c r="T338"/>
  <c r="R338"/>
  <c r="P338"/>
  <c r="BI337"/>
  <c r="BH337"/>
  <c r="BG337"/>
  <c r="BF337"/>
  <c r="T337"/>
  <c r="R337"/>
  <c r="P337"/>
  <c r="BI334"/>
  <c r="BH334"/>
  <c r="BG334"/>
  <c r="BF334"/>
  <c r="T334"/>
  <c r="R334"/>
  <c r="P334"/>
  <c r="BI332"/>
  <c r="BH332"/>
  <c r="BG332"/>
  <c r="BF332"/>
  <c r="T332"/>
  <c r="R332"/>
  <c r="P332"/>
  <c r="BI328"/>
  <c r="BH328"/>
  <c r="BG328"/>
  <c r="BF328"/>
  <c r="T328"/>
  <c r="R328"/>
  <c r="P328"/>
  <c r="BI324"/>
  <c r="BH324"/>
  <c r="BG324"/>
  <c r="BF324"/>
  <c r="T324"/>
  <c r="R324"/>
  <c r="P324"/>
  <c r="BI323"/>
  <c r="BH323"/>
  <c r="BG323"/>
  <c r="BF323"/>
  <c r="T323"/>
  <c r="R323"/>
  <c r="P323"/>
  <c r="BI320"/>
  <c r="BH320"/>
  <c r="BG320"/>
  <c r="BF320"/>
  <c r="T320"/>
  <c r="R320"/>
  <c r="P320"/>
  <c r="BI316"/>
  <c r="BH316"/>
  <c r="BG316"/>
  <c r="BF316"/>
  <c r="T316"/>
  <c r="R316"/>
  <c r="P316"/>
  <c r="BI312"/>
  <c r="BH312"/>
  <c r="BG312"/>
  <c r="BF312"/>
  <c r="T312"/>
  <c r="R312"/>
  <c r="P312"/>
  <c r="BI309"/>
  <c r="BH309"/>
  <c r="BG309"/>
  <c r="BF309"/>
  <c r="T309"/>
  <c r="R309"/>
  <c r="P309"/>
  <c r="BI306"/>
  <c r="BH306"/>
  <c r="BG306"/>
  <c r="BF306"/>
  <c r="T306"/>
  <c r="R306"/>
  <c r="P306"/>
  <c r="BI302"/>
  <c r="BH302"/>
  <c r="BG302"/>
  <c r="BF302"/>
  <c r="T302"/>
  <c r="R302"/>
  <c r="P302"/>
  <c r="BI299"/>
  <c r="BH299"/>
  <c r="BG299"/>
  <c r="BF299"/>
  <c r="T299"/>
  <c r="R299"/>
  <c r="P299"/>
  <c r="BI297"/>
  <c r="BH297"/>
  <c r="BG297"/>
  <c r="BF297"/>
  <c r="T297"/>
  <c r="R297"/>
  <c r="P297"/>
  <c r="BI294"/>
  <c r="BH294"/>
  <c r="BG294"/>
  <c r="BF294"/>
  <c r="T294"/>
  <c r="R294"/>
  <c r="P294"/>
  <c r="BI291"/>
  <c r="BH291"/>
  <c r="BG291"/>
  <c r="BF291"/>
  <c r="T291"/>
  <c r="R291"/>
  <c r="P291"/>
  <c r="BI287"/>
  <c r="BH287"/>
  <c r="BG287"/>
  <c r="BF287"/>
  <c r="T287"/>
  <c r="R287"/>
  <c r="P287"/>
  <c r="BI284"/>
  <c r="BH284"/>
  <c r="BG284"/>
  <c r="BF284"/>
  <c r="T284"/>
  <c r="R284"/>
  <c r="P284"/>
  <c r="BI283"/>
  <c r="BH283"/>
  <c r="BG283"/>
  <c r="BF283"/>
  <c r="T283"/>
  <c r="R283"/>
  <c r="P283"/>
  <c r="BI280"/>
  <c r="BH280"/>
  <c r="BG280"/>
  <c r="BF280"/>
  <c r="T280"/>
  <c r="R280"/>
  <c r="P280"/>
  <c r="BI277"/>
  <c r="BH277"/>
  <c r="BG277"/>
  <c r="BF277"/>
  <c r="T277"/>
  <c r="R277"/>
  <c r="P277"/>
  <c r="BI274"/>
  <c r="BH274"/>
  <c r="BG274"/>
  <c r="BF274"/>
  <c r="T274"/>
  <c r="R274"/>
  <c r="P274"/>
  <c r="BI271"/>
  <c r="BH271"/>
  <c r="BG271"/>
  <c r="BF271"/>
  <c r="T271"/>
  <c r="R271"/>
  <c r="P271"/>
  <c r="BI270"/>
  <c r="BH270"/>
  <c r="BG270"/>
  <c r="BF270"/>
  <c r="T270"/>
  <c r="R270"/>
  <c r="P270"/>
  <c r="BI267"/>
  <c r="BH267"/>
  <c r="BG267"/>
  <c r="BF267"/>
  <c r="T267"/>
  <c r="R267"/>
  <c r="P267"/>
  <c r="BI263"/>
  <c r="BH263"/>
  <c r="BG263"/>
  <c r="BF263"/>
  <c r="T263"/>
  <c r="R263"/>
  <c r="P263"/>
  <c r="BI260"/>
  <c r="BH260"/>
  <c r="BG260"/>
  <c r="BF260"/>
  <c r="T260"/>
  <c r="R260"/>
  <c r="P260"/>
  <c r="BI256"/>
  <c r="BH256"/>
  <c r="BG256"/>
  <c r="BF256"/>
  <c r="T256"/>
  <c r="R256"/>
  <c r="P256"/>
  <c r="BI253"/>
  <c r="BH253"/>
  <c r="BG253"/>
  <c r="BF253"/>
  <c r="T253"/>
  <c r="R253"/>
  <c r="P253"/>
  <c r="BI250"/>
  <c r="BH250"/>
  <c r="BG250"/>
  <c r="BF250"/>
  <c r="T250"/>
  <c r="R250"/>
  <c r="P250"/>
  <c r="BI247"/>
  <c r="BH247"/>
  <c r="BG247"/>
  <c r="BF247"/>
  <c r="T247"/>
  <c r="R247"/>
  <c r="P247"/>
  <c r="BI244"/>
  <c r="BH244"/>
  <c r="BG244"/>
  <c r="BF244"/>
  <c r="T244"/>
  <c r="R244"/>
  <c r="P244"/>
  <c r="BI240"/>
  <c r="BH240"/>
  <c r="BG240"/>
  <c r="BF240"/>
  <c r="T240"/>
  <c r="R240"/>
  <c r="P240"/>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29"/>
  <c r="BH229"/>
  <c r="BG229"/>
  <c r="BF229"/>
  <c r="T229"/>
  <c r="R229"/>
  <c r="P229"/>
  <c r="BI228"/>
  <c r="BH228"/>
  <c r="BG228"/>
  <c r="BF228"/>
  <c r="T228"/>
  <c r="R228"/>
  <c r="P228"/>
  <c r="BI225"/>
  <c r="BH225"/>
  <c r="BG225"/>
  <c r="BF225"/>
  <c r="T225"/>
  <c r="R225"/>
  <c r="P225"/>
  <c r="BI224"/>
  <c r="BH224"/>
  <c r="BG224"/>
  <c r="BF224"/>
  <c r="T224"/>
  <c r="R224"/>
  <c r="P224"/>
  <c r="BI220"/>
  <c r="BH220"/>
  <c r="BG220"/>
  <c r="BF220"/>
  <c r="T220"/>
  <c r="R220"/>
  <c r="P220"/>
  <c r="BI217"/>
  <c r="BH217"/>
  <c r="BG217"/>
  <c r="BF217"/>
  <c r="T217"/>
  <c r="R217"/>
  <c r="P217"/>
  <c r="BI215"/>
  <c r="BH215"/>
  <c r="BG215"/>
  <c r="BF215"/>
  <c r="T215"/>
  <c r="R215"/>
  <c r="P215"/>
  <c r="BI214"/>
  <c r="BH214"/>
  <c r="BG214"/>
  <c r="BF214"/>
  <c r="T214"/>
  <c r="R214"/>
  <c r="P214"/>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6"/>
  <c r="BH206"/>
  <c r="BG206"/>
  <c r="BF206"/>
  <c r="T206"/>
  <c r="R206"/>
  <c r="P206"/>
  <c r="BI202"/>
  <c r="BH202"/>
  <c r="BG202"/>
  <c r="BF202"/>
  <c r="T202"/>
  <c r="R202"/>
  <c r="P202"/>
  <c r="BI199"/>
  <c r="BH199"/>
  <c r="BG199"/>
  <c r="BF199"/>
  <c r="T199"/>
  <c r="R199"/>
  <c r="P199"/>
  <c r="BI196"/>
  <c r="BH196"/>
  <c r="BG196"/>
  <c r="BF196"/>
  <c r="T196"/>
  <c r="R196"/>
  <c r="P196"/>
  <c r="BI195"/>
  <c r="BH195"/>
  <c r="BG195"/>
  <c r="BF195"/>
  <c r="T195"/>
  <c r="R195"/>
  <c r="P195"/>
  <c r="BI192"/>
  <c r="BH192"/>
  <c r="BG192"/>
  <c r="BF192"/>
  <c r="T192"/>
  <c r="R192"/>
  <c r="P192"/>
  <c r="BI189"/>
  <c r="BH189"/>
  <c r="BG189"/>
  <c r="BF189"/>
  <c r="T189"/>
  <c r="R189"/>
  <c r="P189"/>
  <c r="BI185"/>
  <c r="BH185"/>
  <c r="BG185"/>
  <c r="BF185"/>
  <c r="T185"/>
  <c r="R185"/>
  <c r="P185"/>
  <c r="BI182"/>
  <c r="BH182"/>
  <c r="BG182"/>
  <c r="BF182"/>
  <c r="T182"/>
  <c r="R182"/>
  <c r="P182"/>
  <c r="BI179"/>
  <c r="BH179"/>
  <c r="BG179"/>
  <c r="BF179"/>
  <c r="T179"/>
  <c r="R179"/>
  <c r="P179"/>
  <c r="BI177"/>
  <c r="BH177"/>
  <c r="BG177"/>
  <c r="BF177"/>
  <c r="T177"/>
  <c r="R177"/>
  <c r="P177"/>
  <c r="BI173"/>
  <c r="BH173"/>
  <c r="BG173"/>
  <c r="BF173"/>
  <c r="T173"/>
  <c r="R173"/>
  <c r="P173"/>
  <c r="BI171"/>
  <c r="BH171"/>
  <c r="BG171"/>
  <c r="BF171"/>
  <c r="T171"/>
  <c r="R171"/>
  <c r="P171"/>
  <c r="BI168"/>
  <c r="BH168"/>
  <c r="BG168"/>
  <c r="BF168"/>
  <c r="T168"/>
  <c r="R168"/>
  <c r="P168"/>
  <c r="BI167"/>
  <c r="BH167"/>
  <c r="BG167"/>
  <c r="BF167"/>
  <c r="T167"/>
  <c r="R167"/>
  <c r="P167"/>
  <c r="BI166"/>
  <c r="BH166"/>
  <c r="BG166"/>
  <c r="BF166"/>
  <c r="T166"/>
  <c r="R166"/>
  <c r="P166"/>
  <c r="BI164"/>
  <c r="BH164"/>
  <c r="BG164"/>
  <c r="BF164"/>
  <c r="T164"/>
  <c r="R164"/>
  <c r="P164"/>
  <c r="BI160"/>
  <c r="BH160"/>
  <c r="BG160"/>
  <c r="BF160"/>
  <c r="T160"/>
  <c r="R160"/>
  <c r="P160"/>
  <c r="BI158"/>
  <c r="BH158"/>
  <c r="BG158"/>
  <c r="BF158"/>
  <c r="T158"/>
  <c r="R158"/>
  <c r="P158"/>
  <c r="BI155"/>
  <c r="BH155"/>
  <c r="BG155"/>
  <c r="BF155"/>
  <c r="T155"/>
  <c r="R155"/>
  <c r="P155"/>
  <c r="BI151"/>
  <c r="BH151"/>
  <c r="BG151"/>
  <c r="BF151"/>
  <c r="T151"/>
  <c r="R151"/>
  <c r="P151"/>
  <c r="BI148"/>
  <c r="BH148"/>
  <c r="BG148"/>
  <c r="BF148"/>
  <c r="T148"/>
  <c r="R148"/>
  <c r="P148"/>
  <c r="BI145"/>
  <c r="BH145"/>
  <c r="BG145"/>
  <c r="BF145"/>
  <c r="T145"/>
  <c r="R145"/>
  <c r="P145"/>
  <c r="J138"/>
  <c r="F138"/>
  <c r="F136"/>
  <c r="E134"/>
  <c r="J91"/>
  <c r="F91"/>
  <c r="F89"/>
  <c r="E87"/>
  <c r="J24"/>
  <c r="E24"/>
  <c r="J139"/>
  <c r="J23"/>
  <c r="J18"/>
  <c r="E18"/>
  <c r="F139"/>
  <c r="J17"/>
  <c r="J12"/>
  <c r="J136"/>
  <c r="E7"/>
  <c r="E85"/>
  <c i="1" r="L90"/>
  <c r="AM90"/>
  <c r="AM89"/>
  <c r="L89"/>
  <c r="AM87"/>
  <c r="L87"/>
  <c r="L85"/>
  <c r="L84"/>
  <c i="2" r="BK509"/>
  <c r="J456"/>
  <c r="J412"/>
  <c r="J359"/>
  <c r="BK302"/>
  <c r="BK237"/>
  <c r="J224"/>
  <c r="BK199"/>
  <c r="J435"/>
  <c r="J212"/>
  <c r="BK497"/>
  <c r="BK456"/>
  <c r="J406"/>
  <c r="BK371"/>
  <c r="BK334"/>
  <c r="BK271"/>
  <c r="BK228"/>
  <c r="BK166"/>
  <c r="BK471"/>
  <c r="BK433"/>
  <c r="J413"/>
  <c r="J369"/>
  <c r="J323"/>
  <c r="J270"/>
  <c r="BK229"/>
  <c r="BK192"/>
  <c r="J155"/>
  <c r="BK500"/>
  <c r="J444"/>
  <c r="BK396"/>
  <c r="J332"/>
  <c r="BK250"/>
  <c r="J202"/>
  <c i="1" r="AS99"/>
  <c i="2" r="BK403"/>
  <c r="BK345"/>
  <c r="BK299"/>
  <c r="J235"/>
  <c r="J189"/>
  <c r="BK503"/>
  <c r="BK458"/>
  <c r="J419"/>
  <c r="BK354"/>
  <c r="J306"/>
  <c r="BK263"/>
  <c r="BK214"/>
  <c r="BK164"/>
  <c i="3" r="J187"/>
  <c r="J144"/>
  <c r="BK195"/>
  <c r="BK166"/>
  <c r="J197"/>
  <c r="J142"/>
  <c r="J173"/>
  <c r="J211"/>
  <c r="J174"/>
  <c r="J131"/>
  <c r="BK194"/>
  <c r="BK174"/>
  <c r="BK141"/>
  <c r="BK126"/>
  <c i="4" r="BK136"/>
  <c r="BK132"/>
  <c r="J125"/>
  <c r="BK124"/>
  <c i="5" r="J129"/>
  <c r="J131"/>
  <c r="BK130"/>
  <c i="6" r="J138"/>
  <c r="J155"/>
  <c r="J133"/>
  <c r="J153"/>
  <c r="J143"/>
  <c r="BK151"/>
  <c r="BK142"/>
  <c r="J127"/>
  <c i="7" r="J135"/>
  <c r="BK136"/>
  <c r="BK130"/>
  <c i="8" r="BK133"/>
  <c r="J133"/>
  <c r="J135"/>
  <c i="9" r="J130"/>
  <c r="J137"/>
  <c r="BK129"/>
  <c r="J132"/>
  <c i="10" r="J136"/>
  <c r="J129"/>
  <c r="J127"/>
  <c r="BK127"/>
  <c i="11" r="BK232"/>
  <c r="J209"/>
  <c r="J178"/>
  <c r="BK195"/>
  <c r="J156"/>
  <c r="BK249"/>
  <c r="J234"/>
  <c r="J218"/>
  <c r="BK208"/>
  <c r="BK185"/>
  <c r="J153"/>
  <c r="BK229"/>
  <c r="BK210"/>
  <c r="J174"/>
  <c r="J160"/>
  <c r="BK239"/>
  <c r="BK189"/>
  <c r="BK153"/>
  <c r="BK138"/>
  <c i="12" r="J190"/>
  <c r="BK162"/>
  <c r="BK137"/>
  <c r="BK198"/>
  <c r="BK176"/>
  <c r="BK141"/>
  <c r="J201"/>
  <c r="BK183"/>
  <c r="J152"/>
  <c r="J199"/>
  <c r="BK185"/>
  <c r="J166"/>
  <c r="BK136"/>
  <c r="BK171"/>
  <c r="J127"/>
  <c r="BK175"/>
  <c r="J157"/>
  <c r="BK140"/>
  <c r="BK129"/>
  <c r="BK157"/>
  <c r="BK128"/>
  <c i="13" r="J139"/>
  <c r="BK121"/>
  <c r="BK144"/>
  <c r="J142"/>
  <c r="BK122"/>
  <c r="BK142"/>
  <c r="J133"/>
  <c r="BK148"/>
  <c r="J128"/>
  <c r="J154"/>
  <c r="J132"/>
  <c i="14" r="BK121"/>
  <c i="15" r="J121"/>
  <c r="BK123"/>
  <c i="16" r="J149"/>
  <c r="J146"/>
  <c r="J134"/>
  <c r="J131"/>
  <c i="2" r="J500"/>
  <c r="J439"/>
  <c r="J379"/>
  <c r="J343"/>
  <c r="J271"/>
  <c r="BK236"/>
  <c r="J211"/>
  <c r="BK151"/>
  <c r="BK196"/>
  <c r="J471"/>
  <c r="J425"/>
  <c r="J374"/>
  <c r="BK337"/>
  <c r="J284"/>
  <c r="J229"/>
  <c r="BK168"/>
  <c r="J481"/>
  <c r="BK427"/>
  <c r="BK393"/>
  <c r="J328"/>
  <c r="J283"/>
  <c r="J244"/>
  <c r="J206"/>
  <c r="J507"/>
  <c r="BK460"/>
  <c r="BK425"/>
  <c r="J338"/>
  <c r="BK306"/>
  <c r="BK195"/>
  <c r="J497"/>
  <c r="J460"/>
  <c r="BK421"/>
  <c r="BK379"/>
  <c r="BK309"/>
  <c r="J240"/>
  <c r="BK211"/>
  <c r="J164"/>
  <c r="BK481"/>
  <c r="BK398"/>
  <c r="BK338"/>
  <c r="BK287"/>
  <c r="J237"/>
  <c r="BK202"/>
  <c r="J158"/>
  <c i="3" r="J200"/>
  <c r="J151"/>
  <c r="BK202"/>
  <c r="J157"/>
  <c r="J193"/>
  <c r="BK168"/>
  <c i="2" r="J476"/>
  <c r="BK423"/>
  <c r="J391"/>
  <c r="BK356"/>
  <c r="BK316"/>
  <c r="J250"/>
  <c r="BK215"/>
  <c r="J192"/>
  <c r="BK391"/>
  <c r="J256"/>
  <c r="J503"/>
  <c r="BK442"/>
  <c r="BK376"/>
  <c r="J354"/>
  <c r="BK297"/>
  <c r="BK233"/>
  <c r="J185"/>
  <c r="J483"/>
  <c r="BK439"/>
  <c r="BK415"/>
  <c r="J383"/>
  <c r="J340"/>
  <c r="BK284"/>
  <c r="J247"/>
  <c r="BK217"/>
  <c r="BK185"/>
  <c r="BK145"/>
  <c r="BK453"/>
  <c r="J415"/>
  <c r="BK366"/>
  <c r="J291"/>
  <c r="J231"/>
  <c r="J166"/>
  <c r="BK498"/>
  <c r="BK449"/>
  <c r="BK404"/>
  <c r="BK369"/>
  <c r="J334"/>
  <c r="J253"/>
  <c r="J215"/>
  <c r="J145"/>
  <c r="J467"/>
  <c r="BK429"/>
  <c r="J371"/>
  <c r="BK323"/>
  <c r="BK274"/>
  <c r="BK231"/>
  <c r="J177"/>
  <c i="3" r="J214"/>
  <c r="BK183"/>
  <c r="BK131"/>
  <c r="J188"/>
  <c r="J149"/>
  <c r="BK188"/>
  <c r="BK155"/>
  <c r="BK214"/>
  <c r="J160"/>
  <c r="J202"/>
  <c r="J171"/>
  <c r="BK136"/>
  <c r="J195"/>
  <c r="BK172"/>
  <c r="BK142"/>
  <c r="J139"/>
  <c i="4" r="J132"/>
  <c r="J134"/>
  <c r="BK130"/>
  <c r="BK129"/>
  <c r="BK128"/>
  <c i="5" r="J127"/>
  <c r="BK126"/>
  <c r="J128"/>
  <c i="6" r="J135"/>
  <c r="BK153"/>
  <c r="BK127"/>
  <c r="J148"/>
  <c r="BK138"/>
  <c r="BK148"/>
  <c r="J136"/>
  <c r="BK131"/>
  <c i="7" r="BK139"/>
  <c r="J137"/>
  <c r="BK127"/>
  <c r="J127"/>
  <c i="8" r="BK129"/>
  <c r="J136"/>
  <c r="BK138"/>
  <c r="J134"/>
  <c i="9" r="BK127"/>
  <c r="J131"/>
  <c r="J134"/>
  <c i="10" r="BK137"/>
  <c r="J137"/>
  <c r="J138"/>
  <c r="BK132"/>
  <c i="11" r="J240"/>
  <c r="J221"/>
  <c r="J168"/>
  <c r="J179"/>
  <c r="J132"/>
  <c r="J232"/>
  <c r="BK214"/>
  <c r="BK209"/>
  <c r="J189"/>
  <c r="BK156"/>
  <c r="BK240"/>
  <c r="BK218"/>
  <c r="J181"/>
  <c r="BK158"/>
  <c r="BK230"/>
  <c r="J204"/>
  <c r="J170"/>
  <c r="J142"/>
  <c i="12" r="BK194"/>
  <c r="BK165"/>
  <c r="BK146"/>
  <c r="BK199"/>
  <c r="J181"/>
  <c r="BK169"/>
  <c r="J138"/>
  <c r="J198"/>
  <c r="J175"/>
  <c r="BK151"/>
  <c r="BK134"/>
  <c r="J180"/>
  <c r="J160"/>
  <c r="BK133"/>
  <c r="J156"/>
  <c r="J192"/>
  <c r="BK170"/>
  <c r="BK155"/>
  <c r="BK135"/>
  <c r="J169"/>
  <c r="J139"/>
  <c i="13" r="J140"/>
  <c r="J148"/>
  <c r="J150"/>
  <c r="BK159"/>
  <c r="J136"/>
  <c r="BK126"/>
  <c r="BK157"/>
  <c r="J127"/>
  <c r="J152"/>
  <c r="BK136"/>
  <c r="J120"/>
  <c i="14" r="J34"/>
  <c i="1" r="AW109"/>
  <c i="16" r="BK128"/>
  <c r="J136"/>
  <c r="BK136"/>
  <c i="2" r="BK467"/>
  <c r="BK374"/>
  <c r="BK312"/>
  <c r="J232"/>
  <c r="BK444"/>
  <c r="BK177"/>
  <c r="BK381"/>
  <c r="J302"/>
  <c r="J217"/>
  <c r="J479"/>
  <c r="BK419"/>
  <c r="J312"/>
  <c r="J233"/>
  <c r="BK171"/>
  <c r="BK476"/>
  <c r="J351"/>
  <c r="J228"/>
  <c r="BK505"/>
  <c r="J433"/>
  <c r="J376"/>
  <c r="BK283"/>
  <c r="J196"/>
  <c r="BK472"/>
  <c r="BK395"/>
  <c r="BK253"/>
  <c i="3" r="BK211"/>
  <c r="BK139"/>
  <c r="BK173"/>
  <c r="BK171"/>
  <c r="BK197"/>
  <c r="BK153"/>
  <c r="BK161"/>
  <c r="BK187"/>
  <c r="J153"/>
  <c i="4" r="J135"/>
  <c r="J129"/>
  <c r="J124"/>
  <c i="5" r="BK131"/>
  <c i="6" r="BK133"/>
  <c r="J142"/>
  <c r="BK129"/>
  <c r="BK145"/>
  <c i="7" r="J133"/>
  <c r="BK133"/>
  <c i="8" r="J137"/>
  <c r="BK135"/>
  <c r="J127"/>
  <c i="9" r="BK138"/>
  <c i="10" r="BK131"/>
  <c r="J139"/>
  <c i="11" r="J249"/>
  <c r="J197"/>
  <c r="J180"/>
  <c r="BK234"/>
  <c r="BK219"/>
  <c r="J211"/>
  <c r="BK191"/>
  <c r="J173"/>
  <c r="J149"/>
  <c r="BK130"/>
  <c r="J213"/>
  <c r="J250"/>
  <c r="J216"/>
  <c r="BK178"/>
  <c r="BK216"/>
  <c r="J140"/>
  <c r="J166"/>
  <c i="12" r="J188"/>
  <c r="J144"/>
  <c r="J153"/>
  <c r="BK196"/>
  <c r="BK161"/>
  <c r="BK190"/>
  <c r="J134"/>
  <c r="BK179"/>
  <c r="BK153"/>
  <c r="J185"/>
  <c r="J136"/>
  <c i="13" r="BK156"/>
  <c r="BK147"/>
  <c r="J147"/>
  <c r="BK128"/>
  <c r="BK137"/>
  <c r="BK141"/>
  <c i="14" r="F37"/>
  <c i="1" r="BD109"/>
  <c i="16" r="J128"/>
  <c i="2" r="BK479"/>
  <c r="BK441"/>
  <c r="J395"/>
  <c r="J345"/>
  <c r="J294"/>
  <c r="BK234"/>
  <c r="BK208"/>
  <c r="BK407"/>
  <c r="BK209"/>
  <c r="J491"/>
  <c r="BK465"/>
  <c r="BK412"/>
  <c r="BK343"/>
  <c r="J287"/>
  <c r="BK240"/>
  <c r="BK189"/>
  <c r="BK491"/>
  <c r="J449"/>
  <c r="J421"/>
  <c r="J404"/>
  <c r="J348"/>
  <c r="BK291"/>
  <c r="J260"/>
  <c r="J214"/>
  <c r="BK179"/>
  <c r="J505"/>
  <c r="J429"/>
  <c r="J403"/>
  <c r="J341"/>
  <c r="J277"/>
  <c r="BK206"/>
  <c r="BK155"/>
  <c r="BK468"/>
  <c r="J442"/>
  <c r="BK410"/>
  <c r="J356"/>
  <c r="BK332"/>
  <c r="BK256"/>
  <c r="J168"/>
  <c r="J453"/>
  <c r="J396"/>
  <c r="BK324"/>
  <c r="BK270"/>
  <c r="BK220"/>
  <c r="BK173"/>
  <c i="3" r="J212"/>
  <c r="BK185"/>
  <c r="BK164"/>
  <c r="BK204"/>
  <c r="J172"/>
  <c r="J204"/>
  <c r="BK169"/>
  <c r="BK176"/>
  <c r="BK157"/>
  <c r="BK209"/>
  <c r="BK175"/>
  <c r="J141"/>
  <c r="J183"/>
  <c r="J155"/>
  <c r="BK145"/>
  <c i="4" r="J138"/>
  <c r="BK134"/>
  <c r="BK137"/>
  <c r="BK125"/>
  <c i="5" r="J130"/>
  <c r="BK127"/>
  <c r="J132"/>
  <c i="6" r="BK143"/>
  <c r="BK152"/>
  <c r="J149"/>
  <c r="BK155"/>
  <c r="BK134"/>
  <c r="BK149"/>
  <c r="BK137"/>
  <c r="BK135"/>
  <c i="7" r="J131"/>
  <c r="BK138"/>
  <c r="J136"/>
  <c r="J132"/>
  <c i="8" r="J131"/>
  <c r="BK132"/>
  <c i="9" r="BK137"/>
  <c r="J139"/>
  <c r="J136"/>
  <c r="BK136"/>
  <c r="J127"/>
  <c i="10" r="J132"/>
  <c r="BK136"/>
  <c i="11" r="J247"/>
  <c r="J223"/>
  <c r="BK180"/>
  <c r="J136"/>
  <c r="BK176"/>
  <c r="J252"/>
  <c r="BK252"/>
  <c r="J230"/>
  <c r="J215"/>
  <c r="J195"/>
  <c r="BK173"/>
  <c r="BK245"/>
  <c r="BK201"/>
  <c r="BK172"/>
  <c r="BK146"/>
  <c r="J212"/>
  <c r="J187"/>
  <c r="BK151"/>
  <c r="J130"/>
  <c i="12" r="BK182"/>
  <c r="J148"/>
  <c r="BK191"/>
  <c r="J170"/>
  <c r="BK144"/>
  <c r="BK127"/>
  <c r="BK187"/>
  <c r="BK172"/>
  <c r="J147"/>
  <c r="BK193"/>
  <c r="J171"/>
  <c r="J146"/>
  <c r="J173"/>
  <c r="BK138"/>
  <c r="J176"/>
  <c r="J168"/>
  <c r="J151"/>
  <c r="J132"/>
  <c r="BK177"/>
  <c r="BK147"/>
  <c r="J133"/>
  <c i="13" r="J138"/>
  <c r="J157"/>
  <c r="BK131"/>
  <c r="BK139"/>
  <c r="J125"/>
  <c r="J145"/>
  <c r="BK129"/>
  <c r="BK125"/>
  <c r="J141"/>
  <c r="J159"/>
  <c r="J143"/>
  <c r="BK124"/>
  <c i="15" r="BK122"/>
  <c r="J123"/>
  <c r="BK121"/>
  <c i="16" r="BK141"/>
  <c r="BK149"/>
  <c r="J141"/>
  <c i="2" r="BK507"/>
  <c r="J445"/>
  <c r="J400"/>
  <c r="BK361"/>
  <c r="BK328"/>
  <c r="BK267"/>
  <c r="BK225"/>
  <c r="BK167"/>
  <c r="J388"/>
  <c r="J195"/>
  <c r="J470"/>
  <c r="BK431"/>
  <c r="BK388"/>
  <c r="J366"/>
  <c r="J299"/>
  <c r="BK247"/>
  <c r="J210"/>
  <c r="J160"/>
  <c r="J458"/>
  <c r="BK435"/>
  <c r="J407"/>
  <c r="BK364"/>
  <c r="J316"/>
  <c r="BK280"/>
  <c r="BK232"/>
  <c r="BK182"/>
  <c r="J148"/>
  <c r="BK483"/>
  <c r="J427"/>
  <c r="BK400"/>
  <c r="J337"/>
  <c r="J274"/>
  <c r="J208"/>
  <c r="BK158"/>
  <c r="BK485"/>
  <c r="J441"/>
  <c r="BK417"/>
  <c r="J386"/>
  <c r="BK341"/>
  <c r="BK294"/>
  <c r="BK224"/>
  <c r="J182"/>
  <c r="J498"/>
  <c r="J443"/>
  <c r="BK383"/>
  <c r="J309"/>
  <c r="J234"/>
  <c r="J199"/>
  <c r="J151"/>
  <c i="3" r="J191"/>
  <c r="J176"/>
  <c r="BK210"/>
  <c r="BK180"/>
  <c r="BK129"/>
  <c r="J175"/>
  <c r="BK149"/>
  <c r="BK144"/>
  <c r="BK181"/>
  <c r="J161"/>
  <c r="J145"/>
  <c r="BK193"/>
  <c r="J168"/>
  <c r="J210"/>
  <c r="J180"/>
  <c r="J164"/>
  <c r="J136"/>
  <c r="J134"/>
  <c i="4" r="J127"/>
  <c r="J133"/>
  <c r="BK127"/>
  <c r="J136"/>
  <c r="J130"/>
  <c i="5" r="BK128"/>
  <c r="BK129"/>
  <c i="6" r="J150"/>
  <c r="J134"/>
  <c r="J147"/>
  <c r="BK150"/>
  <c r="BK130"/>
  <c r="J152"/>
  <c r="BK146"/>
  <c r="BK136"/>
  <c i="7" r="BK137"/>
  <c r="BK129"/>
  <c r="BK134"/>
  <c r="J134"/>
  <c i="8" r="J139"/>
  <c r="BK137"/>
  <c r="J129"/>
  <c r="BK139"/>
  <c i="9" r="J133"/>
  <c r="BK134"/>
  <c r="J138"/>
  <c r="J129"/>
  <c i="10" r="BK135"/>
  <c r="J131"/>
  <c r="BK134"/>
  <c i="11" r="BK250"/>
  <c r="J226"/>
  <c r="BK181"/>
  <c r="J146"/>
  <c r="BK183"/>
  <c r="BK134"/>
  <c r="J219"/>
  <c r="BK211"/>
  <c r="J203"/>
  <c r="BK162"/>
  <c r="BK226"/>
  <c r="BK199"/>
  <c r="BK164"/>
  <c r="J214"/>
  <c r="BK197"/>
  <c r="BK160"/>
  <c r="BK140"/>
  <c i="12" r="J195"/>
  <c r="J183"/>
  <c r="BK160"/>
  <c r="BK131"/>
  <c r="J182"/>
  <c r="J164"/>
  <c r="J137"/>
  <c r="BK195"/>
  <c r="BK181"/>
  <c r="J150"/>
  <c r="BK201"/>
  <c r="J177"/>
  <c r="J155"/>
  <c r="J197"/>
  <c r="J141"/>
  <c r="BK188"/>
  <c r="BK159"/>
  <c r="BK143"/>
  <c r="BK130"/>
  <c r="BK166"/>
  <c r="J143"/>
  <c i="13" r="J158"/>
  <c r="BK143"/>
  <c r="BK123"/>
  <c r="J146"/>
  <c r="J155"/>
  <c r="J131"/>
  <c r="BK154"/>
  <c r="BK134"/>
  <c r="BK135"/>
  <c r="BK146"/>
  <c r="J123"/>
  <c r="BK149"/>
  <c r="J129"/>
  <c i="14" r="J121"/>
  <c i="15" r="BK124"/>
  <c r="J124"/>
  <c i="16" r="BK146"/>
  <c r="BK138"/>
  <c r="BK134"/>
  <c i="3" r="J209"/>
  <c r="J169"/>
  <c r="BK134"/>
  <c r="J194"/>
  <c r="BK162"/>
  <c r="BK207"/>
  <c r="J166"/>
  <c r="J147"/>
  <c r="J129"/>
  <c i="4" r="J139"/>
  <c r="BK133"/>
  <c r="J126"/>
  <c r="J128"/>
  <c r="BK126"/>
  <c i="5" r="BK132"/>
  <c r="BK125"/>
  <c i="6" r="J144"/>
  <c r="J130"/>
  <c r="J146"/>
  <c r="BK132"/>
  <c r="J145"/>
  <c r="J151"/>
  <c r="BK147"/>
  <c r="BK140"/>
  <c i="7" r="J130"/>
  <c r="BK135"/>
  <c r="J138"/>
  <c r="J129"/>
  <c i="8" r="J132"/>
  <c r="BK136"/>
  <c i="9" r="BK133"/>
  <c r="BK135"/>
  <c r="BK130"/>
  <c r="BK131"/>
  <c i="10" r="BK139"/>
  <c r="BK133"/>
  <c r="J133"/>
  <c i="11" r="J236"/>
  <c r="BK203"/>
  <c r="BK170"/>
  <c r="J191"/>
  <c r="J151"/>
  <c r="BK228"/>
  <c r="J210"/>
  <c r="J193"/>
  <c r="J177"/>
  <c r="J138"/>
  <c r="BK224"/>
  <c r="J185"/>
  <c r="J162"/>
  <c r="BK243"/>
  <c r="BK206"/>
  <c r="J176"/>
  <c r="J144"/>
  <c i="12" r="BK132"/>
  <c r="J179"/>
  <c r="J159"/>
  <c r="J131"/>
  <c r="J191"/>
  <c r="J162"/>
  <c r="J140"/>
  <c r="J196"/>
  <c r="J172"/>
  <c r="J142"/>
  <c r="BK168"/>
  <c r="J194"/>
  <c r="J174"/>
  <c r="J161"/>
  <c r="BK139"/>
  <c r="BK189"/>
  <c r="BK150"/>
  <c r="J129"/>
  <c i="13" r="J149"/>
  <c r="J126"/>
  <c r="BK150"/>
  <c r="J122"/>
  <c r="BK133"/>
  <c r="BK158"/>
  <c r="J135"/>
  <c r="BK120"/>
  <c r="J144"/>
  <c r="J124"/>
  <c r="BK145"/>
  <c r="BK127"/>
  <c i="14" r="F36"/>
  <c i="1" r="BC109"/>
  <c i="15" r="J122"/>
  <c i="16" r="J126"/>
  <c r="J143"/>
  <c r="J138"/>
  <c i="2" r="BK470"/>
  <c r="J417"/>
  <c r="J381"/>
  <c r="BK351"/>
  <c r="BK320"/>
  <c r="J267"/>
  <c r="BK212"/>
  <c r="J179"/>
  <c r="J364"/>
  <c r="J472"/>
  <c r="BK445"/>
  <c r="J393"/>
  <c r="BK348"/>
  <c r="J324"/>
  <c r="BK260"/>
  <c r="J225"/>
  <c r="BK148"/>
  <c r="BK443"/>
  <c r="BK406"/>
  <c r="BK359"/>
  <c r="J297"/>
  <c r="BK277"/>
  <c r="BK235"/>
  <c r="J209"/>
  <c r="BK160"/>
  <c r="J485"/>
  <c r="J431"/>
  <c r="J410"/>
  <c r="BK386"/>
  <c r="J320"/>
  <c r="J236"/>
  <c r="J173"/>
  <c r="J509"/>
  <c r="J465"/>
  <c r="J423"/>
  <c r="J398"/>
  <c r="BK340"/>
  <c r="J263"/>
  <c r="J220"/>
  <c r="J171"/>
  <c r="J468"/>
  <c r="BK413"/>
  <c r="J361"/>
  <c r="J280"/>
  <c r="BK244"/>
  <c r="BK210"/>
  <c r="J167"/>
  <c i="3" r="J207"/>
  <c r="J181"/>
  <c r="BK212"/>
  <c r="J185"/>
  <c r="BK147"/>
  <c r="BK191"/>
  <c r="BK160"/>
  <c r="BK178"/>
  <c r="BK151"/>
  <c r="BK200"/>
  <c r="J178"/>
  <c r="J162"/>
  <c r="J126"/>
  <c i="4" r="BK139"/>
  <c r="J137"/>
  <c r="BK135"/>
  <c r="BK138"/>
  <c i="5" r="J125"/>
  <c r="J126"/>
  <c i="6" r="J140"/>
  <c r="J154"/>
  <c r="J131"/>
  <c r="BK154"/>
  <c r="J137"/>
  <c r="J132"/>
  <c r="BK144"/>
  <c r="J129"/>
  <c i="7" r="J139"/>
  <c r="BK131"/>
  <c r="BK132"/>
  <c i="8" r="BK134"/>
  <c r="J138"/>
  <c r="BK127"/>
  <c r="BK131"/>
  <c i="9" r="BK132"/>
  <c r="BK139"/>
  <c r="J135"/>
  <c i="10" r="BK138"/>
  <c r="J134"/>
  <c r="J135"/>
  <c r="BK129"/>
  <c i="11" r="J245"/>
  <c r="BK193"/>
  <c r="BK187"/>
  <c r="BK247"/>
  <c r="J243"/>
  <c r="J224"/>
  <c r="BK223"/>
  <c r="BK215"/>
  <c r="BK212"/>
  <c r="J208"/>
  <c r="BK204"/>
  <c r="J201"/>
  <c r="BK179"/>
  <c r="BK177"/>
  <c r="BK174"/>
  <c r="J172"/>
  <c r="J158"/>
  <c r="BK142"/>
  <c r="BK136"/>
  <c r="J239"/>
  <c r="J228"/>
  <c r="J220"/>
  <c r="BK166"/>
  <c r="BK144"/>
  <c r="BK236"/>
  <c r="BK221"/>
  <c r="BK213"/>
  <c r="J206"/>
  <c r="J183"/>
  <c r="J134"/>
  <c r="BK220"/>
  <c r="BK168"/>
  <c r="BK149"/>
  <c r="J229"/>
  <c r="J199"/>
  <c r="J164"/>
  <c r="BK132"/>
  <c i="12" r="J187"/>
  <c r="BK156"/>
  <c r="J135"/>
  <c r="J189"/>
  <c r="BK173"/>
  <c r="J145"/>
  <c r="J130"/>
  <c r="J193"/>
  <c r="BK164"/>
  <c r="BK145"/>
  <c r="BK197"/>
  <c r="BK174"/>
  <c r="BK149"/>
  <c r="BK192"/>
  <c r="J149"/>
  <c r="BK180"/>
  <c r="J165"/>
  <c r="BK148"/>
  <c r="J128"/>
  <c r="BK152"/>
  <c r="BK142"/>
  <c i="13" r="BK152"/>
  <c r="BK132"/>
  <c r="BK155"/>
  <c r="BK138"/>
  <c r="J151"/>
  <c r="BK130"/>
  <c r="BK140"/>
  <c r="J130"/>
  <c r="BK151"/>
  <c r="J134"/>
  <c r="J156"/>
  <c r="J137"/>
  <c r="J121"/>
  <c i="14" r="F35"/>
  <c i="1" r="BB109"/>
  <c i="16" r="BK131"/>
  <c r="BK143"/>
  <c r="BK126"/>
  <c i="2" l="1" r="BK178"/>
  <c r="J178"/>
  <c r="J99"/>
  <c r="T223"/>
  <c r="R327"/>
  <c r="R259"/>
  <c r="R336"/>
  <c r="BK382"/>
  <c r="J382"/>
  <c r="J109"/>
  <c r="R394"/>
  <c r="BK416"/>
  <c r="J416"/>
  <c r="J113"/>
  <c r="BK432"/>
  <c r="J432"/>
  <c r="J114"/>
  <c r="R432"/>
  <c r="BK459"/>
  <c r="J459"/>
  <c r="J116"/>
  <c r="T459"/>
  <c r="BK502"/>
  <c r="BK501"/>
  <c r="J501"/>
  <c r="J121"/>
  <c i="3" r="T128"/>
  <c r="R159"/>
  <c r="BK199"/>
  <c r="J199"/>
  <c r="J103"/>
  <c r="T206"/>
  <c i="4" r="R123"/>
  <c i="7" r="BK126"/>
  <c r="BK125"/>
  <c r="J125"/>
  <c r="J100"/>
  <c i="8" r="BK126"/>
  <c r="BK125"/>
  <c r="J125"/>
  <c i="10" r="BK126"/>
  <c r="J126"/>
  <c r="J101"/>
  <c i="11" r="BK129"/>
  <c r="J129"/>
  <c r="J99"/>
  <c r="T155"/>
  <c r="R242"/>
  <c i="12" r="P126"/>
  <c r="P158"/>
  <c r="R167"/>
  <c r="P186"/>
  <c i="13" r="P119"/>
  <c r="T153"/>
  <c i="15" r="R120"/>
  <c r="R119"/>
  <c r="R118"/>
  <c i="2" r="T144"/>
  <c r="R223"/>
  <c r="BK336"/>
  <c r="J336"/>
  <c r="J105"/>
  <c r="T347"/>
  <c r="BK394"/>
  <c r="J394"/>
  <c r="J110"/>
  <c r="T399"/>
  <c r="BK440"/>
  <c r="J440"/>
  <c r="J115"/>
  <c r="R466"/>
  <c r="R490"/>
  <c r="T502"/>
  <c r="T501"/>
  <c i="3" r="R128"/>
  <c r="T133"/>
  <c r="T138"/>
  <c r="P190"/>
  <c r="T199"/>
  <c i="4" r="T123"/>
  <c i="5" r="BK124"/>
  <c r="J124"/>
  <c r="J100"/>
  <c i="6" r="R126"/>
  <c r="R125"/>
  <c i="8" r="T126"/>
  <c r="T125"/>
  <c i="9" r="T126"/>
  <c r="T125"/>
  <c i="11" r="R155"/>
  <c r="T186"/>
  <c r="T231"/>
  <c r="T242"/>
  <c i="12" r="R126"/>
  <c r="T154"/>
  <c r="BK167"/>
  <c r="J167"/>
  <c r="J101"/>
  <c r="R178"/>
  <c i="13" r="P153"/>
  <c i="15" r="BK120"/>
  <c r="J120"/>
  <c r="J98"/>
  <c i="2" r="R144"/>
  <c r="BK205"/>
  <c r="J205"/>
  <c r="J100"/>
  <c r="T205"/>
  <c r="P216"/>
  <c r="T216"/>
  <c r="T327"/>
  <c r="T259"/>
  <c r="P336"/>
  <c r="R382"/>
  <c r="T394"/>
  <c r="R416"/>
  <c r="T440"/>
  <c r="R459"/>
  <c r="P502"/>
  <c r="P501"/>
  <c i="3" r="BK133"/>
  <c r="J133"/>
  <c r="J99"/>
  <c r="P159"/>
  <c r="T190"/>
  <c r="R206"/>
  <c i="4" r="BK123"/>
  <c r="J123"/>
  <c r="J99"/>
  <c r="T131"/>
  <c i="5" r="T124"/>
  <c i="7" r="T126"/>
  <c r="T125"/>
  <c i="8" r="P126"/>
  <c r="P125"/>
  <c i="1" r="AU103"/>
  <c i="10" r="R126"/>
  <c r="R125"/>
  <c i="11" r="R129"/>
  <c r="R148"/>
  <c r="P186"/>
  <c r="P202"/>
  <c r="P238"/>
  <c i="12" r="BK163"/>
  <c r="J163"/>
  <c r="J100"/>
  <c r="P178"/>
  <c i="2" r="P144"/>
  <c r="P205"/>
  <c r="BK347"/>
  <c r="P399"/>
  <c r="P432"/>
  <c r="P459"/>
  <c i="3" r="P128"/>
  <c r="P124"/>
  <c i="1" r="AU96"/>
  <c i="3" r="P138"/>
  <c r="P199"/>
  <c i="4" r="P123"/>
  <c i="6" r="T126"/>
  <c r="T125"/>
  <c i="8" r="R126"/>
  <c r="R125"/>
  <c i="9" r="R126"/>
  <c r="R125"/>
  <c i="11" r="BK155"/>
  <c r="J155"/>
  <c r="J101"/>
  <c r="R202"/>
  <c r="R231"/>
  <c r="R238"/>
  <c i="12" r="BK126"/>
  <c r="J126"/>
  <c r="J97"/>
  <c r="R154"/>
  <c r="P167"/>
  <c r="BK186"/>
  <c r="J186"/>
  <c r="J104"/>
  <c i="13" r="BK153"/>
  <c r="J153"/>
  <c r="J98"/>
  <c i="15" r="P120"/>
  <c r="P119"/>
  <c r="P118"/>
  <c i="1" r="AU110"/>
  <c i="16" r="T125"/>
  <c r="BK133"/>
  <c r="J133"/>
  <c r="J100"/>
  <c i="2" r="R178"/>
  <c r="BK223"/>
  <c r="J223"/>
  <c r="J102"/>
  <c r="P347"/>
  <c r="T382"/>
  <c r="R399"/>
  <c r="R440"/>
  <c r="P466"/>
  <c r="P490"/>
  <c i="3" r="BK138"/>
  <c r="J138"/>
  <c r="J100"/>
  <c r="R138"/>
  <c r="BK190"/>
  <c r="J190"/>
  <c r="J102"/>
  <c r="R199"/>
  <c i="4" r="P131"/>
  <c i="6" r="BK126"/>
  <c r="J126"/>
  <c r="J101"/>
  <c i="9" r="BK126"/>
  <c r="J126"/>
  <c r="J101"/>
  <c i="11" r="T129"/>
  <c r="P148"/>
  <c r="R186"/>
  <c r="T202"/>
  <c r="P231"/>
  <c r="P242"/>
  <c i="12" r="P154"/>
  <c r="T158"/>
  <c r="R163"/>
  <c r="BK178"/>
  <c r="J178"/>
  <c r="J102"/>
  <c r="R186"/>
  <c i="13" r="R119"/>
  <c i="16" r="P125"/>
  <c r="R133"/>
  <c r="P140"/>
  <c i="2" r="BK144"/>
  <c r="J144"/>
  <c r="J98"/>
  <c r="T178"/>
  <c r="R205"/>
  <c r="BK216"/>
  <c r="J216"/>
  <c r="J101"/>
  <c r="R216"/>
  <c r="BK327"/>
  <c r="J327"/>
  <c r="J104"/>
  <c r="T336"/>
  <c r="P382"/>
  <c r="BK399"/>
  <c r="J399"/>
  <c r="J112"/>
  <c r="T416"/>
  <c r="T432"/>
  <c r="BK466"/>
  <c r="J466"/>
  <c r="J117"/>
  <c r="T490"/>
  <c i="3" r="P133"/>
  <c r="BK159"/>
  <c r="J159"/>
  <c r="J101"/>
  <c r="R190"/>
  <c r="P206"/>
  <c i="4" r="R131"/>
  <c i="5" r="P124"/>
  <c i="1" r="AU100"/>
  <c i="7" r="R126"/>
  <c r="R125"/>
  <c i="10" r="P126"/>
  <c r="P125"/>
  <c i="1" r="AU105"/>
  <c i="11" r="P155"/>
  <c r="BK238"/>
  <c r="J238"/>
  <c r="J105"/>
  <c r="T238"/>
  <c i="12" r="T126"/>
  <c r="R158"/>
  <c r="T167"/>
  <c r="T186"/>
  <c i="13" r="T119"/>
  <c r="T118"/>
  <c i="16" r="R125"/>
  <c r="P133"/>
  <c r="BK140"/>
  <c r="J140"/>
  <c r="J101"/>
  <c r="T140"/>
  <c i="2" r="P178"/>
  <c r="P223"/>
  <c r="P327"/>
  <c r="P259"/>
  <c r="R347"/>
  <c r="R346"/>
  <c r="P394"/>
  <c r="P416"/>
  <c r="P440"/>
  <c r="T466"/>
  <c r="BK490"/>
  <c r="J490"/>
  <c r="J119"/>
  <c r="R502"/>
  <c r="R501"/>
  <c i="3" r="BK128"/>
  <c r="J128"/>
  <c r="J98"/>
  <c r="R133"/>
  <c r="T159"/>
  <c r="BK206"/>
  <c r="J206"/>
  <c r="J104"/>
  <c i="4" r="BK131"/>
  <c r="J131"/>
  <c r="J100"/>
  <c i="5" r="R124"/>
  <c i="6" r="P126"/>
  <c r="P125"/>
  <c i="1" r="AU101"/>
  <c i="7" r="P126"/>
  <c r="P125"/>
  <c i="1" r="AU102"/>
  <c i="9" r="P126"/>
  <c r="P125"/>
  <c i="1" r="AU104"/>
  <c i="10" r="T126"/>
  <c r="T125"/>
  <c i="11" r="P129"/>
  <c r="P128"/>
  <c i="1" r="AU106"/>
  <c i="11" r="BK148"/>
  <c r="J148"/>
  <c r="J100"/>
  <c r="T148"/>
  <c r="BK186"/>
  <c r="J186"/>
  <c r="J102"/>
  <c r="BK202"/>
  <c r="J202"/>
  <c r="J103"/>
  <c r="BK231"/>
  <c r="J231"/>
  <c r="J104"/>
  <c r="BK242"/>
  <c r="J242"/>
  <c r="J106"/>
  <c i="12" r="BK154"/>
  <c r="J154"/>
  <c r="J98"/>
  <c r="BK158"/>
  <c r="J158"/>
  <c r="J99"/>
  <c r="P163"/>
  <c r="T163"/>
  <c r="T178"/>
  <c i="13" r="BK119"/>
  <c r="J119"/>
  <c r="J97"/>
  <c r="R153"/>
  <c i="15" r="T120"/>
  <c r="T119"/>
  <c r="T118"/>
  <c i="16" r="BK125"/>
  <c r="J125"/>
  <c r="J98"/>
  <c r="T133"/>
  <c r="R140"/>
  <c i="3" r="BK125"/>
  <c r="J125"/>
  <c r="J97"/>
  <c i="12" r="BK184"/>
  <c r="J184"/>
  <c r="J103"/>
  <c i="2" r="BK259"/>
  <c r="J259"/>
  <c r="J103"/>
  <c r="BK344"/>
  <c r="J344"/>
  <c r="J106"/>
  <c r="BK484"/>
  <c r="J484"/>
  <c r="J118"/>
  <c i="12" r="BK200"/>
  <c r="J200"/>
  <c r="J105"/>
  <c i="16" r="BK145"/>
  <c r="J145"/>
  <c r="J102"/>
  <c i="2" r="BK397"/>
  <c r="J397"/>
  <c r="J111"/>
  <c r="BK499"/>
  <c r="J499"/>
  <c r="J120"/>
  <c i="14" r="BK120"/>
  <c r="BK119"/>
  <c r="BK118"/>
  <c r="J118"/>
  <c r="J96"/>
  <c i="16" r="BK130"/>
  <c r="J130"/>
  <c r="J99"/>
  <c r="BK148"/>
  <c r="J148"/>
  <c r="J103"/>
  <c r="J92"/>
  <c r="E113"/>
  <c r="J89"/>
  <c r="BE141"/>
  <c r="F92"/>
  <c r="BE126"/>
  <c r="BE131"/>
  <c r="BE134"/>
  <c r="BE136"/>
  <c r="BE138"/>
  <c r="BE143"/>
  <c r="BE149"/>
  <c i="15" r="BK119"/>
  <c r="BK118"/>
  <c r="J118"/>
  <c r="J96"/>
  <c i="16" r="BE128"/>
  <c r="BE146"/>
  <c i="14" r="J119"/>
  <c r="J97"/>
  <c r="J120"/>
  <c r="J98"/>
  <c i="15" r="E85"/>
  <c r="J115"/>
  <c r="J89"/>
  <c r="F92"/>
  <c r="BE124"/>
  <c r="BE121"/>
  <c r="BE122"/>
  <c r="BE123"/>
  <c i="14" r="E108"/>
  <c r="J89"/>
  <c r="F92"/>
  <c r="BE121"/>
  <c i="13" r="BK118"/>
  <c r="J118"/>
  <c r="J96"/>
  <c i="14" r="J92"/>
  <c i="13" r="F91"/>
  <c r="BE144"/>
  <c r="BE157"/>
  <c i="12" r="BK125"/>
  <c r="J125"/>
  <c i="13" r="F92"/>
  <c r="J114"/>
  <c r="BE125"/>
  <c r="BE126"/>
  <c r="BE135"/>
  <c r="BE136"/>
  <c r="BE140"/>
  <c r="BE145"/>
  <c r="BE147"/>
  <c r="E85"/>
  <c r="BE121"/>
  <c r="BE123"/>
  <c r="BE128"/>
  <c r="BE131"/>
  <c r="BE137"/>
  <c r="BE151"/>
  <c r="BE139"/>
  <c r="BE148"/>
  <c r="BE152"/>
  <c r="BE155"/>
  <c r="BE156"/>
  <c r="J92"/>
  <c r="BE124"/>
  <c r="BE132"/>
  <c r="BE138"/>
  <c r="BE141"/>
  <c r="BE146"/>
  <c r="J89"/>
  <c r="BE130"/>
  <c r="BE143"/>
  <c r="BE149"/>
  <c r="BE154"/>
  <c r="BE158"/>
  <c r="BE159"/>
  <c r="BE120"/>
  <c r="BE122"/>
  <c r="BE127"/>
  <c r="BE129"/>
  <c r="BE133"/>
  <c r="BE134"/>
  <c r="BE142"/>
  <c r="BE150"/>
  <c i="12" r="F91"/>
  <c r="J91"/>
  <c r="BE127"/>
  <c r="BE141"/>
  <c r="BE146"/>
  <c r="BE148"/>
  <c r="BE149"/>
  <c r="BE160"/>
  <c r="BE175"/>
  <c r="BE176"/>
  <c r="BE183"/>
  <c r="E115"/>
  <c r="BE133"/>
  <c r="BE134"/>
  <c r="BE136"/>
  <c r="BE137"/>
  <c r="BE138"/>
  <c r="BE145"/>
  <c r="BE164"/>
  <c r="BE185"/>
  <c r="BE194"/>
  <c r="BE197"/>
  <c r="BE128"/>
  <c r="BE135"/>
  <c r="BE139"/>
  <c r="BE142"/>
  <c r="BE144"/>
  <c r="BE147"/>
  <c r="BE165"/>
  <c r="BE174"/>
  <c r="BE177"/>
  <c r="BE182"/>
  <c r="BE195"/>
  <c r="F122"/>
  <c r="BE130"/>
  <c r="BE132"/>
  <c r="BE159"/>
  <c r="BE169"/>
  <c r="BE170"/>
  <c r="BE191"/>
  <c r="BE192"/>
  <c r="J92"/>
  <c r="BE131"/>
  <c r="BE171"/>
  <c r="BE179"/>
  <c r="BE180"/>
  <c r="BE189"/>
  <c r="BE190"/>
  <c r="BE199"/>
  <c r="BE201"/>
  <c i="11" r="BK128"/>
  <c r="J128"/>
  <c i="12" r="J89"/>
  <c r="BE129"/>
  <c r="BE140"/>
  <c r="BE143"/>
  <c r="BE155"/>
  <c r="BE156"/>
  <c r="BE157"/>
  <c r="BE161"/>
  <c r="BE162"/>
  <c r="BE166"/>
  <c r="BE168"/>
  <c r="BE172"/>
  <c r="BE187"/>
  <c r="BE188"/>
  <c r="BE150"/>
  <c r="BE151"/>
  <c r="BE152"/>
  <c r="BE153"/>
  <c r="BE173"/>
  <c r="BE181"/>
  <c r="BE193"/>
  <c r="BE196"/>
  <c r="BE198"/>
  <c i="11" r="E85"/>
  <c r="J94"/>
  <c r="BE158"/>
  <c r="BE173"/>
  <c r="BE174"/>
  <c r="BE193"/>
  <c r="BE195"/>
  <c r="BE211"/>
  <c r="BE213"/>
  <c r="BE228"/>
  <c r="BE236"/>
  <c r="F124"/>
  <c r="BE136"/>
  <c r="BE144"/>
  <c r="BE153"/>
  <c r="BE156"/>
  <c r="BE166"/>
  <c r="BE177"/>
  <c r="BE178"/>
  <c r="BE180"/>
  <c r="BE204"/>
  <c r="BE206"/>
  <c r="BE209"/>
  <c r="BE215"/>
  <c r="BE219"/>
  <c r="BE223"/>
  <c r="BE243"/>
  <c r="BE247"/>
  <c r="BE249"/>
  <c r="F125"/>
  <c r="BE146"/>
  <c r="BE149"/>
  <c r="BE151"/>
  <c r="BE168"/>
  <c r="BE170"/>
  <c r="BE172"/>
  <c r="BE220"/>
  <c r="BE226"/>
  <c r="BE132"/>
  <c r="BE138"/>
  <c r="BE160"/>
  <c r="BE229"/>
  <c r="BE234"/>
  <c r="BE240"/>
  <c r="BE134"/>
  <c r="BE140"/>
  <c r="BE162"/>
  <c r="BE164"/>
  <c r="BE176"/>
  <c r="BE181"/>
  <c r="BE183"/>
  <c r="BE185"/>
  <c r="BE187"/>
  <c r="BE197"/>
  <c r="BE199"/>
  <c r="BE203"/>
  <c r="BE210"/>
  <c r="BE214"/>
  <c r="BE216"/>
  <c r="BE218"/>
  <c r="BE221"/>
  <c r="BE230"/>
  <c r="BE232"/>
  <c r="BE245"/>
  <c r="BE250"/>
  <c r="BE252"/>
  <c r="J91"/>
  <c r="BE130"/>
  <c i="10" r="BK125"/>
  <c r="J125"/>
  <c r="J100"/>
  <c i="11" r="J93"/>
  <c r="BE142"/>
  <c r="BE179"/>
  <c r="BE189"/>
  <c r="BE191"/>
  <c r="BE201"/>
  <c r="BE208"/>
  <c r="BE212"/>
  <c r="BE224"/>
  <c r="BE239"/>
  <c i="10" r="J96"/>
  <c r="J119"/>
  <c i="9" r="BK125"/>
  <c r="J125"/>
  <c r="J100"/>
  <c i="10" r="F96"/>
  <c r="BE131"/>
  <c r="BE138"/>
  <c r="F121"/>
  <c r="BE132"/>
  <c r="BE135"/>
  <c r="BE137"/>
  <c r="J95"/>
  <c r="BE136"/>
  <c r="E85"/>
  <c r="BE134"/>
  <c r="BE139"/>
  <c r="BE127"/>
  <c r="BE129"/>
  <c r="BE133"/>
  <c i="9" r="J119"/>
  <c i="8" r="J100"/>
  <c r="J126"/>
  <c r="J101"/>
  <c i="9" r="J96"/>
  <c r="BE133"/>
  <c r="F96"/>
  <c r="J121"/>
  <c r="F95"/>
  <c r="BE132"/>
  <c r="BE135"/>
  <c r="E85"/>
  <c r="BE136"/>
  <c r="BE138"/>
  <c r="BE130"/>
  <c r="BE131"/>
  <c r="BE134"/>
  <c r="BE129"/>
  <c r="BE139"/>
  <c r="BE127"/>
  <c r="BE137"/>
  <c i="7" r="J126"/>
  <c r="J101"/>
  <c i="8" r="E85"/>
  <c r="BE129"/>
  <c r="BE133"/>
  <c r="BE134"/>
  <c r="J93"/>
  <c r="F122"/>
  <c r="BE138"/>
  <c r="J95"/>
  <c r="F121"/>
  <c r="BE137"/>
  <c r="J96"/>
  <c r="BE135"/>
  <c r="BE136"/>
  <c r="BE139"/>
  <c r="BE127"/>
  <c r="BE131"/>
  <c r="BE132"/>
  <c i="6" r="BK125"/>
  <c r="J125"/>
  <c i="7" r="F122"/>
  <c r="BE134"/>
  <c r="BE135"/>
  <c r="E85"/>
  <c r="BE131"/>
  <c r="J95"/>
  <c r="F121"/>
  <c r="J122"/>
  <c r="BE130"/>
  <c r="BE132"/>
  <c r="BE133"/>
  <c r="J93"/>
  <c r="BE136"/>
  <c r="BE137"/>
  <c r="BE127"/>
  <c r="BE129"/>
  <c r="BE138"/>
  <c r="BE139"/>
  <c i="6" r="E111"/>
  <c r="BE138"/>
  <c r="J96"/>
  <c r="J119"/>
  <c r="BE134"/>
  <c r="BE135"/>
  <c r="BE140"/>
  <c r="F95"/>
  <c r="BE127"/>
  <c r="BE129"/>
  <c r="BE130"/>
  <c r="BE131"/>
  <c r="BE146"/>
  <c r="BE147"/>
  <c r="BE154"/>
  <c r="F96"/>
  <c r="BE143"/>
  <c r="BE149"/>
  <c r="J121"/>
  <c r="BE133"/>
  <c r="BE142"/>
  <c r="BE148"/>
  <c r="BE153"/>
  <c r="BE144"/>
  <c r="BE145"/>
  <c r="BE150"/>
  <c r="BE151"/>
  <c r="BE152"/>
  <c r="BE155"/>
  <c r="BE132"/>
  <c r="BE136"/>
  <c r="BE137"/>
  <c i="5" r="E110"/>
  <c r="BE125"/>
  <c r="J96"/>
  <c r="F120"/>
  <c r="BE127"/>
  <c r="BE130"/>
  <c i="4" r="BK122"/>
  <c r="J122"/>
  <c r="J98"/>
  <c i="5" r="J95"/>
  <c r="J118"/>
  <c r="F121"/>
  <c r="BE126"/>
  <c r="BE128"/>
  <c r="BE129"/>
  <c r="BE131"/>
  <c r="BE132"/>
  <c i="4" r="J93"/>
  <c r="E85"/>
  <c r="J116"/>
  <c r="BE127"/>
  <c r="F93"/>
  <c r="BE124"/>
  <c r="BE128"/>
  <c r="BE134"/>
  <c r="J94"/>
  <c r="BE125"/>
  <c r="BE126"/>
  <c r="BE136"/>
  <c r="F119"/>
  <c r="BE130"/>
  <c r="BE132"/>
  <c r="BE139"/>
  <c r="BE129"/>
  <c r="BE137"/>
  <c r="BE138"/>
  <c r="BE133"/>
  <c r="BE135"/>
  <c i="3" r="BE155"/>
  <c r="BE161"/>
  <c i="2" r="J347"/>
  <c r="J108"/>
  <c i="3" r="F91"/>
  <c i="2" r="J502"/>
  <c r="J122"/>
  <c i="3" r="J89"/>
  <c r="BE126"/>
  <c r="BE134"/>
  <c r="BE171"/>
  <c r="BE176"/>
  <c r="BE181"/>
  <c r="BE185"/>
  <c r="BE197"/>
  <c r="J92"/>
  <c r="J120"/>
  <c r="BE144"/>
  <c r="BE145"/>
  <c r="BE147"/>
  <c r="BE157"/>
  <c r="BE160"/>
  <c r="BE164"/>
  <c r="BE166"/>
  <c r="BE169"/>
  <c r="BE172"/>
  <c r="BE173"/>
  <c r="BE191"/>
  <c r="BE207"/>
  <c r="BE214"/>
  <c i="2" r="BK143"/>
  <c r="J143"/>
  <c r="J97"/>
  <c i="3" r="E85"/>
  <c r="F92"/>
  <c r="BE129"/>
  <c r="BE131"/>
  <c r="BE142"/>
  <c r="BE149"/>
  <c r="BE151"/>
  <c r="BE168"/>
  <c r="BE174"/>
  <c r="BE175"/>
  <c r="BE188"/>
  <c r="BE195"/>
  <c r="BE211"/>
  <c r="BE212"/>
  <c r="BE136"/>
  <c r="BE153"/>
  <c r="BE139"/>
  <c r="BE141"/>
  <c r="BE162"/>
  <c r="BE178"/>
  <c r="BE183"/>
  <c r="BE187"/>
  <c r="BE193"/>
  <c r="BE194"/>
  <c r="BE200"/>
  <c r="BE180"/>
  <c r="BE202"/>
  <c r="BE204"/>
  <c r="BE209"/>
  <c r="BE210"/>
  <c i="2" r="J89"/>
  <c r="E132"/>
  <c r="BE160"/>
  <c r="BE182"/>
  <c r="BE192"/>
  <c r="BE209"/>
  <c r="BE217"/>
  <c r="BE229"/>
  <c r="BE236"/>
  <c r="BE250"/>
  <c r="BE256"/>
  <c r="BE260"/>
  <c r="BE284"/>
  <c r="BE337"/>
  <c r="BE427"/>
  <c r="BE449"/>
  <c r="BE456"/>
  <c r="BE479"/>
  <c r="F92"/>
  <c r="BE166"/>
  <c r="BE167"/>
  <c r="BE179"/>
  <c r="BE185"/>
  <c r="BE271"/>
  <c r="BE274"/>
  <c r="BE277"/>
  <c r="BE297"/>
  <c r="BE306"/>
  <c r="BE312"/>
  <c r="BE324"/>
  <c r="BE328"/>
  <c r="BE338"/>
  <c r="BE343"/>
  <c r="BE354"/>
  <c r="BE393"/>
  <c r="BE395"/>
  <c r="BE396"/>
  <c r="BE400"/>
  <c r="BE412"/>
  <c r="BE439"/>
  <c r="BE444"/>
  <c r="BE470"/>
  <c r="BE483"/>
  <c r="BE491"/>
  <c r="BE148"/>
  <c r="BE151"/>
  <c r="BE244"/>
  <c r="BE247"/>
  <c r="BE299"/>
  <c r="BE302"/>
  <c r="BE316"/>
  <c r="BE340"/>
  <c r="BE374"/>
  <c r="BE406"/>
  <c r="BE407"/>
  <c r="BE419"/>
  <c r="BE421"/>
  <c r="BE423"/>
  <c r="BE443"/>
  <c r="BE458"/>
  <c r="BE471"/>
  <c r="BE472"/>
  <c r="BE497"/>
  <c r="BE498"/>
  <c r="BE189"/>
  <c r="BE199"/>
  <c r="BE202"/>
  <c r="BE208"/>
  <c r="BE210"/>
  <c r="BE211"/>
  <c r="BE212"/>
  <c r="BE225"/>
  <c r="BE228"/>
  <c r="BE234"/>
  <c r="BE237"/>
  <c r="BE240"/>
  <c r="BE263"/>
  <c r="BE334"/>
  <c r="BE376"/>
  <c r="BE379"/>
  <c r="BE381"/>
  <c r="BE388"/>
  <c r="BE391"/>
  <c r="BE403"/>
  <c r="BE425"/>
  <c r="BE445"/>
  <c r="BE476"/>
  <c r="BE485"/>
  <c r="J92"/>
  <c r="BE155"/>
  <c r="BE158"/>
  <c r="BE215"/>
  <c r="BE220"/>
  <c r="BE224"/>
  <c r="BE231"/>
  <c r="BE232"/>
  <c r="BE235"/>
  <c r="BE253"/>
  <c r="BE320"/>
  <c r="BE323"/>
  <c r="BE332"/>
  <c r="BE345"/>
  <c r="BE351"/>
  <c r="BE356"/>
  <c r="BE359"/>
  <c r="BE361"/>
  <c r="BE364"/>
  <c r="BE383"/>
  <c r="BE386"/>
  <c r="BE410"/>
  <c r="BE429"/>
  <c r="BE441"/>
  <c r="BE453"/>
  <c r="BE460"/>
  <c r="BE467"/>
  <c r="BE468"/>
  <c r="BE481"/>
  <c r="BE500"/>
  <c r="BE507"/>
  <c r="BE509"/>
  <c r="BE145"/>
  <c r="BE164"/>
  <c r="BE267"/>
  <c r="BE270"/>
  <c r="BE294"/>
  <c r="BE309"/>
  <c r="BE341"/>
  <c r="BE398"/>
  <c r="BE404"/>
  <c r="BE413"/>
  <c r="BE417"/>
  <c r="BE431"/>
  <c r="BE442"/>
  <c r="BE168"/>
  <c r="BE171"/>
  <c r="BE173"/>
  <c r="BE177"/>
  <c r="BE195"/>
  <c r="BE196"/>
  <c r="BE206"/>
  <c r="BE214"/>
  <c r="BE233"/>
  <c r="BE280"/>
  <c r="BE283"/>
  <c r="BE287"/>
  <c r="BE291"/>
  <c r="BE348"/>
  <c r="BE366"/>
  <c r="BE369"/>
  <c r="BE371"/>
  <c r="BE415"/>
  <c r="BE433"/>
  <c r="BE435"/>
  <c r="BE465"/>
  <c r="BE503"/>
  <c r="BE505"/>
  <c i="1" r="AS97"/>
  <c r="AS94"/>
  <c i="3" r="F36"/>
  <c i="1" r="BC96"/>
  <c i="3" r="F35"/>
  <c i="1" r="BB96"/>
  <c i="4" r="F39"/>
  <c i="1" r="BD98"/>
  <c i="5" r="F41"/>
  <c i="1" r="BD100"/>
  <c i="6" r="F38"/>
  <c i="1" r="BA101"/>
  <c i="5" r="J34"/>
  <c i="7" r="F38"/>
  <c i="1" r="BA102"/>
  <c i="8" r="F38"/>
  <c i="1" r="BA103"/>
  <c i="9" r="F41"/>
  <c i="1" r="BD104"/>
  <c i="10" r="F40"/>
  <c i="1" r="BC105"/>
  <c i="12" r="J34"/>
  <c i="1" r="AW107"/>
  <c i="11" r="J32"/>
  <c i="13" r="F36"/>
  <c i="1" r="BC108"/>
  <c i="15" r="F37"/>
  <c i="1" r="BD110"/>
  <c i="16" r="F37"/>
  <c i="1" r="BD111"/>
  <c i="2" r="J34"/>
  <c i="1" r="AW95"/>
  <c i="7" r="F39"/>
  <c i="1" r="BB102"/>
  <c i="8" r="F41"/>
  <c i="1" r="BD103"/>
  <c i="10" r="F41"/>
  <c i="1" r="BD105"/>
  <c i="11" r="F39"/>
  <c i="1" r="BD106"/>
  <c i="13" r="F37"/>
  <c i="1" r="BD108"/>
  <c i="15" r="J34"/>
  <c i="1" r="AW110"/>
  <c i="16" r="F35"/>
  <c i="1" r="BB111"/>
  <c i="8" r="J34"/>
  <c i="2" r="F35"/>
  <c i="1" r="BB95"/>
  <c i="6" r="J34"/>
  <c i="7" r="J38"/>
  <c i="1" r="AW102"/>
  <c i="7" r="J34"/>
  <c i="9" r="F38"/>
  <c i="1" r="BA104"/>
  <c i="10" r="J38"/>
  <c i="1" r="AW105"/>
  <c i="11" r="F37"/>
  <c i="1" r="BB106"/>
  <c i="13" r="F35"/>
  <c i="1" r="BB108"/>
  <c i="15" r="F36"/>
  <c i="1" r="BC110"/>
  <c i="3" r="F34"/>
  <c i="1" r="BA96"/>
  <c i="3" r="F37"/>
  <c i="1" r="BD96"/>
  <c i="4" r="F38"/>
  <c i="1" r="BC98"/>
  <c i="5" r="F39"/>
  <c i="1" r="BB100"/>
  <c i="6" r="F40"/>
  <c i="1" r="BC101"/>
  <c i="6" r="F41"/>
  <c i="1" r="BD101"/>
  <c i="8" r="F40"/>
  <c i="1" r="BC103"/>
  <c i="9" r="J38"/>
  <c i="1" r="AW104"/>
  <c i="11" r="F36"/>
  <c i="1" r="BA106"/>
  <c i="13" r="J34"/>
  <c i="1" r="AW108"/>
  <c i="16" r="F34"/>
  <c i="1" r="BA111"/>
  <c i="2" r="F36"/>
  <c i="1" r="BC95"/>
  <c i="7" r="F40"/>
  <c i="1" r="BC102"/>
  <c i="9" r="F40"/>
  <c i="1" r="BC104"/>
  <c i="10" r="F39"/>
  <c i="1" r="BB105"/>
  <c i="12" r="F34"/>
  <c i="1" r="BA107"/>
  <c i="12" r="F36"/>
  <c i="1" r="BC107"/>
  <c i="2" r="F37"/>
  <c i="1" r="BD95"/>
  <c i="8" r="F39"/>
  <c i="1" r="BB103"/>
  <c i="9" r="F39"/>
  <c i="1" r="BB104"/>
  <c i="11" r="J36"/>
  <c i="1" r="AW106"/>
  <c i="12" r="J30"/>
  <c i="14" r="F34"/>
  <c i="1" r="BA109"/>
  <c i="14" r="J33"/>
  <c i="1" r="AV109"/>
  <c r="AT109"/>
  <c i="15" r="F34"/>
  <c i="1" r="BA110"/>
  <c i="15" r="F35"/>
  <c i="1" r="BB110"/>
  <c i="16" r="F36"/>
  <c i="1" r="BC111"/>
  <c i="3" r="J34"/>
  <c i="1" r="AW96"/>
  <c i="4" r="F36"/>
  <c i="1" r="BA98"/>
  <c i="4" r="F37"/>
  <c i="1" r="BB98"/>
  <c i="4" r="J36"/>
  <c i="1" r="AW98"/>
  <c i="5" r="F38"/>
  <c i="1" r="BA100"/>
  <c i="5" r="F40"/>
  <c i="1" r="BC100"/>
  <c i="5" r="J38"/>
  <c i="1" r="AW100"/>
  <c i="6" r="F39"/>
  <c i="1" r="BB101"/>
  <c i="6" r="J38"/>
  <c i="1" r="AW101"/>
  <c i="7" r="F41"/>
  <c i="1" r="BD102"/>
  <c i="8" r="J38"/>
  <c i="1" r="AW103"/>
  <c i="10" r="F38"/>
  <c i="1" r="BA105"/>
  <c i="11" r="F38"/>
  <c i="1" r="BC106"/>
  <c i="13" r="F34"/>
  <c i="1" r="BA108"/>
  <c i="14" r="J30"/>
  <c i="16" r="J34"/>
  <c i="1" r="AW111"/>
  <c i="2" r="F34"/>
  <c i="1" r="BA95"/>
  <c i="12" r="F37"/>
  <c i="1" r="BD107"/>
  <c i="12" r="F35"/>
  <c i="1" r="BB107"/>
  <c i="2" l="1" r="BK346"/>
  <c r="J346"/>
  <c r="J107"/>
  <c r="R143"/>
  <c r="R142"/>
  <c i="4" r="T122"/>
  <c i="12" r="T125"/>
  <c i="16" r="P124"/>
  <c r="P123"/>
  <c i="1" r="AU111"/>
  <c i="3" r="R124"/>
  <c i="16" r="T124"/>
  <c r="T123"/>
  <c i="2" r="T143"/>
  <c i="3" r="T124"/>
  <c i="16" r="R124"/>
  <c r="R123"/>
  <c i="2" r="P346"/>
  <c i="13" r="P118"/>
  <c i="1" r="AU108"/>
  <c i="4" r="R122"/>
  <c i="11" r="T128"/>
  <c i="2" r="P143"/>
  <c r="P142"/>
  <c i="1" r="AU95"/>
  <c i="12" r="R125"/>
  <c i="2" r="T346"/>
  <c i="13" r="R118"/>
  <c i="4" r="P122"/>
  <c i="1" r="AU98"/>
  <c i="11" r="R128"/>
  <c i="12" r="P125"/>
  <c i="1" r="AU107"/>
  <c r="AG103"/>
  <c i="16" r="BK124"/>
  <c r="BK123"/>
  <c r="J123"/>
  <c r="J96"/>
  <c i="3" r="BK124"/>
  <c r="J124"/>
  <c i="15" r="J119"/>
  <c r="J97"/>
  <c i="1" r="AG109"/>
  <c r="AN109"/>
  <c i="14" r="J39"/>
  <c i="1" r="AG107"/>
  <c i="12" r="J96"/>
  <c i="1" r="AG106"/>
  <c i="11" r="J98"/>
  <c i="1" r="AG102"/>
  <c r="AG101"/>
  <c i="6" r="J100"/>
  <c i="1" r="AG100"/>
  <c i="2" r="BK142"/>
  <c r="J142"/>
  <c r="F33"/>
  <c i="1" r="AZ95"/>
  <c i="13" r="J33"/>
  <c i="1" r="AV108"/>
  <c r="AT108"/>
  <c i="13" r="J30"/>
  <c i="1" r="AG108"/>
  <c i="14" r="F33"/>
  <c i="1" r="AZ109"/>
  <c i="15" r="J30"/>
  <c i="1" r="AG110"/>
  <c i="16" r="J33"/>
  <c i="1" r="AV111"/>
  <c r="AT111"/>
  <c i="3" r="F33"/>
  <c i="1" r="AZ96"/>
  <c i="7" r="J37"/>
  <c i="1" r="AV102"/>
  <c r="AT102"/>
  <c r="AN102"/>
  <c i="10" r="F37"/>
  <c i="1" r="AZ105"/>
  <c i="13" r="F33"/>
  <c i="1" r="AZ108"/>
  <c r="AU99"/>
  <c i="4" r="J35"/>
  <c i="1" r="AV98"/>
  <c r="AT98"/>
  <c i="5" r="J37"/>
  <c i="1" r="AV100"/>
  <c r="AT100"/>
  <c r="AN100"/>
  <c i="6" r="J37"/>
  <c i="1" r="AV101"/>
  <c r="AT101"/>
  <c r="AN101"/>
  <c i="8" r="J37"/>
  <c i="1" r="AV103"/>
  <c r="AT103"/>
  <c r="AN103"/>
  <c i="9" r="J34"/>
  <c i="1" r="AG104"/>
  <c i="10" r="J37"/>
  <c i="1" r="AV105"/>
  <c r="AT105"/>
  <c r="BB99"/>
  <c r="AX99"/>
  <c i="12" r="J33"/>
  <c i="1" r="AV107"/>
  <c r="AT107"/>
  <c r="AN107"/>
  <c i="15" r="F33"/>
  <c i="1" r="AZ110"/>
  <c i="2" r="J33"/>
  <c i="1" r="AV95"/>
  <c r="AT95"/>
  <c r="BA99"/>
  <c r="AW99"/>
  <c i="12" r="F33"/>
  <c i="1" r="AZ107"/>
  <c i="15" r="J33"/>
  <c i="1" r="AV110"/>
  <c r="AT110"/>
  <c i="16" r="F33"/>
  <c i="1" r="AZ111"/>
  <c i="3" r="J30"/>
  <c i="1" r="AG96"/>
  <c i="3" r="J33"/>
  <c i="1" r="AV96"/>
  <c r="AT96"/>
  <c r="AN96"/>
  <c i="7" r="F37"/>
  <c i="1" r="AZ102"/>
  <c i="9" r="J37"/>
  <c i="1" r="AV104"/>
  <c r="AT104"/>
  <c r="BC99"/>
  <c r="AY99"/>
  <c i="11" r="F35"/>
  <c i="1" r="AZ106"/>
  <c i="4" r="F35"/>
  <c i="1" r="AZ98"/>
  <c i="5" r="F37"/>
  <c i="1" r="AZ100"/>
  <c i="4" r="J32"/>
  <c i="1" r="AG98"/>
  <c i="6" r="F37"/>
  <c i="1" r="AZ101"/>
  <c i="8" r="F37"/>
  <c i="1" r="AZ103"/>
  <c i="9" r="F37"/>
  <c i="1" r="AZ104"/>
  <c r="BD99"/>
  <c i="10" r="J34"/>
  <c i="1" r="AG105"/>
  <c i="11" r="J35"/>
  <c i="1" r="AV106"/>
  <c r="AT106"/>
  <c r="AN106"/>
  <c i="2" r="J30"/>
  <c i="1" r="AG95"/>
  <c i="2" l="1" r="T142"/>
  <c i="3" r="J96"/>
  <c i="16" r="J124"/>
  <c r="J97"/>
  <c i="1" r="AN110"/>
  <c i="15" r="J39"/>
  <c i="1" r="AN108"/>
  <c i="13" r="J39"/>
  <c i="12" r="J39"/>
  <c i="1" r="AN105"/>
  <c i="11" r="J41"/>
  <c i="1" r="AN104"/>
  <c i="10" r="J43"/>
  <c i="9" r="J43"/>
  <c i="8" r="J43"/>
  <c i="7" r="J43"/>
  <c i="6" r="J43"/>
  <c i="1" r="AN98"/>
  <c i="5" r="J43"/>
  <c i="4" r="J41"/>
  <c i="1" r="AN95"/>
  <c i="2" r="J96"/>
  <c i="3" r="J39"/>
  <c i="2" r="J39"/>
  <c i="1" r="AU97"/>
  <c r="AU94"/>
  <c r="BC97"/>
  <c r="AY97"/>
  <c i="16" r="J30"/>
  <c i="1" r="AG111"/>
  <c r="AG99"/>
  <c r="AZ99"/>
  <c r="AV99"/>
  <c r="AT99"/>
  <c r="BD97"/>
  <c r="BA97"/>
  <c r="AW97"/>
  <c r="BB97"/>
  <c r="AX97"/>
  <c i="16" l="1" r="J39"/>
  <c i="1" r="AN99"/>
  <c r="AN111"/>
  <c r="AG97"/>
  <c r="BB94"/>
  <c r="W31"/>
  <c r="BA94"/>
  <c r="W30"/>
  <c r="AZ97"/>
  <c r="AV97"/>
  <c r="AT97"/>
  <c r="BD94"/>
  <c r="W33"/>
  <c r="BC94"/>
  <c r="W32"/>
  <c l="1" r="AN97"/>
  <c r="AG94"/>
  <c r="AK26"/>
  <c r="AZ94"/>
  <c r="AV94"/>
  <c r="AK29"/>
  <c r="AX94"/>
  <c r="AW94"/>
  <c r="AK30"/>
  <c r="AY94"/>
  <c l="1" r="AK35"/>
  <c r="AT94"/>
  <c r="AN94"/>
  <c r="W29"/>
</calcChain>
</file>

<file path=xl/sharedStrings.xml><?xml version="1.0" encoding="utf-8"?>
<sst xmlns="http://schemas.openxmlformats.org/spreadsheetml/2006/main">
  <si>
    <t>Export Komplet</t>
  </si>
  <si>
    <t/>
  </si>
  <si>
    <t>2.0</t>
  </si>
  <si>
    <t>ZAMOK</t>
  </si>
  <si>
    <t>False</t>
  </si>
  <si>
    <t>{899f2d4c-c59f-4ad5-892c-e1b3b64c491f}</t>
  </si>
  <si>
    <t>0,01</t>
  </si>
  <si>
    <t>21</t>
  </si>
  <si>
    <t>12</t>
  </si>
  <si>
    <t>REKAPITULACE STAVBY</t>
  </si>
  <si>
    <t xml:space="preserve">v ---  níže se nacházejí doplnkové a pomocné údaje k sestavám  --- v</t>
  </si>
  <si>
    <t>Návod na vyplnění</t>
  </si>
  <si>
    <t>0,001</t>
  </si>
  <si>
    <t>Kód:</t>
  </si>
  <si>
    <t>N25-051_exp4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</si>
  <si>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</si>
  <si>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</si>
  <si>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OPTICKÝCH LABORATOŘÍ V ÚSTAVU TERMOMECHANIKY AV ČR, v.v.i.</t>
  </si>
  <si>
    <t>KSO:</t>
  </si>
  <si>
    <t>CC-CZ:</t>
  </si>
  <si>
    <t>Místo:</t>
  </si>
  <si>
    <t>Ústav termomechaniky AV ČR</t>
  </si>
  <si>
    <t>Datum:</t>
  </si>
  <si>
    <t>27. 4. 2025</t>
  </si>
  <si>
    <t>Zadavatel:</t>
  </si>
  <si>
    <t>IČ:</t>
  </si>
  <si>
    <t>Ústav termomechaniky AV ČR, v.v.i.</t>
  </si>
  <si>
    <t>DIČ:</t>
  </si>
  <si>
    <t>Uchazeč:</t>
  </si>
  <si>
    <t>Vyplň údaj</t>
  </si>
  <si>
    <t>Projektant:</t>
  </si>
  <si>
    <t>Kania a.s.</t>
  </si>
  <si>
    <t>True</t>
  </si>
  <si>
    <t>Zpracovatel:</t>
  </si>
  <si>
    <t xml:space="preserve"> </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</si>
  <si>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</si>
  <si>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</si>
  <si>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</si>
  <si>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</si>
  <si>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</si>
  <si>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</si>
  <si>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</si>
  <si>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</si>
  <si>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</si>
  <si>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</si>
  <si>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</si>
  <si>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</si>
  <si>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</si>
  <si>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</si>
  <si>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</si>
  <si>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</si>
  <si>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</si>
  <si>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</si>
  <si>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</si>
  <si>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</si>
  <si>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</si>
  <si>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</si>
  <si>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</si>
  <si>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</si>
  <si>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</si>
  <si>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</si>
  <si>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</si>
  <si>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</si>
  <si>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</si>
  <si>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</si>
  <si>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</si>
  <si>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</si>
  <si>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</si>
  <si>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</si>
  <si>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</si>
  <si>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</si>
  <si>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</si>
  <si>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</si>
  <si>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</si>
  <si>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</si>
  <si>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</si>
  <si>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</si>
  <si>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</si>
  <si>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</si>
  <si>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</si>
  <si>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</si>
  <si>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</si>
  <si>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01-D.1.1</t>
  </si>
  <si>
    <t>Architektonicko-stavební řešení</t>
  </si>
  <si>
    <t>STA</t>
  </si>
  <si>
    <t>1</t>
  </si>
  <si>
    <t>{2f93fb89-f60b-477f-a5bf-5a0777d7e234}</t>
  </si>
  <si>
    <t>2</t>
  </si>
  <si>
    <t>D.1.2.2-SO 01</t>
  </si>
  <si>
    <t>Zdravotechnika</t>
  </si>
  <si>
    <t>{456eecfc-9383-46da-8feb-1b95a1cdd1f3}</t>
  </si>
  <si>
    <t>D.1.2.4-SO 01</t>
  </si>
  <si>
    <t>Vytápění, chlazení a vzduchotechnika</t>
  </si>
  <si>
    <t>{79602aad-896a-49c3-a308-1d6894a0a1f4}</t>
  </si>
  <si>
    <t>D.1.2.4_1</t>
  </si>
  <si>
    <t>Vytápění</t>
  </si>
  <si>
    <t>Soupis</t>
  </si>
  <si>
    <t>{1938b25b-c9ed-4557-bbed-929b08334732}</t>
  </si>
  <si>
    <t>D.1.2.4_2</t>
  </si>
  <si>
    <t>Vzduchotechnika a chlazení</t>
  </si>
  <si>
    <t>{699f1532-b91f-4a7c-b8b7-62d98216cf2e}</t>
  </si>
  <si>
    <t>Ostatní</t>
  </si>
  <si>
    <t>3</t>
  </si>
  <si>
    <t>{04bae897-d897-46bf-b846-d29d6511bf0c}</t>
  </si>
  <si>
    <t>Z.Č.1 - VĚTRÁNÍ MÍSTNOSTÍ OPTICKÝCH LABORATOŘÍ</t>
  </si>
  <si>
    <t>{9933ba08-499f-4cd7-ad8f-654a03d8238f}</t>
  </si>
  <si>
    <t>Z.Č.2 - CHLAZENÍ m.č. 3.101</t>
  </si>
  <si>
    <t>{d6d62cf8-b516-43fe-8f9c-224f88490f06}</t>
  </si>
  <si>
    <t>4</t>
  </si>
  <si>
    <t>Z.Č.3 - CHLAZENÍ m.č. 3.101a</t>
  </si>
  <si>
    <t>{370b06ce-afaa-48d8-b24d-61799fc23107}</t>
  </si>
  <si>
    <t>5</t>
  </si>
  <si>
    <t>Z.Č.4 - CHLAZENÍ m.č. 3.102</t>
  </si>
  <si>
    <t>{e0e84dd3-cdf1-42ae-90c7-a7017d9feb41}</t>
  </si>
  <si>
    <t>6</t>
  </si>
  <si>
    <t>Z.Č.5 - CHLAZENÍ m.č. 3.102b</t>
  </si>
  <si>
    <t>{bb7475d8-ba88-4147-83d5-33dcf7c5b5d8}</t>
  </si>
  <si>
    <t>D.1.2.4_3</t>
  </si>
  <si>
    <t>Vodní chlazení</t>
  </si>
  <si>
    <t>{e0994f22-06e7-4c02-b769-0fe148c31bef}</t>
  </si>
  <si>
    <t>D.1.2.5-SO 01</t>
  </si>
  <si>
    <t>Silnoproudá zařízení</t>
  </si>
  <si>
    <t>{ad07ab45-fe41-406f-bae9-d046ba1ae74e}</t>
  </si>
  <si>
    <t>SO 01-D.2</t>
  </si>
  <si>
    <t>Technické plyny</t>
  </si>
  <si>
    <t>{3f452d2d-d9d1-492e-8775-7e9502b61a28}</t>
  </si>
  <si>
    <t>SO 01-D.3</t>
  </si>
  <si>
    <t>Stavebně technické řešení-ocelové kce</t>
  </si>
  <si>
    <t>{824623e9-b8a5-4e9d-a8dd-a26d081521f6}</t>
  </si>
  <si>
    <t>SO 01-D.4</t>
  </si>
  <si>
    <t>Požárně bezpečnostní řešení</t>
  </si>
  <si>
    <t>{e7959aab-70e0-42b2-9b88-7831d3f99d59}</t>
  </si>
  <si>
    <t>VON</t>
  </si>
  <si>
    <t xml:space="preserve">Vedlejší a ostatní náklady stavby </t>
  </si>
  <si>
    <t>{2fb1601a-bd66-4036-9811-f0f6247894bd}</t>
  </si>
  <si>
    <t>KRYCÍ LIST SOUPISU PRACÍ</t>
  </si>
  <si>
    <t>Objekt:</t>
  </si>
  <si>
    <t>SO 01-D.1.1 - Architektonicko-stavební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</si>
  <si>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</si>
  <si>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</si>
  <si>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</si>
  <si>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</si>
  <si>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</si>
  <si>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</si>
  <si>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</si>
  <si>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</si>
  <si>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</si>
  <si>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</si>
  <si>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</si>
  <si>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</si>
  <si>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95 - Dokončovací konstrukce a práce pozemních staveb</t>
  </si>
  <si>
    <t xml:space="preserve">    997 - Přesun sutě</t>
  </si>
  <si>
    <t xml:space="preserve">    998 - Přesun hmot</t>
  </si>
  <si>
    <t>PSV - Práce a dodávky PSV</t>
  </si>
  <si>
    <t xml:space="preserve">    711 - Izolace proti vodě, vlhkosti a plynům</t>
  </si>
  <si>
    <t xml:space="preserve">    714 - Akustická a protiotřesová opatření</t>
  </si>
  <si>
    <t xml:space="preserve">    725 - Zdravotechnika - zařizovací předměty</t>
  </si>
  <si>
    <t xml:space="preserve">    751 - Vzduchotechnika</t>
  </si>
  <si>
    <t xml:space="preserve">    763 - Konstrukce suché výstavby</t>
  </si>
  <si>
    <t xml:space="preserve">    766 - Konstrukce truhlářské</t>
  </si>
  <si>
    <t xml:space="preserve">    767 - Konstrukce zámečnické</t>
  </si>
  <si>
    <t xml:space="preserve">    776 - Podlahy povlakové</t>
  </si>
  <si>
    <t xml:space="preserve">    777 - Podlahy lité</t>
  </si>
  <si>
    <t xml:space="preserve">    781 - Dokončovací práce - obklady</t>
  </si>
  <si>
    <t xml:space="preserve">    783 - Dokončovací práce - nátěry</t>
  </si>
  <si>
    <t xml:space="preserve">    784 - Dokončovací práce - malby a tapety</t>
  </si>
  <si>
    <t xml:space="preserve">    786 - Dokončovací práce - čalounické úpravy</t>
  </si>
  <si>
    <t>M - M</t>
  </si>
  <si>
    <t xml:space="preserve">    99-M - Výpisy ostatních prvků a výrobků </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</si>
  <si>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</si>
  <si>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</si>
  <si>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</si>
  <si>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</si>
  <si>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</si>
  <si>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</si>
  <si>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</si>
  <si>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</si>
  <si>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</si>
  <si>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</si>
  <si>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</si>
  <si>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</si>
  <si>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</si>
  <si>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</si>
  <si>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</si>
  <si>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</si>
  <si>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</si>
  <si>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</si>
  <si>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131213711</t>
  </si>
  <si>
    <t>Hloubení zapažených jam v soudržných horninách třídy těžitelnosti I skupiny 3 ručně</t>
  </si>
  <si>
    <t>m3</t>
  </si>
  <si>
    <t>CS ÚRS 2025 01</t>
  </si>
  <si>
    <t>-1820149644</t>
  </si>
  <si>
    <t>VV</t>
  </si>
  <si>
    <t>"zhotovení exteriérového základu pro uložení zdroje chladu" (2,2*1,61*1,0)</t>
  </si>
  <si>
    <t>Součet</t>
  </si>
  <si>
    <t>139711111</t>
  </si>
  <si>
    <t>Vykopávky v uzavřených prostorech v hornině třídy těžitelnosti I skupiny 1 až 3 ručně</t>
  </si>
  <si>
    <t>1839185456</t>
  </si>
  <si>
    <t>"zhotovení interiérového základu m.č. 3.102" (1,7*1,3)*0,75</t>
  </si>
  <si>
    <t>15110110R</t>
  </si>
  <si>
    <t xml:space="preserve">Zřízení a odstranění příložného pažení stěn jam  do 2 m</t>
  </si>
  <si>
    <t>m2</t>
  </si>
  <si>
    <t>CS VLASTNÍ</t>
  </si>
  <si>
    <t>-54608080</t>
  </si>
  <si>
    <t>"zhotovení exteriérového základu pro uložení zdroje chladu" (2,2+1,61)*2*1,0</t>
  </si>
  <si>
    <t>"zhotovení interiérového základu m.č. 3.102" (6,0)*0,75</t>
  </si>
  <si>
    <t>162211311</t>
  </si>
  <si>
    <t>Vodorovné přemístění výkopku z horniny třídy těžitelnosti I skupiny 1 až 3 stavebním kolečkem do 10 m</t>
  </si>
  <si>
    <t>-1604992440</t>
  </si>
  <si>
    <t>162211319</t>
  </si>
  <si>
    <t>Příplatek k vodorovnému přemístění výkopku z horniny třídy těžitelnosti I skupiny 1 až 3 stavebním kolečkem za každých dalších 10 m</t>
  </si>
  <si>
    <t>1497575720</t>
  </si>
  <si>
    <t>1,658*4 'Přepočtené koeficientem množství</t>
  </si>
  <si>
    <t>162751117</t>
  </si>
  <si>
    <t>Vodorovné přemístění přes 9 000 do 10000 m výkopku/sypaniny z horniny třídy těžitelnosti I skupiny 1 až 3</t>
  </si>
  <si>
    <t>2124105601</t>
  </si>
  <si>
    <t>7</t>
  </si>
  <si>
    <t>162751119</t>
  </si>
  <si>
    <t>Příplatek k vodorovnému přemístění výkopku/sypaniny z horniny třídy těžitelnosti I skupiny 1 až 3 ZKD 1000 m přes 10000 m</t>
  </si>
  <si>
    <t>-656451232</t>
  </si>
  <si>
    <t>5,2*10 'Přepočtené koeficientem množství</t>
  </si>
  <si>
    <t>8</t>
  </si>
  <si>
    <t>17120123R</t>
  </si>
  <si>
    <t xml:space="preserve">Poplatek za uložení navážek, zeminy a kamení na skládce (skládkovné) </t>
  </si>
  <si>
    <t>-867620234</t>
  </si>
  <si>
    <t>9</t>
  </si>
  <si>
    <t>171251201</t>
  </si>
  <si>
    <t>Uložení sypaniny na skládky nebo meziskládky</t>
  </si>
  <si>
    <t>-357546485</t>
  </si>
  <si>
    <t>10</t>
  </si>
  <si>
    <t>174151101</t>
  </si>
  <si>
    <t>Zásyp jam, šachet rýh nebo kolem objektů sypaninou se zhutněním</t>
  </si>
  <si>
    <t>528891075</t>
  </si>
  <si>
    <t>"zhotovení exteriérového základu pro uložení zdroje chladu" (3,542)-(3,0*1,0*0,2)</t>
  </si>
  <si>
    <t>11</t>
  </si>
  <si>
    <t>M</t>
  </si>
  <si>
    <t>58344198R</t>
  </si>
  <si>
    <t xml:space="preserve">externí zásypový, zhutnitelný materiál _ specifikace dle PD a TZ </t>
  </si>
  <si>
    <t>-1150386459</t>
  </si>
  <si>
    <t>2,942*1,1 'Přepočtené koeficientem množství</t>
  </si>
  <si>
    <t>181912112</t>
  </si>
  <si>
    <t>Úprava pláně v hornině třídy těžitelnosti I skupiny 3 se zhutněním ručně</t>
  </si>
  <si>
    <t>-1240647415</t>
  </si>
  <si>
    <t>"zhotovení exteriérového základu pro uložení zdroje chladu" (2,2*1,61)</t>
  </si>
  <si>
    <t>"zhotovení interiérového základu m.č. 3.102" (1,7*1,3)</t>
  </si>
  <si>
    <t>13</t>
  </si>
  <si>
    <t>460371111</t>
  </si>
  <si>
    <t>Naložení výkopku ručně z hornin třídy I skupiny 1 až 3</t>
  </si>
  <si>
    <t>-342820141</t>
  </si>
  <si>
    <t>Zakládání</t>
  </si>
  <si>
    <t>14</t>
  </si>
  <si>
    <t>213311131</t>
  </si>
  <si>
    <t>Polštáře zhutněné pod základy z kameniva drceného frakce 0 až 4 mm</t>
  </si>
  <si>
    <t>-861239102</t>
  </si>
  <si>
    <t>"zhotovení interiérového základu m.č. 3.102" (1,7*1,3)*0,08</t>
  </si>
  <si>
    <t>15</t>
  </si>
  <si>
    <t>213311151</t>
  </si>
  <si>
    <t>Polštáře zhutněné pod základy ze štěrkodrti netříděné</t>
  </si>
  <si>
    <t>-132784054</t>
  </si>
  <si>
    <t>"zhotovení interiérového základu m.č. 3.102" (1,7*1,3)*0,15</t>
  </si>
  <si>
    <t>16</t>
  </si>
  <si>
    <t>27436182R</t>
  </si>
  <si>
    <t>Výztuž základových stěn ze ztraceného bednění betonářskou ocelí 10 505 (R)</t>
  </si>
  <si>
    <t>t</t>
  </si>
  <si>
    <t>498865002</t>
  </si>
  <si>
    <t>"zhotovení exteriérového základu pro uložení zdroje chladu" (1,5+1,5)*1,0*17,5/1000</t>
  </si>
  <si>
    <t>"zhotovení interiérového základu m.č. 3.102" (1,0+1,4)*2*0,55*15/1000</t>
  </si>
  <si>
    <t>17</t>
  </si>
  <si>
    <t>275321411</t>
  </si>
  <si>
    <t>Základové patky ze ŽB bez zvýšených nároků na prostředí tř. C 20/25</t>
  </si>
  <si>
    <t>1508992365</t>
  </si>
  <si>
    <t>"zhotovení interiérového základu m.č. 3.102" (1,0*1,4)*0,7</t>
  </si>
  <si>
    <t>18</t>
  </si>
  <si>
    <t>275351121</t>
  </si>
  <si>
    <t>Zřízení bednění základových patek</t>
  </si>
  <si>
    <t>464087309</t>
  </si>
  <si>
    <t>"zhotovení interiérového základu m.č. 3.102" (4,8)*0,25</t>
  </si>
  <si>
    <t>19</t>
  </si>
  <si>
    <t>275351122</t>
  </si>
  <si>
    <t>Odstranění bednění základových patek</t>
  </si>
  <si>
    <t>432766574</t>
  </si>
  <si>
    <t>20</t>
  </si>
  <si>
    <t>275361821</t>
  </si>
  <si>
    <t>Výztuž základových patek betonářskou ocelí 10 505 (R)</t>
  </si>
  <si>
    <t>2088542018</t>
  </si>
  <si>
    <t>"zhotovení interiérového základu m.č. 3.102" (1,0*1,4)*0,7*100/1000</t>
  </si>
  <si>
    <t>279113140</t>
  </si>
  <si>
    <t>Základová zeď tl do 100 mm z tvárnic ztraceného bednění včetně výplně z betonu tř. C 20/25</t>
  </si>
  <si>
    <t>345058208</t>
  </si>
  <si>
    <t>"zhotovení interiérového základu m.č. 3.102" (1,0+1,4)*2*0,55</t>
  </si>
  <si>
    <t>22</t>
  </si>
  <si>
    <t>279113142</t>
  </si>
  <si>
    <t>Základová zeď tl přes 150 do 200 mm z tvárnic ztraceného bednění včetně výplně z betonu tř. C 20/25</t>
  </si>
  <si>
    <t>-696995959</t>
  </si>
  <si>
    <t>"zhotovení exteriérového základu pro uložení zdroje chladu" (1,5+1,5)*1,0</t>
  </si>
  <si>
    <t>Svislé a kompletní konstrukce</t>
  </si>
  <si>
    <t>23</t>
  </si>
  <si>
    <t>31123111R</t>
  </si>
  <si>
    <t xml:space="preserve">Zdivo a zazdívky otvorů z cihel. broušených bloků na tenkovrstvou maltu </t>
  </si>
  <si>
    <t>1754056304</t>
  </si>
  <si>
    <t>P</t>
  </si>
  <si>
    <t>Poznámka k položce:_x000d_
JC obsahuje: kompletní systémové dodávky a provedení dle specifikace PD a TZ včetně všech přímo souvisejících prací/činností a dodávek/doplňků a příslušenství.</t>
  </si>
  <si>
    <t>24</t>
  </si>
  <si>
    <t>317168052</t>
  </si>
  <si>
    <t>Překlad keramický vysoký v 238 mm dl 1250 mm</t>
  </si>
  <si>
    <t>kus</t>
  </si>
  <si>
    <t>-2145070383</t>
  </si>
  <si>
    <t>25</t>
  </si>
  <si>
    <t>317168055</t>
  </si>
  <si>
    <t>Překlad keramický vysoký v 238 mm dl 2000 mm</t>
  </si>
  <si>
    <t>1279943309</t>
  </si>
  <si>
    <t>26</t>
  </si>
  <si>
    <t>317168056</t>
  </si>
  <si>
    <t>Překlad keramický vysoký v 238 mm dl 2250 mm</t>
  </si>
  <si>
    <t>1451680193</t>
  </si>
  <si>
    <t>27</t>
  </si>
  <si>
    <t>317168057</t>
  </si>
  <si>
    <t>Překlad keramický vysoký v 238 mm dl 2500 mm</t>
  </si>
  <si>
    <t>1828461820</t>
  </si>
  <si>
    <t>28</t>
  </si>
  <si>
    <t>317944323</t>
  </si>
  <si>
    <t>Válcované nosníky č.14 až 22 dodatečně osazované do připravených otvorů</t>
  </si>
  <si>
    <t>1462650882</t>
  </si>
  <si>
    <t>Poznámka k položce:_x000d_
JC, nad rámec ceníkového obsahu, také zahrnuje náklady na vybourání souvisejících kapes + dodávka a provedení podkladních bloků</t>
  </si>
  <si>
    <t>29</t>
  </si>
  <si>
    <t>317998112</t>
  </si>
  <si>
    <t>Tepelná izolace mezi překlady v 24 cm z EPS tl do 70 mm</t>
  </si>
  <si>
    <t>m</t>
  </si>
  <si>
    <t>1401089752</t>
  </si>
  <si>
    <t>30</t>
  </si>
  <si>
    <t>319201321</t>
  </si>
  <si>
    <t>Vyrovnání nerovného povrchu zdiva tl do 30 mm maltou</t>
  </si>
  <si>
    <t>-2073563062</t>
  </si>
  <si>
    <t>Vodorovné konstrukce</t>
  </si>
  <si>
    <t>31</t>
  </si>
  <si>
    <t>451315115</t>
  </si>
  <si>
    <t>Podkladní nebo výplňová vrstva z betonu C 16/20 tl do 100 mm</t>
  </si>
  <si>
    <t>-360646251</t>
  </si>
  <si>
    <t>"zhotovení exteriérového základu pro uložení zdroje chladu" (0,95*2,2)</t>
  </si>
  <si>
    <t>32</t>
  </si>
  <si>
    <t>451315116</t>
  </si>
  <si>
    <t>Podkladní nebo výplňová vrstva z betonu C 20/25 tl do 100 mm</t>
  </si>
  <si>
    <t>-539361738</t>
  </si>
  <si>
    <t>Úpravy povrchů, podlahy a osazování výplní</t>
  </si>
  <si>
    <t>33</t>
  </si>
  <si>
    <t>611325421</t>
  </si>
  <si>
    <t>Oprava vnitřní vápenocementové štukové omítky tl jádrové omítky do 20 mm a tl štuku do 3 mm stropů v rozsahu plochy do 10 %</t>
  </si>
  <si>
    <t>-1330177582</t>
  </si>
  <si>
    <t>34</t>
  </si>
  <si>
    <t>612131101</t>
  </si>
  <si>
    <t>Cementový postřik vnitřních stěn nanášený celoplošně ručně</t>
  </si>
  <si>
    <t>1252934952</t>
  </si>
  <si>
    <t>"NS_povrchy svislých kcí (viz otlučení/dozdívky)_1.NP" (5,75)+((186,1)-20,16)</t>
  </si>
  <si>
    <t>35</t>
  </si>
  <si>
    <t>612135101</t>
  </si>
  <si>
    <t>Hrubá výplň rýh ve stěnách maltou jakékoli šířky rýhy</t>
  </si>
  <si>
    <t>-171055576</t>
  </si>
  <si>
    <t>36</t>
  </si>
  <si>
    <t>6121430R0</t>
  </si>
  <si>
    <t>Příplatek za dodávku a osazení veškerých omítkových lišt, rohovníků a profilů vnitřních omítek stěn a stropů - viz specifikace systému a TP výrobce, TZ</t>
  </si>
  <si>
    <t>1266845934</t>
  </si>
  <si>
    <t>Poznámka k položce:_x000d_
JC obsahuje : kompletní systémové dodávky a provedení dle specifikace PD a TZ včetně všech přímo souvisejících prací/činností a dodávek/doplňků a příslušenství_x000d_
"dle TP konkrétního výrobce omítkového systému + požadavky PD a TZ" _x000d_
"množství/rozsah vztažen na celkové štukové plochy"</t>
  </si>
  <si>
    <t>37</t>
  </si>
  <si>
    <t>612321111</t>
  </si>
  <si>
    <t>Vápenocementová omítka hrubá jednovrstvá zatřená vnitřních stěn nanášená ručně</t>
  </si>
  <si>
    <t>1177208199</t>
  </si>
  <si>
    <t>38</t>
  </si>
  <si>
    <t>612321141</t>
  </si>
  <si>
    <t>Vápenocementová omítka štuková dvouvrstvá vnitřních stěn nanášená ručně</t>
  </si>
  <si>
    <t>1121208226</t>
  </si>
  <si>
    <t>39</t>
  </si>
  <si>
    <t>612321191</t>
  </si>
  <si>
    <t>Příplatek k vápenocementové omítce vnitřních stěn za každých dalších 5 mm tloušťky ručně</t>
  </si>
  <si>
    <t>-1793212523</t>
  </si>
  <si>
    <t>40</t>
  </si>
  <si>
    <t>716490129</t>
  </si>
  <si>
    <t>41</t>
  </si>
  <si>
    <t>612325421</t>
  </si>
  <si>
    <t>Oprava vnitřní vápenocementové štukové omítky tl jádrové omítky do 20 mm a tl štuku do 3 mm stěn v rozsahu plochy do 10 %</t>
  </si>
  <si>
    <t>-1844062278</t>
  </si>
  <si>
    <t>42</t>
  </si>
  <si>
    <t>615142012</t>
  </si>
  <si>
    <t>Pletivo rabicové vnitřních nosníků provizorně přichycené</t>
  </si>
  <si>
    <t>1173780789</t>
  </si>
  <si>
    <t>43</t>
  </si>
  <si>
    <t>631311135</t>
  </si>
  <si>
    <t>Mazanina tl přes 120 do 240 mm z betonu prostého bez zvýšených nároků na prostředí tř. C 20/25</t>
  </si>
  <si>
    <t>-1744583668</t>
  </si>
  <si>
    <t>"zhotovení interiérového základu m.č. 3.102" (2,0*2,4)*0,2</t>
  </si>
  <si>
    <t>44</t>
  </si>
  <si>
    <t>63131214R</t>
  </si>
  <si>
    <t xml:space="preserve">Doplnění rýh v dosavadní konstrukci betonem C 20/25 prostým, pod stropní konstrukcí </t>
  </si>
  <si>
    <t>-1175962345</t>
  </si>
  <si>
    <t>"1.PP_doplnění a oprava konstrukcí" (12,0*0,15*0,1)</t>
  </si>
  <si>
    <t>45</t>
  </si>
  <si>
    <t>631361821</t>
  </si>
  <si>
    <t>Výztuž mazanin betonářskou ocelí 10 505</t>
  </si>
  <si>
    <t>-1199368214</t>
  </si>
  <si>
    <t>"zhotovení interiérového základu m.č. 3.102" (2,0*2,4)*0,2*80/1000</t>
  </si>
  <si>
    <t>46</t>
  </si>
  <si>
    <t>632450134</t>
  </si>
  <si>
    <t>Vyrovnávací cementový potěr tl přes 40 do 50 mm ze suchých směsí provedený v ploše</t>
  </si>
  <si>
    <t>512432638</t>
  </si>
  <si>
    <t>"NS_1.NP_rampa/doplnění podlah (m.č. 3.113)" (3,6*2,5)*2</t>
  </si>
  <si>
    <t>47</t>
  </si>
  <si>
    <t>632451101</t>
  </si>
  <si>
    <t>Cementový samonivelační potěr ze suchých směsí tl přes 2 do 5 mm</t>
  </si>
  <si>
    <t>-421212523</t>
  </si>
  <si>
    <t>"NS_skladba podlahy 1.NP_viz tab. místností" (27,23+9,06+25,43+2,32+5,87)</t>
  </si>
  <si>
    <t>48</t>
  </si>
  <si>
    <t>632451107</t>
  </si>
  <si>
    <t>Cementový samonivelační potěr ze suchých směsí tl přes 15 do 20 mm</t>
  </si>
  <si>
    <t>784049015</t>
  </si>
  <si>
    <t>"1.PP_doplnění a oprava podlahy" (2,45*0,73)</t>
  </si>
  <si>
    <t>49</t>
  </si>
  <si>
    <t>637121112</t>
  </si>
  <si>
    <t>Okapový chodník z kačírku tl 150 mm s udusáním</t>
  </si>
  <si>
    <t>602639535</t>
  </si>
  <si>
    <t>"zhotovení exteriérového základu pro uložení zdroje chladu" 0,5*1,5</t>
  </si>
  <si>
    <t>Ostatní konstrukce a práce, bourání</t>
  </si>
  <si>
    <t>50</t>
  </si>
  <si>
    <t>919726121</t>
  </si>
  <si>
    <t>Geotextilie pro ochranu, separaci a filtraci netkaná měrná hm do 200 g/m2</t>
  </si>
  <si>
    <t>861800014</t>
  </si>
  <si>
    <t>"zhotovení exteriérového základu pro uložení zdroje chladu" (0,8*1,5)</t>
  </si>
  <si>
    <t>51</t>
  </si>
  <si>
    <t>949101111</t>
  </si>
  <si>
    <t>Lešení pomocné pro objekty pozemních staveb s lešeňovou podlahou v do 1,9 m zatížení do 150 kg/m2</t>
  </si>
  <si>
    <t>759832817</t>
  </si>
  <si>
    <t>"BP+NS_1.PP" (12,0*1,0)+(75,0*2)</t>
  </si>
  <si>
    <t>"BP+NS_1.NP" (128,48*2)+(71,75*1)</t>
  </si>
  <si>
    <t>52</t>
  </si>
  <si>
    <t>952902121</t>
  </si>
  <si>
    <t>Čištění budov zametení drsných podlah</t>
  </si>
  <si>
    <t>1782974528</t>
  </si>
  <si>
    <t>53</t>
  </si>
  <si>
    <t>964011221</t>
  </si>
  <si>
    <t xml:space="preserve">Vybourání ŽB překladů nebo prefabrikovaných dl do 3 m </t>
  </si>
  <si>
    <t>-1164136573</t>
  </si>
  <si>
    <t>54</t>
  </si>
  <si>
    <t>965042121</t>
  </si>
  <si>
    <t>Bourání podkladů pod dlažby nebo mazanin betonových nebo z litého asfaltu tl do 100 mm pl do 1 m2</t>
  </si>
  <si>
    <t>86309876</t>
  </si>
  <si>
    <t xml:space="preserve">"BP_1.NP_drážky podlahové" ((2,06*0,2)*0,1)+((2,14*0,05)*0,1) </t>
  </si>
  <si>
    <t>55</t>
  </si>
  <si>
    <t>965042141</t>
  </si>
  <si>
    <t>Bourání podkladů pod dlažby nebo mazanin betonových nebo z litého asfaltu tl do 100 mm pl přes 4 m2</t>
  </si>
  <si>
    <t>1233293696</t>
  </si>
  <si>
    <t>"zhotovení interiérového základu m.č. 3.102" (2,0*2,4)*0,1</t>
  </si>
  <si>
    <t>56</t>
  </si>
  <si>
    <t>965042231</t>
  </si>
  <si>
    <t>Bourání podkladů pod dlažby nebo mazanin betonových nebo z litého asfaltu tl přes 100 mm pl do 4 m2</t>
  </si>
  <si>
    <t>535149595</t>
  </si>
  <si>
    <t>"BP_1.PP_podlahová konstrukce" (0,45)</t>
  </si>
  <si>
    <t>57</t>
  </si>
  <si>
    <t>965042241</t>
  </si>
  <si>
    <t>Bourání podkladů pod dlažby nebo mazanin betonových nebo z litého asfaltu tl přes 100 mm pl přes 4 m2</t>
  </si>
  <si>
    <t>770408491</t>
  </si>
  <si>
    <t>58</t>
  </si>
  <si>
    <t>965049112</t>
  </si>
  <si>
    <t>Příplatek k bourání betonových mazanin za bourání mazanin se svařovanou sítí tl přes 100 mm</t>
  </si>
  <si>
    <t>1101082230</t>
  </si>
  <si>
    <t>59</t>
  </si>
  <si>
    <t>967031132</t>
  </si>
  <si>
    <t>Přisekání rovných ostění v cihelném zdivu na MV nebo MVC</t>
  </si>
  <si>
    <t>-1320095611</t>
  </si>
  <si>
    <t>"BP_1.NP_úprava otvorů po provedení BP" (0,2*(6,6+6,6+6,6+6,4+5,0+7,7+6,54))</t>
  </si>
  <si>
    <t>60</t>
  </si>
  <si>
    <t>968062R00</t>
  </si>
  <si>
    <t>Vybourání výplní otvorů bez materiálového a plošného rozlišení</t>
  </si>
  <si>
    <t>-320992322</t>
  </si>
  <si>
    <t>Poznámka k položce:_x000d_
JC obsahuje : kompletní provedení dle specifikace PD a TZ včetně všech přímo souvisejících prací/činností a dodávek_x000d_
Specifikace / rozsah JC:_x000d_
-vyvěšení křídel (v případě otevíravých výplní)_x000d_
-vybourání rámu (bez rozlišení systému otevírání)_x000d_
--------------------------------------------------------_x000d_
-vybourání pevných (neotevíravých) výplní bez rozlišení _x000d_
--------------------------------------------------------_x000d_
-demontáže a odstranění přímo souvisejících příslušenství a doplňků_x000d_
---------------------------------------------------------_x000d_
-veškeré demontážní práce a přesuny jesou zahrnuty v jednotkové ceně</t>
  </si>
  <si>
    <t>"BP_1.NP" (2,1*2,45)+(1,5*2,5)+(1,55*2,02*2)</t>
  </si>
  <si>
    <t>61</t>
  </si>
  <si>
    <t>971033441</t>
  </si>
  <si>
    <t>Vybourání otvorů ve zdivu cihelném pl do 0,25 m2 na MVC nebo MV tl do 300 mm</t>
  </si>
  <si>
    <t>-65567597</t>
  </si>
  <si>
    <t>"viz stavebně konstrukční řešení" (6,0+2,0)</t>
  </si>
  <si>
    <t>62</t>
  </si>
  <si>
    <t>971033541</t>
  </si>
  <si>
    <t>Vybourání otvorů ve zdivu cihelném pl do 1 m2 na MVC nebo MV tl do 300 mm</t>
  </si>
  <si>
    <t>-624906796</t>
  </si>
  <si>
    <t>"viz stavebně konstrukční řešení" (0,36)*0,3</t>
  </si>
  <si>
    <t>63</t>
  </si>
  <si>
    <t>97103359R</t>
  </si>
  <si>
    <t xml:space="preserve">Vybourání nebo rozšíření otvorů ve zdivu cihelném na MVC nebo MV tl do 350 mm </t>
  </si>
  <si>
    <t>-987055896</t>
  </si>
  <si>
    <t xml:space="preserve">Poznámka k položce:_x000d_
JC obsahuje: kompletní provedení včetně všech přímo souvisejících prací/činností a dodávek. </t>
  </si>
  <si>
    <t>64</t>
  </si>
  <si>
    <t>974032254</t>
  </si>
  <si>
    <t>Vysekání rýh ve stěnách nebo příčkách z cihel nebo tvárnic u stropu hl do 100 mm š do 150 mm</t>
  </si>
  <si>
    <t>2032558879</t>
  </si>
  <si>
    <t>"BP_1.PP" (12,0)</t>
  </si>
  <si>
    <t>65</t>
  </si>
  <si>
    <t>977151118</t>
  </si>
  <si>
    <t>Jádrové vrty diamantovými korunkami do stavebních materiálů D přes 90 do 100 mm</t>
  </si>
  <si>
    <t>2114878450</t>
  </si>
  <si>
    <t xml:space="preserve">"zhotovení exteriérového základu pro uložení zdroje chladu" 0,5*(2) </t>
  </si>
  <si>
    <t>"viz stavebně konstrukční řešení" (0,25)*6</t>
  </si>
  <si>
    <t>66</t>
  </si>
  <si>
    <t>977312112</t>
  </si>
  <si>
    <t>Řezání stávajících betonových mazanin vyztužených hl do 100 mm</t>
  </si>
  <si>
    <t>-1569930123</t>
  </si>
  <si>
    <t xml:space="preserve">"BP_1.NP_drážky podlahové" ((2,06+0,2)*2)+((2,14*0,05)*2) </t>
  </si>
  <si>
    <t>67</t>
  </si>
  <si>
    <t>977312114</t>
  </si>
  <si>
    <t>Řezání stávajících betonových mazanin vyztužených hl do 200 mm</t>
  </si>
  <si>
    <t>1595497061</t>
  </si>
  <si>
    <t>"zhotovení interiérového základu m.č. 3.102" (2,0+2,4)*2</t>
  </si>
  <si>
    <t>68</t>
  </si>
  <si>
    <t>978011111</t>
  </si>
  <si>
    <t>Otlučení (osekání) vnitřní vápenné nebo vápenocementové omítky stropů v rozsahu do 5 %</t>
  </si>
  <si>
    <t>-554463731</t>
  </si>
  <si>
    <t>"BP_1.PP_oprava povrchů dotčených ploch" (75,0)</t>
  </si>
  <si>
    <t>"BP_1.NP_oprava povrchů dotčených ploch" (128,48)</t>
  </si>
  <si>
    <t>69</t>
  </si>
  <si>
    <t>978013111</t>
  </si>
  <si>
    <t>Otlučení (osekání) vnitřní vápenné nebo vápenocementové omítky stěn v rozsahu do 5 %</t>
  </si>
  <si>
    <t>2019661265</t>
  </si>
  <si>
    <t>"BP_1.PP_oprava povrchů dotčených ploch" 95,0</t>
  </si>
  <si>
    <t>"BP_1.NP_oprava povrchů dotčených ploch" 370,0</t>
  </si>
  <si>
    <t>70</t>
  </si>
  <si>
    <t>978013191</t>
  </si>
  <si>
    <t>Otlučení (osekání) vnitřní vápenné nebo vápenocementové omítky stěn v rozsahu přes 50 do 100 %</t>
  </si>
  <si>
    <t>1088616569</t>
  </si>
  <si>
    <t>"BP_1.NP" (186,1)-20,16</t>
  </si>
  <si>
    <t>71</t>
  </si>
  <si>
    <t>978059541</t>
  </si>
  <si>
    <t>Odsekání a odebrání obkladů stěn z vnitřních obkládaček plochy přes 1 m2</t>
  </si>
  <si>
    <t>123618407</t>
  </si>
  <si>
    <t>72</t>
  </si>
  <si>
    <t>985331211</t>
  </si>
  <si>
    <t>Dodatečné vlepování betonářské výztuže D 8 mm do chemické malty včetně vyvrtání otvoru</t>
  </si>
  <si>
    <t>1225122327</t>
  </si>
  <si>
    <t>"zhotovení interiérového základu m.č. 3.102" (0,15)*2*36</t>
  </si>
  <si>
    <t>95</t>
  </si>
  <si>
    <t>Dokončovací konstrukce a práce pozemních staveb</t>
  </si>
  <si>
    <t>73</t>
  </si>
  <si>
    <t>950015R01</t>
  </si>
  <si>
    <t xml:space="preserve">Demontáž _ krytu vnitřní dilatace </t>
  </si>
  <si>
    <t>-1260757079</t>
  </si>
  <si>
    <t>Poznámka k položce:_x000d_
JC obsahuje: kompletní provedení včetně demontáže všech přímo souvisejících pravků , doplňků a příslušenství.</t>
  </si>
  <si>
    <t>"BP_1.NP" (2,1*4)+(3,85*4)</t>
  </si>
  <si>
    <t>74</t>
  </si>
  <si>
    <t>950015R11</t>
  </si>
  <si>
    <t xml:space="preserve">Dodávka a montáž _ podlahový kabelový žlab z nerez oceli, 250/100 mm </t>
  </si>
  <si>
    <t>-826089302</t>
  </si>
  <si>
    <t>75</t>
  </si>
  <si>
    <t>950015R12</t>
  </si>
  <si>
    <t xml:space="preserve">Dodávka a montáž _ chránička prům. 34,5 mm včetně vodícího drátu , osazená do podlahy </t>
  </si>
  <si>
    <t>-1522248222</t>
  </si>
  <si>
    <t>997</t>
  </si>
  <si>
    <t>Přesun sutě</t>
  </si>
  <si>
    <t>76</t>
  </si>
  <si>
    <t>997013211</t>
  </si>
  <si>
    <t>Vnitrostaveništní doprava suti a vybouraných hmot pro budovy v do 6 m ručně</t>
  </si>
  <si>
    <t>1135804955</t>
  </si>
  <si>
    <t>77</t>
  </si>
  <si>
    <t>997013R31</t>
  </si>
  <si>
    <t xml:space="preserve">Poplatek za uložení na skládce (skládkovné) stavebního odpadu bez rozlišení </t>
  </si>
  <si>
    <t>-1308623012</t>
  </si>
  <si>
    <t>Poznámka k položce:_x000d_
Jednotková cena stanovena pro stavební odpad BEZ ROZLIŠENÍ _x000d_
------------------------------------------------------------------------------</t>
  </si>
  <si>
    <t>78</t>
  </si>
  <si>
    <t>997321511</t>
  </si>
  <si>
    <t>Vodorovná doprava suti a vybouraných hmot po suchu do 1 km</t>
  </si>
  <si>
    <t>-150495038</t>
  </si>
  <si>
    <t>79</t>
  </si>
  <si>
    <t>997321519</t>
  </si>
  <si>
    <t>Příplatek ZKD 1 km vodorovné dopravy suti a vybouraných hmot po suchu</t>
  </si>
  <si>
    <t>791809980</t>
  </si>
  <si>
    <t>26,008*20 'Přepočtené koeficientem množství</t>
  </si>
  <si>
    <t>80</t>
  </si>
  <si>
    <t>997321611</t>
  </si>
  <si>
    <t>Nakládání nebo překládání suti a vybouraných hmot</t>
  </si>
  <si>
    <t>-1975821442</t>
  </si>
  <si>
    <t>998</t>
  </si>
  <si>
    <t>Přesun hmot</t>
  </si>
  <si>
    <t>81</t>
  </si>
  <si>
    <t>998018001</t>
  </si>
  <si>
    <t>Přesun hmot pro budovy ruční pro budovy v do 6 m</t>
  </si>
  <si>
    <t>651925025</t>
  </si>
  <si>
    <t>PSV</t>
  </si>
  <si>
    <t>Práce a dodávky PSV</t>
  </si>
  <si>
    <t>711</t>
  </si>
  <si>
    <t>Izolace proti vodě, vlhkosti a plynům</t>
  </si>
  <si>
    <t>82</t>
  </si>
  <si>
    <t>711141811</t>
  </si>
  <si>
    <t>Odstranění izolace proti vodě, vlhkosti a plynům z pásů NAIP přitavených jednovrstvých z plochy vodorovné</t>
  </si>
  <si>
    <t>-1245841990</t>
  </si>
  <si>
    <t>"zhotovení interiérového základu m.č. 3.102" (2,0*2,4)</t>
  </si>
  <si>
    <t>83</t>
  </si>
  <si>
    <t>711411001</t>
  </si>
  <si>
    <t>Provedení izolace proti tlakové vodě vodorovné za studena nátěrem penetračním</t>
  </si>
  <si>
    <t>-2089811469</t>
  </si>
  <si>
    <t>"zhotovení interiérového základu m.č. 3.102" (2,0*2,4)*(1,2)</t>
  </si>
  <si>
    <t>84</t>
  </si>
  <si>
    <t>11163150</t>
  </si>
  <si>
    <t>lak penetrační asfaltový</t>
  </si>
  <si>
    <t>71197948</t>
  </si>
  <si>
    <t>5,76*0,00033 'Přepočtené koeficientem množství</t>
  </si>
  <si>
    <t>85</t>
  </si>
  <si>
    <t>711412001</t>
  </si>
  <si>
    <t>Provedení izolace proti tlakové vodě svislé za studena nátěrem penetračním</t>
  </si>
  <si>
    <t>-1879249075</t>
  </si>
  <si>
    <t>"zhotovení interiérového základu m.č. 3.102" (6,0*0,6)*(1,2)</t>
  </si>
  <si>
    <t>86</t>
  </si>
  <si>
    <t>-1435437939</t>
  </si>
  <si>
    <t>4,32*0,00034 'Přepočtené koeficientem množství</t>
  </si>
  <si>
    <t>87</t>
  </si>
  <si>
    <t>711441559</t>
  </si>
  <si>
    <t>Provedení izolace proti tlakové vodě vodorovné přitavením pásu NAIP</t>
  </si>
  <si>
    <t>1711907817</t>
  </si>
  <si>
    <t>"zhotovení interiérového základu m.č. 3.102" ((2,0*2,4)*(1,2))*2</t>
  </si>
  <si>
    <t>88</t>
  </si>
  <si>
    <t>62853004R</t>
  </si>
  <si>
    <t>pás asfaltový natavitelný modifikovaný SBS s vložkou a spalitelnou PE fólií nebo jemnozrnným minerálním posypem na horním povrchu tl 4,0mm</t>
  </si>
  <si>
    <t>2047593776</t>
  </si>
  <si>
    <t>11,52*1,1655 'Přepočtené koeficientem množství</t>
  </si>
  <si>
    <t>89</t>
  </si>
  <si>
    <t>711442559</t>
  </si>
  <si>
    <t>Provedení izolace proti tlakové vodě svislé přitavením pásu NAIP</t>
  </si>
  <si>
    <t>57893926</t>
  </si>
  <si>
    <t>"zhotovení interiérového základu m.č. 3.102" ((6,0*0,6)*(1,2))*2</t>
  </si>
  <si>
    <t>90</t>
  </si>
  <si>
    <t>1909414645</t>
  </si>
  <si>
    <t>8,64*1,221 'Přepočtené koeficientem množství</t>
  </si>
  <si>
    <t>91</t>
  </si>
  <si>
    <t>711491172</t>
  </si>
  <si>
    <t>Provedení doplňků izolace proti vodě na vodorovné ploše z textilií vrstva ochranná</t>
  </si>
  <si>
    <t>-1802465849</t>
  </si>
  <si>
    <t>92</t>
  </si>
  <si>
    <t>69311060</t>
  </si>
  <si>
    <t>geotextilie netkaná separační, ochranná, filtrační, drenážní PP 200g/m2</t>
  </si>
  <si>
    <t>459710191</t>
  </si>
  <si>
    <t>5,76*1,1 'Přepočtené koeficientem množství</t>
  </si>
  <si>
    <t>93</t>
  </si>
  <si>
    <t>711491272</t>
  </si>
  <si>
    <t>Provedení doplňků izolace proti vodě na ploše svislé z textilií vrstva ochranná</t>
  </si>
  <si>
    <t>1643207776</t>
  </si>
  <si>
    <t>94</t>
  </si>
  <si>
    <t>-1810670817</t>
  </si>
  <si>
    <t>4,32*1,1 'Přepočtené koeficientem množství</t>
  </si>
  <si>
    <t>998711121</t>
  </si>
  <si>
    <t>Přesun hmot tonážní pro izolace proti vodě, vlhkosti a plynům ruční v objektech v do 6 m</t>
  </si>
  <si>
    <t>1552961199</t>
  </si>
  <si>
    <t>714</t>
  </si>
  <si>
    <t>Akustická a protiotřesová opatření</t>
  </si>
  <si>
    <t>96</t>
  </si>
  <si>
    <t>714451011</t>
  </si>
  <si>
    <t>Montáž antivibračních rohoží z recyklované pryže celoplošně lepených vodorovně</t>
  </si>
  <si>
    <t>-615027644</t>
  </si>
  <si>
    <t>97</t>
  </si>
  <si>
    <t>27244001R</t>
  </si>
  <si>
    <t>rohož antivibrační z granulátu (850 kg/m3) tl 10mm</t>
  </si>
  <si>
    <t>2108594454</t>
  </si>
  <si>
    <t>2,21*1,1 'Přepočtené koeficientem množství</t>
  </si>
  <si>
    <t>98</t>
  </si>
  <si>
    <t>714451012</t>
  </si>
  <si>
    <t>Montáž antivibračních rohoží z recyklované pryže celoplošně lepených svisle</t>
  </si>
  <si>
    <t>1546470834</t>
  </si>
  <si>
    <t>"zhotovení interiérového základu m.č. 3.102" (1,0+1,4)*2*0,75</t>
  </si>
  <si>
    <t>99</t>
  </si>
  <si>
    <t>-2082256893</t>
  </si>
  <si>
    <t>3,6*1,1 'Přepočtené koeficientem množství</t>
  </si>
  <si>
    <t>100</t>
  </si>
  <si>
    <t>998714121</t>
  </si>
  <si>
    <t>Přesun hmot tonážní pro akustická a protiotřesová opatření ruční v objektech v do 6 m</t>
  </si>
  <si>
    <t>-1013439093</t>
  </si>
  <si>
    <t>725</t>
  </si>
  <si>
    <t>Zdravotechnika - zařizovací předměty</t>
  </si>
  <si>
    <t>101</t>
  </si>
  <si>
    <t>725210821</t>
  </si>
  <si>
    <t>Demontáž umyvadel bez výtokových armatur</t>
  </si>
  <si>
    <t>soubor</t>
  </si>
  <si>
    <t>401514497</t>
  </si>
  <si>
    <t>102</t>
  </si>
  <si>
    <t>725820802</t>
  </si>
  <si>
    <t>Demontáž baterie stojánkové do jednoho otvoru</t>
  </si>
  <si>
    <t>2023432802</t>
  </si>
  <si>
    <t>751</t>
  </si>
  <si>
    <t>Vzduchotechnika</t>
  </si>
  <si>
    <t>103</t>
  </si>
  <si>
    <t>75171181R</t>
  </si>
  <si>
    <t xml:space="preserve">Demontáž klimatizační jednotky vnitřní </t>
  </si>
  <si>
    <t>767496282</t>
  </si>
  <si>
    <t>763</t>
  </si>
  <si>
    <t>Konstrukce suché výstavby</t>
  </si>
  <si>
    <t>104</t>
  </si>
  <si>
    <t>763111462</t>
  </si>
  <si>
    <t>SDK příčka tl 150 mm profil CW+UW 100 desky 2x akustická 12,5 s izolací EI 90 Rw 61 dB</t>
  </si>
  <si>
    <t>988870782</t>
  </si>
  <si>
    <t>"NS_svislé nenosné kce 1.NP" (52,168)</t>
  </si>
  <si>
    <t>105</t>
  </si>
  <si>
    <t>763111717</t>
  </si>
  <si>
    <t>SDK příčka základní penetrační nátěr (oboustranně)</t>
  </si>
  <si>
    <t>-791297682</t>
  </si>
  <si>
    <t>106</t>
  </si>
  <si>
    <t>763111771</t>
  </si>
  <si>
    <t>Příplatek k SDK příčce za rovinnost kvality Q3</t>
  </si>
  <si>
    <t>133636638</t>
  </si>
  <si>
    <t>52,168*2 'Přepočtené koeficientem množství</t>
  </si>
  <si>
    <t>107</t>
  </si>
  <si>
    <t>763121811</t>
  </si>
  <si>
    <t>Demontáž SDK předsazené/šachtové stěny s jednoduchou nosnou kcí opláštění jednoduché</t>
  </si>
  <si>
    <t>50841374</t>
  </si>
  <si>
    <t>108</t>
  </si>
  <si>
    <t>763135101</t>
  </si>
  <si>
    <t>Montáž kazetového podhledu z kazet 600x600 mm na zavěšenou viditelnou nosnou konstrukci</t>
  </si>
  <si>
    <t>-770652657</t>
  </si>
  <si>
    <t>"NS_skladba stropu 1.NP_viz tab. místností" (27,23+9,06+25,43+2,32+5,87)</t>
  </si>
  <si>
    <t>109</t>
  </si>
  <si>
    <t>59030570R</t>
  </si>
  <si>
    <t xml:space="preserve">podhled kazetový AKU , viditelný rastr tl 20mm 600x600mm_specifikace dle PD a TZ </t>
  </si>
  <si>
    <t>-702757005</t>
  </si>
  <si>
    <t>69,91*1,1 'Přepočtené koeficientem množství</t>
  </si>
  <si>
    <t>110</t>
  </si>
  <si>
    <t>763164645</t>
  </si>
  <si>
    <t>SDK obklad kcí tvaru U š do 1,2 m desky 1xDFH2 12,5</t>
  </si>
  <si>
    <t>445143600</t>
  </si>
  <si>
    <t>111</t>
  </si>
  <si>
    <t>763755R01</t>
  </si>
  <si>
    <t xml:space="preserve">Příplatek k vodorovným a svislým SDK konstrukcím </t>
  </si>
  <si>
    <t>-548310017</t>
  </si>
  <si>
    <t xml:space="preserve">Poznámka k položce:_x000d_
JC obsahuje náklady na :_x000d_
Příplatek za dodávku a osazení veškerých doplňkových prvků SDK konstrukcí (lišt, profilů, výztužných nosných profilů (kolem otvorů, pro zavěšení prvků/kcí/ZP) , ukončovacích prvků, dilatačních a přechod. prvků , napojení na okolní konstrukce, revízní dvířek, atd.)_x000d_
-kompletní systémová dodávka a provedení dle specifikace PD a TZ  vč. všech souvisejících prací/činností a dodávek_x000d_
SYSTÉMOVÉ PROVEDENÍ (DLE KONKRÉTNÍHO DODAVATELE SYSTÉMU)_x000d_
(specifikace materiálů dle PD a TZ)_SPECIFIKACE A ROZSAH DLE TP KONKRÉTNĚ VYBRANÉHO DODAVATELE _x000d_
-----------------------------------------------------------------------------------------------------------------------------------_x000d_
(JC = příplatek ke svislým a vodorovným SDK konstrukcím)_x000d_
"rozsah a množství vztaženo na celkovou plochu SDK konstrukcí"</t>
  </si>
  <si>
    <t>112</t>
  </si>
  <si>
    <t>998763331</t>
  </si>
  <si>
    <t>Přesun hmot tonážní pro konstrukce montované z desek ruční v objektech v do 6 m</t>
  </si>
  <si>
    <t>280443939</t>
  </si>
  <si>
    <t>766</t>
  </si>
  <si>
    <t>Konstrukce truhlářské</t>
  </si>
  <si>
    <t>113</t>
  </si>
  <si>
    <t>766008C01</t>
  </si>
  <si>
    <t>D-1 - D+M Interiérové akustické dveře dřevěné, plné, 1600x2300mm</t>
  </si>
  <si>
    <t>ks</t>
  </si>
  <si>
    <t>1374519589</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</si>
  <si>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 výpis dveří.</t>
  </si>
  <si>
    <t>114</t>
  </si>
  <si>
    <t>766008C02</t>
  </si>
  <si>
    <t>D-2 - D+M Interiérové akustické dveře dřevěné, plné, 1500x2300mm</t>
  </si>
  <si>
    <t>939644421</t>
  </si>
  <si>
    <t>115</t>
  </si>
  <si>
    <t>766008C03</t>
  </si>
  <si>
    <t>D-3 - D+M Interiérové akustické dveře dřevěné, plné, 1600x2300mm</t>
  </si>
  <si>
    <t>784347441</t>
  </si>
  <si>
    <t>116</t>
  </si>
  <si>
    <t>766008C04</t>
  </si>
  <si>
    <t>D-4P - D+M Interiérové akustické dveře dřevěné, plné, 800x1970mm</t>
  </si>
  <si>
    <t>-1264419509</t>
  </si>
  <si>
    <t>117</t>
  </si>
  <si>
    <t>766008C05</t>
  </si>
  <si>
    <t>D-5P - D+M Interiérové akustické dveře dřevěné, plné, 800x1970mm</t>
  </si>
  <si>
    <t>715196698</t>
  </si>
  <si>
    <t>118</t>
  </si>
  <si>
    <t>766008C06</t>
  </si>
  <si>
    <t>D-6 - D+M Interiérové akustické dveře dřevěné, plné, 1500x2300mm</t>
  </si>
  <si>
    <t>961645052</t>
  </si>
  <si>
    <t>119</t>
  </si>
  <si>
    <t>766008C07</t>
  </si>
  <si>
    <t>D-7 - D+M Interiérové akustické dveře dřevěné, plné, 1600x2300mm</t>
  </si>
  <si>
    <t>-1597564468</t>
  </si>
  <si>
    <t>120</t>
  </si>
  <si>
    <t>998766311</t>
  </si>
  <si>
    <t>Přesun hmot procentní pro kce truhlářské ruční v objektech v do 6 m</t>
  </si>
  <si>
    <t>%</t>
  </si>
  <si>
    <t>-1804782002</t>
  </si>
  <si>
    <t>767</t>
  </si>
  <si>
    <t>Konstrukce zámečnické</t>
  </si>
  <si>
    <t>121</t>
  </si>
  <si>
    <t>767009C01</t>
  </si>
  <si>
    <t>D-8 - D+M Interiérové dveře ocelové, plné, 2000x2400mm</t>
  </si>
  <si>
    <t>-1509634074</t>
  </si>
  <si>
    <t>122</t>
  </si>
  <si>
    <t>767015R11</t>
  </si>
  <si>
    <t>D+M ocelových a zámečnických prvků / konstrukcí</t>
  </si>
  <si>
    <t>kg</t>
  </si>
  <si>
    <t>-900501024</t>
  </si>
  <si>
    <t xml:space="preserve">Poznámka k položce:_x000d_
JC obsahuje : kompletní systémové dodávky a provedení dle specifikace PD a TZ včetně všech přímo souvisejících prací/činností a dodávek/doplňků a příslušenství_x000d_
---------------------------------------------------------------------------------------------------------------------------------------------------------------------------------------------------_x000d_
Specifikace / rozsah provedení - obsah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</si>
  <si>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"viz stavebně konstrukční řešení_kce podlahy" (250,0+470,0)</t>
  </si>
  <si>
    <t>123</t>
  </si>
  <si>
    <t>998767311</t>
  </si>
  <si>
    <t>Přesun hmot procentní pro zámečnické konstrukce ruční v objektech v do 6 m</t>
  </si>
  <si>
    <t>1214105158</t>
  </si>
  <si>
    <t>776</t>
  </si>
  <si>
    <t>Podlahy povlakové</t>
  </si>
  <si>
    <t>124</t>
  </si>
  <si>
    <t>776111116</t>
  </si>
  <si>
    <t>Odstranění zbytků lepidla z podkladu povlakových podlah broušením</t>
  </si>
  <si>
    <t>1747491477</t>
  </si>
  <si>
    <t>125</t>
  </si>
  <si>
    <t>776111311</t>
  </si>
  <si>
    <t>Vysátí podkladu povlakových podlah</t>
  </si>
  <si>
    <t>352986865</t>
  </si>
  <si>
    <t>126</t>
  </si>
  <si>
    <t>776121111</t>
  </si>
  <si>
    <t>Vodou ředitelná penetrace savého podkladu povlakových podlah</t>
  </si>
  <si>
    <t>482272256</t>
  </si>
  <si>
    <t>127</t>
  </si>
  <si>
    <t>776141122</t>
  </si>
  <si>
    <t>Stěrka podlahová nivelační pro vyrovnání podkladu povlakových podlah pevnosti 30 MPa tl přes 3 do 5 mm</t>
  </si>
  <si>
    <t>1822032273</t>
  </si>
  <si>
    <t>128</t>
  </si>
  <si>
    <t>776201811</t>
  </si>
  <si>
    <t>Demontáž lepených povlakových podlah bez podložky ručně</t>
  </si>
  <si>
    <t>-720623083</t>
  </si>
  <si>
    <t>Poznámka k položce:_x000d_
V jednotkové ceně , nad rámec ceníkového obsahu, zahrnuty také náklady na demontáž souvisejících obvodových soklů.</t>
  </si>
  <si>
    <t>"BP_1.NP" (37,03+34,72)</t>
  </si>
  <si>
    <t>129</t>
  </si>
  <si>
    <t>776221121</t>
  </si>
  <si>
    <t>Lepení elektrostaticky vodivých pásů z PVC</t>
  </si>
  <si>
    <t>1950169677</t>
  </si>
  <si>
    <t>Poznámka k položce:_x000d_
V jednotkové ceně , nad rámec ceníkového obsahu, zahrnuty také náklady na montáž souvisejících obvodových systémových soklů + veškerých lišt a profilů + spoj podlahovin svařováním</t>
  </si>
  <si>
    <t>130</t>
  </si>
  <si>
    <t>28411R05</t>
  </si>
  <si>
    <t xml:space="preserve">dodávka povlakové podlahové krytiny - PVC el.vodivé </t>
  </si>
  <si>
    <t>-1331787636</t>
  </si>
  <si>
    <t xml:space="preserve">Poznámka k položce:_x000d_
-systémová dodávka + související systémové soklíky (viz PD a TZ)_x000d_
--------------------------------------------------------------------------------_x000d_
V jednotkové ceně zahrnuty náklady na veškeré doplňky a příslušenství dle PD a TZ._x000d_
(přechodové, dilatační a ukončovací lišty, ostatní doplňky)_x000d_
--------------------------------------------------------------------------------_x000d_
PŘESNÁ SPECIFIKACE _ VIZ PD A TZ </t>
  </si>
  <si>
    <t>69,91*1,15 'Přepočtené koeficientem množství</t>
  </si>
  <si>
    <t>131</t>
  </si>
  <si>
    <t>776923R11</t>
  </si>
  <si>
    <t xml:space="preserve">Spoj povlakových podlahovin z PVC a vinylu svařováním </t>
  </si>
  <si>
    <t>-383361454</t>
  </si>
  <si>
    <t>Poznámka k položce:_x000d_
JC obsahuje : kompletní systémové dodávky a provedení dle specifikace PD a TZ včetně všech přímo souvisejících prací/činností a dodávek/doplňků a příslušenství_x000d_
-----------------------------------------------------------------------------------------------------------------------------------------------------------------------------------------------------_x000d_
(naceněno dle technologických postupů a pravidel konkrétně vybraného dodavatele systémového řešení)_x000d_
ROZSAH A MNOŽSTVÍ _ VZTAŽENO NA PLOCHU POVLAKOVÝCH PODLAHOVÝCH KRYTIN</t>
  </si>
  <si>
    <t>132</t>
  </si>
  <si>
    <t>998776121</t>
  </si>
  <si>
    <t>Přesun hmot tonážní pro podlahy povlakové ruční v objektech v do 6 m</t>
  </si>
  <si>
    <t>-655111395</t>
  </si>
  <si>
    <t>777</t>
  </si>
  <si>
    <t>Podlahy lité</t>
  </si>
  <si>
    <t>133</t>
  </si>
  <si>
    <t>77751112R</t>
  </si>
  <si>
    <t xml:space="preserve">Dodávka a provedení _ epoxidový nátěrový podlahový systém </t>
  </si>
  <si>
    <t>-1405433330</t>
  </si>
  <si>
    <t>Poznámka k položce:_x000d_
JC obsahuje : komletní systémové dodávky a provedení dle specifikace PD a TZ včetně všech přímo souvisejících prací/činností a dodávek/doplňků a příslušenství_x000d_
(JC dále obsahuje náklady na : přípravu podkladu + vytažení nátěrového systému na svislé kce + finální povrchovou úpravu)</t>
  </si>
  <si>
    <t>"1.PP_doplnění a oprava podlahy" (2,45*0,83)</t>
  </si>
  <si>
    <t>"NS_1.NP_rampa/doplnění podlah (m.č. 3.113)" (1,5)+((3,6*2,5)*1,5)</t>
  </si>
  <si>
    <t>134</t>
  </si>
  <si>
    <t>998777121</t>
  </si>
  <si>
    <t>Přesun hmot tonážní pro podlahy lité ruční v objektech v do 6 m</t>
  </si>
  <si>
    <t>1804860741</t>
  </si>
  <si>
    <t>781</t>
  </si>
  <si>
    <t>Dokončovací práce - obklady</t>
  </si>
  <si>
    <t>135</t>
  </si>
  <si>
    <t>781121011</t>
  </si>
  <si>
    <t>Nátěr penetrační na stěnu</t>
  </si>
  <si>
    <t>2094917576</t>
  </si>
  <si>
    <t>136</t>
  </si>
  <si>
    <t>781131112</t>
  </si>
  <si>
    <t>Izolace pod obklad nátěrem nebo stěrkou ve dvou vrstvách</t>
  </si>
  <si>
    <t>187600389</t>
  </si>
  <si>
    <t>Poznámka k položce:_x000d_
JC , nad rámec ceníkového obsahu , také zahrnuje náklady na dodávku a montáž všech systémových rohových lišt a těsnících pásků</t>
  </si>
  <si>
    <t>137</t>
  </si>
  <si>
    <t>781131264</t>
  </si>
  <si>
    <t>Izolace pod obklad těsnícími pásy mezi podlahou a stěnou</t>
  </si>
  <si>
    <t>244232268</t>
  </si>
  <si>
    <t>138</t>
  </si>
  <si>
    <t>781472291</t>
  </si>
  <si>
    <t>Příplatek k montáži obkladů keramických lepených cementovým flexibilním lepidlem za plochu do 10 m2</t>
  </si>
  <si>
    <t>-1127819374</t>
  </si>
  <si>
    <t>139</t>
  </si>
  <si>
    <t>781474112</t>
  </si>
  <si>
    <t>Montáž obkladů keramických hladkých lepených cementovým flexibilním lepidlem přes 9 do 12 ks/m2</t>
  </si>
  <si>
    <t>254556012</t>
  </si>
  <si>
    <t>Poznámka k položce:_x000d_
V jednotkové ceně , nad rámec ceníkového obsahu, zahrnuty také náklady na montáž veškerých doplňků a příslušenství dle PD a TZ._x000d_
(listely, dekory - specifikované v PD) _x000d_
-------------------------------------------</t>
  </si>
  <si>
    <t>"NS_1.NP_za umyvadlem" (2,0)</t>
  </si>
  <si>
    <t>140</t>
  </si>
  <si>
    <t>59761R01</t>
  </si>
  <si>
    <t>obklad keramický hladký</t>
  </si>
  <si>
    <t>-1998844174</t>
  </si>
  <si>
    <t>Poznámka k položce:_x000d_
V jednotkové ceně zahrnuty náklady na veškeré doplňky a příslušenství dle PD a TZ._x000d_
(listely, dekory - specifikované v PD) _x000d_
-------------------------------------------_x000d_
-přesná specifikace _ viz PD a TZ</t>
  </si>
  <si>
    <t>2*1,1 'Přepočtené koeficientem množství</t>
  </si>
  <si>
    <t>141</t>
  </si>
  <si>
    <t>781477R00</t>
  </si>
  <si>
    <t>Příplatek k vnitřním obladům za dodávku a montáž ukončovacích, rohových a koutových profilů</t>
  </si>
  <si>
    <t>1028720604</t>
  </si>
  <si>
    <t>Poznámka k položce:_x000d_
JC obsahuje : kompletní systémové dodávky a provedení dle specifikace PD a TZ včetně všech přímo souvisejících prací/činností a dodávek/doplňků a příslušenství_x000d_
Množství/rozsah - VZTAŽEN NA CELKOVOU PLOCHU vnitřních obkladů._x000d_
(specifikace materiálů dle PD a TZ)_SPECIFIKACE A ROZSAH DLE TP KONKRÉTNĚ VYBRANÉHO DODAVATELE _x000d_
------------------------------------------------------------------------------------------------------------------------------------</t>
  </si>
  <si>
    <t>142</t>
  </si>
  <si>
    <t>781495115</t>
  </si>
  <si>
    <t>Spárování vnitřních obkladů silikonem</t>
  </si>
  <si>
    <t>1932898830</t>
  </si>
  <si>
    <t>1,4*1,75 'Přepočtené koeficientem množství</t>
  </si>
  <si>
    <t>143</t>
  </si>
  <si>
    <t>998781121</t>
  </si>
  <si>
    <t>Přesun hmot tonážní pro obklady keramické ruční v objektech v do 6 m</t>
  </si>
  <si>
    <t>1405237795</t>
  </si>
  <si>
    <t>783</t>
  </si>
  <si>
    <t>Dokončovací práce - nátěry</t>
  </si>
  <si>
    <t>144</t>
  </si>
  <si>
    <t>783923171</t>
  </si>
  <si>
    <t>Penetrační akrylátový nátěr hrubých betonových podlah</t>
  </si>
  <si>
    <t>-1555228302</t>
  </si>
  <si>
    <t>"NS_1.NP_rampa/doplnění podlah (m.č. 3.113)" (3,6*2,5)</t>
  </si>
  <si>
    <t>784</t>
  </si>
  <si>
    <t>Dokončovací práce - malby a tapety</t>
  </si>
  <si>
    <t>145</t>
  </si>
  <si>
    <t>784121003</t>
  </si>
  <si>
    <t>Oškrabání malby v místnostech v přes 3,80 do 5,00 m</t>
  </si>
  <si>
    <t>1089835600</t>
  </si>
  <si>
    <t>146</t>
  </si>
  <si>
    <t>784181104</t>
  </si>
  <si>
    <t>Základní akrylátová jednonásobná pigmentovaná penetrace podkladu v místnostech v přes 3,80 do 5,00 m</t>
  </si>
  <si>
    <t>230703558</t>
  </si>
  <si>
    <t>147</t>
  </si>
  <si>
    <t>784211103</t>
  </si>
  <si>
    <t>Dvojnásobné bílé malby ze směsí za mokra výborně oděruvzdorných v místnostech v přes 3,80 do 5,00 m</t>
  </si>
  <si>
    <t>-528725889</t>
  </si>
  <si>
    <t>786</t>
  </si>
  <si>
    <t>Dokončovací práce - čalounické úpravy</t>
  </si>
  <si>
    <t>148</t>
  </si>
  <si>
    <t>78661220R</t>
  </si>
  <si>
    <t>Demontáž zastiňujících rolet z textilií nebo umělých tkanin, včetně souvisejících prvků a příslušenství</t>
  </si>
  <si>
    <t>104468032</t>
  </si>
  <si>
    <t>99-M</t>
  </si>
  <si>
    <t xml:space="preserve">Výpisy ostatních prvků a výrobků </t>
  </si>
  <si>
    <t>149</t>
  </si>
  <si>
    <t>795011C01</t>
  </si>
  <si>
    <t>OV-1 - D+M Přechodový profil, hliníkový, průřez 30x5mm</t>
  </si>
  <si>
    <t>bm</t>
  </si>
  <si>
    <t>-807929405</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</si>
  <si>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 výpis ostatních výrobků.</t>
  </si>
  <si>
    <t>150</t>
  </si>
  <si>
    <t>795011C02</t>
  </si>
  <si>
    <t>OV-2 - D+M Exteriérová AL roleta pro dodatečnou montáž, elektricky ovládaná, pro okna 2400x2100mm</t>
  </si>
  <si>
    <t>-229536444</t>
  </si>
  <si>
    <t>151</t>
  </si>
  <si>
    <t>795011C03</t>
  </si>
  <si>
    <t>OV-3 - D+M Celohliníkový kryt dilatační spáry, šroubovaný, pro spáry do 100mm</t>
  </si>
  <si>
    <t>105970208</t>
  </si>
  <si>
    <t>152</t>
  </si>
  <si>
    <t>795011C04</t>
  </si>
  <si>
    <t>OV-3 - D+M Kryt objektové dilatace podlahový, šroubovaný, profil z AL, pro spáry 80mm</t>
  </si>
  <si>
    <t>-1069026847</t>
  </si>
  <si>
    <t>D.1.2.2-SO 01 - Zdravotechnika</t>
  </si>
  <si>
    <t>61 - Úpravy povrchů vnitřní</t>
  </si>
  <si>
    <t>96 - Bourání konstrukcí</t>
  </si>
  <si>
    <t>713 - Izolace tepelné</t>
  </si>
  <si>
    <t>721 - Vnitřní kanalizace</t>
  </si>
  <si>
    <t>722 - Vnitřní vodovod</t>
  </si>
  <si>
    <t>725 - Zařizovací předměty</t>
  </si>
  <si>
    <t>767 - Konstrukce zámečnické</t>
  </si>
  <si>
    <t>D96 - Přesuny suti a vybouraných hmot</t>
  </si>
  <si>
    <t>Úpravy povrchů vnitřní</t>
  </si>
  <si>
    <t>612403385R00</t>
  </si>
  <si>
    <t xml:space="preserve">Hrubá výplň rýh ve stěnách, jakoukoliv maltou maltou ze suchých směsí  100 x 50 mm</t>
  </si>
  <si>
    <t>RTS 25/ I</t>
  </si>
  <si>
    <t>Poznámka k položce:_x000d_
jakékoliv šířky rýhy,_x000d_
Odkaz na mn. položky pořadí 3 : 4,00000</t>
  </si>
  <si>
    <t>Bourání konstrukcí</t>
  </si>
  <si>
    <t>972054161R00</t>
  </si>
  <si>
    <t>Vybourání otvorů ve stropech nebo klenbách železobetonových plochy do 0,0225 m2, tloušťky do 250 mm</t>
  </si>
  <si>
    <t>Poznámka k položce:_x000d_
bez odstranění podlahy a násypu,</t>
  </si>
  <si>
    <t>974031142R00</t>
  </si>
  <si>
    <t xml:space="preserve">Vysekání rýh v jakémkoliv zdivu cihelném v ploše  do hloubky 70 mm, šířky do 70 mm</t>
  </si>
  <si>
    <t>Poznámka k položce:_x000d_
voda : 2_x000d_
kanal : 2</t>
  </si>
  <si>
    <t>713</t>
  </si>
  <si>
    <t>Izolace tepelné</t>
  </si>
  <si>
    <t>713571111R00</t>
  </si>
  <si>
    <t>Požárně ochranná manžeta EI 90, D 50 mm</t>
  </si>
  <si>
    <t>Poznámka k položce:_x000d_
Montáž manžety ke stěně nebo stropu pomocí rozpěrné hmoždinky se šroubem. Cena obsahuje i dodávku manžety a spojovacích prostředků._x000d_
1</t>
  </si>
  <si>
    <t>713571115R00.x5</t>
  </si>
  <si>
    <t>Protipožární malta k zastavení šíření požáru a kouře skrze prostupy potrubím</t>
  </si>
  <si>
    <t>Vlastní</t>
  </si>
  <si>
    <t>Poznámka k položce:_x000d_
Mezery kolem plastového potrubí vyplněny protipožární maltou._x000d_
dobetonování prostupů pro průřezy profilů D25 a D20 : 1</t>
  </si>
  <si>
    <t>721</t>
  </si>
  <si>
    <t>Vnitřní kanalizace</t>
  </si>
  <si>
    <t>892561111R00</t>
  </si>
  <si>
    <t xml:space="preserve">Zkoušky těsnosti kanalizačního potrubí zkouška těsnosti kanalizačního potrubí vodou  do DN 125 mm</t>
  </si>
  <si>
    <t>Poznámka k položce:_x000d_
vodou nebo vzduchem,_x000d_
Odkaz na mn. položky pořadí 14 : 22,00000_x000d_
Odkaz na mn. položky pořadí 11 : 7,00000_x000d_
Odkaz na mn. položky pořadí 10 : 2,50000</t>
  </si>
  <si>
    <t>721100906R00</t>
  </si>
  <si>
    <t xml:space="preserve">Opravy odpadního potrubí hrdlového přetěsnění hrdla odpadního potrubí  přes 100 do DN 200</t>
  </si>
  <si>
    <t>721140802R00</t>
  </si>
  <si>
    <t>Demontáž potrubí z litinových trub do DN 100</t>
  </si>
  <si>
    <t>Poznámka k položce:_x000d_
odpadního nebo dešťového,</t>
  </si>
  <si>
    <t>721140935R00</t>
  </si>
  <si>
    <t>Opravy odpadního potrubí litinového přechod z plastových trub na litinu, DN 100</t>
  </si>
  <si>
    <t>721176113R00</t>
  </si>
  <si>
    <t>Potrubí HT odpadní svislé vnější průměr D 50 mm, tloušťka stěny 1,8 mm, DN 50</t>
  </si>
  <si>
    <t>Poznámka k položce:_x000d_
včetně tvarovek, objímek. Bez zednických výpomocí._x000d_
Potrubí včetně tvarovek, objímek a vložek pro tlumení hluku. Bez zednických výpomocí._x000d_
Včetně zřízení a demontáže pomocného lešení._x000d_
z 1.NP do 1.PP : 2+0,5</t>
  </si>
  <si>
    <t>721176135R00</t>
  </si>
  <si>
    <t>Potrubí svodné (ležaté) zavěšené vnější průměr D 110 mm, tloušťka stěny 2,7 mm, DN 100</t>
  </si>
  <si>
    <t>Poznámka k položce:_x000d_
včetně tvarovek, objímek. Bez zednických výpomocí._x000d_
Potrubí včetně tvarovek, objímek a upevnění k podhledu._x000d_
Včetně zřízení a demontáže pomocného lešení._x000d_
1.PP : 6,5+0,5</t>
  </si>
  <si>
    <t>721194103R00</t>
  </si>
  <si>
    <t>Zřízení přípojek na potrubí D 32 mm</t>
  </si>
  <si>
    <t>Poznámka k položce:_x000d_
vyvedení a upevnění odpadních výpustek,</t>
  </si>
  <si>
    <t>721194104R00</t>
  </si>
  <si>
    <t>Zřízení přípojek na potrubí D 40 mm</t>
  </si>
  <si>
    <t>721176101R00.1</t>
  </si>
  <si>
    <t>Potrubí HT svodné (ležaté) zavěšené D 32 x 1,8 mm</t>
  </si>
  <si>
    <t>Poznámka k položce:_x000d_
Potrubí včetně tvarovek. Bez zednických výpomocí._x000d_
1.NP k S01 : 3,7+6+0,3_x000d_
1.NP k S02 : 6,5+1,5+4</t>
  </si>
  <si>
    <t>721176102R00.2</t>
  </si>
  <si>
    <t>Potrubí HT svodné (ležaté) zavěšené, D 40 x 1,8 mm</t>
  </si>
  <si>
    <t>Poznámka k položce:_x000d_
2+0,5</t>
  </si>
  <si>
    <t>998721101R00</t>
  </si>
  <si>
    <t>Přesun hmot pro vnitřní kanalizaci v objektech výšky do 6 m</t>
  </si>
  <si>
    <t>Poznámka k položce:_x000d_
50 m vodorovně, měřeno od těžiště půdorysné plochy skládky do těžiště půdorysné plochy objektu</t>
  </si>
  <si>
    <t>722</t>
  </si>
  <si>
    <t>Vnitřní vodovod</t>
  </si>
  <si>
    <t>722172912R00</t>
  </si>
  <si>
    <t>Opravy vodovodního potrubí z plastových trubek propojení plastového potrubí polyfuzí, D 20 mm</t>
  </si>
  <si>
    <t>722172962R00</t>
  </si>
  <si>
    <t>Opravy vodovodního potrubí z plastových trubek vsazení odbočky do stávajícího plastového potrubí polyfuzí včetně T-kusu, D 20 mm</t>
  </si>
  <si>
    <t>722172331R00</t>
  </si>
  <si>
    <t>Potrubí z plastických hmot polypropylenové potrubí PP-R, D 20 mm, s 3,4 mm, PN 20, polyfúzně svařované, včetně zednických výpomocí</t>
  </si>
  <si>
    <t>Poznámka k položce:_x000d_
včetně tvarovek, bez zednických výpomocí_x000d_
Potrubí včetně tvarovek a zednických výpomocí._x000d_
Včetně pomocného lešení o výšce podlahy do 1900 mm a pro zatížení do 1,5 kPa._x000d_
Odkaz na mn. položky pořadí 20 : 6,00000_x000d_
kanalizace : 1,5+0,5_x000d_
1.PP dopojení VCHL : 1</t>
  </si>
  <si>
    <t>722181213RT7</t>
  </si>
  <si>
    <t>Izolace vodovodního potrubí návleková z trubic z pěnového polyetylenu, tloušťka stěny 13 mm, d 22 mm</t>
  </si>
  <si>
    <t>Poznámka k položce:_x000d_
V položce je kalkulována dodávka izolační trubice, spon a lepicí pásky._x000d_
SV 1.PP : 0,3+2_x000d_
SV 1.NP : 1,5+0,5_x000d_
rezerva : 1,7</t>
  </si>
  <si>
    <t>722190901R00</t>
  </si>
  <si>
    <t>Uzavření nebo otevření vodovodního potrubí při opravě</t>
  </si>
  <si>
    <t>Poznámka k položce:_x000d_
včetně vypuštění a napuštění,</t>
  </si>
  <si>
    <t>722221112R00</t>
  </si>
  <si>
    <t>Kohout kulový, vypouštěcí a napouštěcí, vnější závit, mosazný, DN 15, PN 10, včetně dodávky materiálu</t>
  </si>
  <si>
    <t>722235111R00</t>
  </si>
  <si>
    <t>Kohout kulový, mosazný, vnitřní-vnitřní závit, DN 15, PN 25</t>
  </si>
  <si>
    <t>Poznámka k položce:_x000d_
1.PP : 2</t>
  </si>
  <si>
    <t>722236141R00</t>
  </si>
  <si>
    <t>Kohout kulový s vypouštěním, mosazný, vnitřní-vnitřní závit, DN 15, PN 40</t>
  </si>
  <si>
    <t>722235521R00</t>
  </si>
  <si>
    <t>Filtr vodovodní, mosazný, vnitřní-vnitřní závit , DN 15, PN 20, včetně dodávky materiálu</t>
  </si>
  <si>
    <t>722235641R00</t>
  </si>
  <si>
    <t>Klapka vodovodní, zpětná, vodorovná, mosazná, vnitřní-vnitřní závit, DN 15, PN 10</t>
  </si>
  <si>
    <t>722236711R00</t>
  </si>
  <si>
    <t>Šoupátko vodovodní, mosazné, vnitřní-vnitřní závit, DN 15, PN 10, včetně dodávky materiálu</t>
  </si>
  <si>
    <t>722264322R00</t>
  </si>
  <si>
    <t>Vodoměr bytový, závitový, jednovtokový, suchoběžný, DN 15, pro teplotu vody do 30°C, montáž horizontálně i vertikálně, jmenovitý průtok 2,5 m3/hod, PN 16, délka 110 mm</t>
  </si>
  <si>
    <t>722280106R00</t>
  </si>
  <si>
    <t>Tlaková zkouška vodovodního potrubí do DN 32</t>
  </si>
  <si>
    <t>Poznámka k položce:_x000d_
Včetně dodávky vody, uzavření a zabezpečení konců potrubí._x000d_
Odkaz na mn. položky pořadí 19 : 9,00000</t>
  </si>
  <si>
    <t>722290234R00</t>
  </si>
  <si>
    <t>Proplach a dezinfekce vodovodního potrubí do DN 80</t>
  </si>
  <si>
    <t>Poznámka k položce:_x000d_
Včetně dodání desinfekčního prostředku._x000d_
Odkaz na mn. položky pořadí 29 : 9,00000</t>
  </si>
  <si>
    <t>722236141R00.1</t>
  </si>
  <si>
    <t>Vyvažovací ventil s průtokoměrem, kulový, G 3/4'' (ISO 228-1) F, rozsah regulace průtoku 7-28 l/min</t>
  </si>
  <si>
    <t>28377135R</t>
  </si>
  <si>
    <t>páska spojovací PVC; samolepicí; jednostranně; tl. 0,19 mm; š = 38,0 mm; l = 20 m</t>
  </si>
  <si>
    <t>RTS 24/ I</t>
  </si>
  <si>
    <t>Poznámka k položce:_x000d_
Odkaz na mn. položky pořadí 20 : 6,00000</t>
  </si>
  <si>
    <t>38841150R</t>
  </si>
  <si>
    <t>tlakoměr standardní; d tlakoměru 160,0 mm; připojení zadní M20x1,5; třída přesnosti 1,6 %</t>
  </si>
  <si>
    <t>Poznámka k položce:_x000d_
03313 S</t>
  </si>
  <si>
    <t>38841150R.1</t>
  </si>
  <si>
    <t>Mosazný hadičník 3/8" x 10mm - Vnitřní závit, PN16</t>
  </si>
  <si>
    <t>Poznámka k položce:_x000d_
03313 S_x000d_
voda : 1_x000d_
kanal : 1</t>
  </si>
  <si>
    <t>734429103R00</t>
  </si>
  <si>
    <t>Montáž tlakoměru kontaktního, bez dodávky materiálu</t>
  </si>
  <si>
    <t>998722101R00</t>
  </si>
  <si>
    <t>Přesun hmot pro vnitřní vodovod v objektech výšky do 6 m</t>
  </si>
  <si>
    <t>Poznámka k položce:_x000d_
vodorovně do 50 m</t>
  </si>
  <si>
    <t>Zařizovací předměty</t>
  </si>
  <si>
    <t>725850145R00</t>
  </si>
  <si>
    <t>Ventily odpadní pro klimatizační vzduchotechnické jednotky, odvody kondenzátu z komínů, materiál PP, odpad vodorovný; vodní zápach. uzávěrka, D 40 mm, včetnně dodávky materiálu</t>
  </si>
  <si>
    <t>Poznámka k položce:_x000d_
1.NP : 2_x000d_
1.PP : 1</t>
  </si>
  <si>
    <t>725850145R00.1</t>
  </si>
  <si>
    <t>Vložka vrapová Z0003-ND 40/32 mm</t>
  </si>
  <si>
    <t>725850145R00.2</t>
  </si>
  <si>
    <t>Suchá zápachová uzávěra</t>
  </si>
  <si>
    <t>725860171R00_R01</t>
  </si>
  <si>
    <t>Montáž sifonu</t>
  </si>
  <si>
    <t>Poznámka k položce:_x000d_
Odkaz na mn. položky pořadí 37 : 3,00000_x000d_
Odkaz na mn. položky pořadí 39 : 1,00000</t>
  </si>
  <si>
    <t>998725101R00</t>
  </si>
  <si>
    <t>Přesun hmot pro zařizovací předměty v objektech výšky do 6 m</t>
  </si>
  <si>
    <t>767884221RT1</t>
  </si>
  <si>
    <t>Konzola pro nesení potrubí dva upevňovací body, na vrut a hmoždinku, délka 200 mm</t>
  </si>
  <si>
    <t>Poznámka k položce:_x000d_
voda ppr : 2_x000d_
kanal ppr : 2</t>
  </si>
  <si>
    <t>767885003R00</t>
  </si>
  <si>
    <t>Žlab podpůrný pozinkovaný, pro vedení plastového potrubí, D 32 mm</t>
  </si>
  <si>
    <t>Poznámka k položce:_x000d_
Položky neobsahují montáž objímek a konzol._x000d_
Odkaz na mn. položky pořadí 14 : 22,00000</t>
  </si>
  <si>
    <t>998767101R00</t>
  </si>
  <si>
    <t>Přesun hmot pro kovové stavební doplňk. konstrukce v objektech výšky do 6 m</t>
  </si>
  <si>
    <t>Poznámka k položce:_x000d_
50 m vodorovně</t>
  </si>
  <si>
    <t>D96</t>
  </si>
  <si>
    <t>Přesuny suti a vybouraných hmot</t>
  </si>
  <si>
    <t>979081111R00</t>
  </si>
  <si>
    <t>Odvoz suti a vybouraných hmot na skládku do 1 km</t>
  </si>
  <si>
    <t>Poznámka k položce:_x000d_
Včetně naložení na dopravní prostředek a složení na skládku, bez poplatku za skládku.</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</si>
  <si>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</si>
  <si>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</si>
  <si>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</si>
  <si>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</si>
  <si>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</si>
  <si>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</si>
  <si>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979999997R00</t>
  </si>
  <si>
    <t>Poplatek za recyklaci, směsi suti betonu, cihel, tašek a keramiky, kusovost do 1600 cm2, skupina 17 01 07 z Katalogu odpadů</t>
  </si>
  <si>
    <t>Poznámka k položce:_x000d_
17 107</t>
  </si>
  <si>
    <t>979087212R00_01</t>
  </si>
  <si>
    <t>Nakládání suti na dopravní prostředky</t>
  </si>
  <si>
    <t>D.1.2.4-SO 01 - Vytápění, chlazení a vzduchotechnika</t>
  </si>
  <si>
    <t>Soupis:</t>
  </si>
  <si>
    <t>D.1.2.4_1 - Vytápění</t>
  </si>
  <si>
    <t>735 - Otopná tělesa</t>
  </si>
  <si>
    <t>VN - Vedlejší náklady</t>
  </si>
  <si>
    <t>735</t>
  </si>
  <si>
    <t>Otopná tělesa</t>
  </si>
  <si>
    <t>735-01</t>
  </si>
  <si>
    <t>Přesun hmot pro otopná tělesa, výšky do 12 m</t>
  </si>
  <si>
    <t>735-02</t>
  </si>
  <si>
    <t>Montáž otopných těles, včetně šroubení a termostatických hlavic</t>
  </si>
  <si>
    <t>735-03</t>
  </si>
  <si>
    <t>Radiátorový ventil, přímý, DN15</t>
  </si>
  <si>
    <t>735-04</t>
  </si>
  <si>
    <t>Radiátorové šroubení, přímé, DN15</t>
  </si>
  <si>
    <t>735-05</t>
  </si>
  <si>
    <t>Termostatická hlavice pro otopná tělesa</t>
  </si>
  <si>
    <t>735-06</t>
  </si>
  <si>
    <t>Deskové otopné těleso, dvě desky, 2 přestupní plochy, výška 550 mm, šířka 1400 mm, pravé boční připojení</t>
  </si>
  <si>
    <t>735-07</t>
  </si>
  <si>
    <t>Deskové otopné těleso, dvě desky, 2 přestupní plochy, výška 550 mm, šířka 1400 mm, levé boční připojení</t>
  </si>
  <si>
    <t>VN</t>
  </si>
  <si>
    <t>Vedlejší náklady</t>
  </si>
  <si>
    <t>VRN001</t>
  </si>
  <si>
    <t>Mimostaveništní doprava</t>
  </si>
  <si>
    <t>VRN002</t>
  </si>
  <si>
    <t>Vypuštění soustavy</t>
  </si>
  <si>
    <t>VRN003</t>
  </si>
  <si>
    <t>Napuštění a odvzdušnění topného systému</t>
  </si>
  <si>
    <t>VRN004</t>
  </si>
  <si>
    <t>Upravená voda pro napuštění systému</t>
  </si>
  <si>
    <t>VRN005</t>
  </si>
  <si>
    <t>Topná a tlaková zkouška</t>
  </si>
  <si>
    <t>VRN006</t>
  </si>
  <si>
    <t>Demontáž stávajících otopných těles a potrubí</t>
  </si>
  <si>
    <t>hod</t>
  </si>
  <si>
    <t>VRN007</t>
  </si>
  <si>
    <t>Odvoz demontovaných otopných těles a materiálu</t>
  </si>
  <si>
    <t>VRN008</t>
  </si>
  <si>
    <t>Zaregulování otopných těles</t>
  </si>
  <si>
    <t>D.1.2.4_2 - Vzduchotechnika a chlazení</t>
  </si>
  <si>
    <t>Úroveň 3:</t>
  </si>
  <si>
    <t>1 - Ostatní</t>
  </si>
  <si>
    <t>Pol1</t>
  </si>
  <si>
    <t>Doprava - 3.6% z dodávky zařízení</t>
  </si>
  <si>
    <t>kpl</t>
  </si>
  <si>
    <t>Pol2</t>
  </si>
  <si>
    <t>Pol3</t>
  </si>
  <si>
    <t>Lešení a jeřábová technika</t>
  </si>
  <si>
    <t>Pol4</t>
  </si>
  <si>
    <t>Komplexní vyzkoušení zařízení, oživení a vyregulování zařízení</t>
  </si>
  <si>
    <t>Pol5</t>
  </si>
  <si>
    <t>Vypracování protokolu o proměření a vyregulování</t>
  </si>
  <si>
    <t>Pol6</t>
  </si>
  <si>
    <t>Zaškolení obsluhy</t>
  </si>
  <si>
    <t>Pol7</t>
  </si>
  <si>
    <t>Zpracování dodavatelské dokumentace</t>
  </si>
  <si>
    <t>Pol8</t>
  </si>
  <si>
    <t>Projekt skutečného provedení</t>
  </si>
  <si>
    <t>2 - Z.Č.1 - VĚTRÁNÍ MÍSTNOSTÍ OPTICKÝCH LABORATOŘÍ</t>
  </si>
  <si>
    <t>D1 - Z.Č.1 - VĚTRÁNÍ MÍSTNOSTÍ OPTICKÝCH LABORATOŘÍ</t>
  </si>
  <si>
    <t>D1</t>
  </si>
  <si>
    <t>1.1</t>
  </si>
  <si>
    <t>Vzduchotechnická rekuperační jednotka</t>
  </si>
  <si>
    <t xml:space="preserve">Poznámka k položce:_x000d_
Chodba 3.112_x000d_
Vzduchotechnická rekuperační jednotka ve vnitřním, podstropním provedení s deskovým rekuperátorem, Vp/o=300/300 m3/h  (200 Pa), s elektrickým ohřívačem, Qt=1.0kW/230V, včetně filtrů F7, M5, pružných manžet a ovládacího panelu, 1170x700x310mm, 65 kg, Pi=1.17 kW, 7.3A, 230V, pravé provedení</t>
  </si>
  <si>
    <t>1.2</t>
  </si>
  <si>
    <t>Protidešťová žaluzie, se sítem, pozinkovaná, 315x315 mm, RAL dle investora</t>
  </si>
  <si>
    <t>1.3</t>
  </si>
  <si>
    <t>Tlumič hluku, potrubní, do kruhového potrubí, průměr napojení 200 mm, délka 900 mm</t>
  </si>
  <si>
    <t>1.4</t>
  </si>
  <si>
    <t>Tlumič hluku, potrubní, do kruhového potrubí, průměr napojení 200 mm, délka 600 mm</t>
  </si>
  <si>
    <t>1.5</t>
  </si>
  <si>
    <t>Anemostat, přívodní, vč. plenum boxu a krycí desky, boční připojení, 8 lamel, 300x300x258mm, připojení 160 mm</t>
  </si>
  <si>
    <t>1.6</t>
  </si>
  <si>
    <t>Talířový ventil, přívodní, plastový, bílý, vč. zděře, ø100 mm</t>
  </si>
  <si>
    <t>1.7</t>
  </si>
  <si>
    <t>Anemostat, odtahový, vč. plenum boxu a krycí desky, boční připojení, 16 lamel, 400x400x295mm, připojení 200 mm</t>
  </si>
  <si>
    <t>1.8</t>
  </si>
  <si>
    <t>Talířový ventil, odtahový, plastový, bílý, vč. zděře, ø100 mm</t>
  </si>
  <si>
    <t>1.9</t>
  </si>
  <si>
    <t>Přeslechový kryt, stěnový, 370x130mm, komplet 2 desky</t>
  </si>
  <si>
    <t>1.10</t>
  </si>
  <si>
    <t>Potrubní vodní chladič, vč. eliminátoru kapek, připojení 400x300 mm, Qch=0.4kW, 600x390x550mm, 35 kg</t>
  </si>
  <si>
    <t>-</t>
  </si>
  <si>
    <t>Směšovací uzel pro vodní chladič -pravé provedení</t>
  </si>
  <si>
    <t>Poznámka k položce:_x000d_
pro m.č. 3.101</t>
  </si>
  <si>
    <t>-.1</t>
  </si>
  <si>
    <t>Směšovací uzel pro vodní chladič -levé provedení</t>
  </si>
  <si>
    <t>Poznámka k položce:_x000d_
pro m.č. 3.102</t>
  </si>
  <si>
    <t>1.11</t>
  </si>
  <si>
    <t xml:space="preserve">Regulátor průtoku, potrubní, vložný, nastavitelný,  ø200 mm</t>
  </si>
  <si>
    <t>1.12</t>
  </si>
  <si>
    <t xml:space="preserve">Regulátor průtoku, potrubní, vložný, nastavitelný,  ø160 mm</t>
  </si>
  <si>
    <t>1.13</t>
  </si>
  <si>
    <t xml:space="preserve">Regulátor průtoku, potrubní, vložný, nastavitelný,  ø100 mm</t>
  </si>
  <si>
    <t>1.14</t>
  </si>
  <si>
    <t>Uzavírací klapka, těsná, se servophonem 230 V</t>
  </si>
  <si>
    <t>1.15</t>
  </si>
  <si>
    <t>Požární klapka, čtyřhranná, se servopohonem 230 V, ø200 mm</t>
  </si>
  <si>
    <t>-.2</t>
  </si>
  <si>
    <t>Požární ucpávka</t>
  </si>
  <si>
    <t>-.3</t>
  </si>
  <si>
    <t>Potrubí kruhové Spiro, pozinkované, vč. 30% tvarovek, do ø200 mm</t>
  </si>
  <si>
    <t>-.4</t>
  </si>
  <si>
    <t>Potrubí čtyřhranné, do obvodu 1400 mm, vč. tvarovek 100%, sk.I, pozinkované, třída těsnosti B</t>
  </si>
  <si>
    <t>-.5</t>
  </si>
  <si>
    <t>Potrubí flexibilní, hliníkové, do ø200 mm</t>
  </si>
  <si>
    <t>-.6</t>
  </si>
  <si>
    <t>Tepelná izolace na bázi syntetického kaučuku t. 15 mm, s Al polepem</t>
  </si>
  <si>
    <t>-.7</t>
  </si>
  <si>
    <t>Tepelná izolace na bázi syntetického kaučuku t. 10 mm, s Al polepem</t>
  </si>
  <si>
    <t>-.8</t>
  </si>
  <si>
    <t>Požární izolace z minerální vaty tl. 30 mm</t>
  </si>
  <si>
    <t>-.9</t>
  </si>
  <si>
    <t>Oplechování potrubí nad střechou</t>
  </si>
  <si>
    <t>-.10</t>
  </si>
  <si>
    <t>Montážní, spojovací a kotvící materiál</t>
  </si>
  <si>
    <t>3 - Z.Č.2 - CHLAZENÍ m.č. 3.101</t>
  </si>
  <si>
    <t>D1 - Z.Č.2 - CHLAZENÍ m.č. 3.101</t>
  </si>
  <si>
    <t>2.1</t>
  </si>
  <si>
    <t>Venkovní kondenzační jednotka typu split, s chlazením do venkovní teploty -15 oC, Qch=6,1 (2.7-6.5) kW(R32), 950x370x943 mm,67 kg, Pi=1.45 kW, 6.77 A, 230V</t>
  </si>
  <si>
    <t>Poznámka k položce:_x000d_
Cena vč. vnitřní jednotky</t>
  </si>
  <si>
    <t>2.2</t>
  </si>
  <si>
    <t xml:space="preserve">Vnitřní kazetová  jednotka,Qch=6,1 (2.7-6.5) kW(R32), 840x840x258 mm, čelní panel 950x950x40mm, 26 kg</t>
  </si>
  <si>
    <t>Kabelový ovladač, nástěnný</t>
  </si>
  <si>
    <t>Prostorové čidlo teploty (termistor), vč.komunikačního kabelu max. délky 12 m</t>
  </si>
  <si>
    <t>Klimatizační potrubí Cu</t>
  </si>
  <si>
    <t>Tlaková zkouška inertním plynem</t>
  </si>
  <si>
    <t>Vakuová zkouška</t>
  </si>
  <si>
    <t>Komunikační kabeláž</t>
  </si>
  <si>
    <t>Oplechování potrubí v exteriéru</t>
  </si>
  <si>
    <t>Plastový kryt, vč. tvarovek</t>
  </si>
  <si>
    <t>Podpěrná konstrukce- konzole pro zavěšení kondenzační jednotky na fasádu, vč. regulátorů chvění</t>
  </si>
  <si>
    <t>4 - Z.Č.3 - CHLAZENÍ m.č. 3.101a</t>
  </si>
  <si>
    <t>D1 - Z.Č.3 - CHLAZENÍ m.č. 3.101a</t>
  </si>
  <si>
    <t>3.1</t>
  </si>
  <si>
    <t>Venkovní kondenzační jednotka typu split, s chlazením do venkovní teploty -15 oC, Qch=3,5 (1,5-4,0) kW(R32), 800x285x550mm,34 kg</t>
  </si>
  <si>
    <t>3.2</t>
  </si>
  <si>
    <t xml:space="preserve">Vnitřní nástěnná  jednotka, Pi=0.76 kW, 3.6 A, 230V, 923x250x305 mm, 12.5 kg</t>
  </si>
  <si>
    <t>Poznámka k položce:_x000d_
Silově se připojuje vnitřní jednotka</t>
  </si>
  <si>
    <t>Interface pro připojení kabelového ovladače</t>
  </si>
  <si>
    <t>Čerpadlo kondenzátu</t>
  </si>
  <si>
    <t>Podpěrná konstrukce- konzole pro zavěšení kondenzační jednotky na stěnu, vč. regulátoru chvění</t>
  </si>
  <si>
    <t>5 - Z.Č.4 - CHLAZENÍ m.č. 3.102</t>
  </si>
  <si>
    <t>D1 - Z.Č.4 - CHLAZENÍ m.č. 3.102</t>
  </si>
  <si>
    <t>4.1</t>
  </si>
  <si>
    <t>Venkovní kondenzační jednotka typu split, s chlazením do venkovní teploty -15 oC, Qch=7,1 (3.3-8.1) kW(R32), 950x370x943 mm,67 kg, Pi=1.775 kW, 7.46 A, 230V</t>
  </si>
  <si>
    <t>4.2</t>
  </si>
  <si>
    <t xml:space="preserve">Vnitřní kazetová  jednotka,Qch=7,1 (3.3-8.1) kW(R32), 840x840x258 mm, čelní panel 950x950x40mm, 29 kg</t>
  </si>
  <si>
    <t>6 - Z.Č.5 - CHLAZENÍ m.č. 3.102b</t>
  </si>
  <si>
    <t>D1 - Z.Č.5 - CHLAZENÍ m.č. 3.102b</t>
  </si>
  <si>
    <t>5.1</t>
  </si>
  <si>
    <t>Venkovní kondenzační jednotka typu split, s chlazením do venkovní teploty -15 oC, Qch=5,0 (1,5-5,7) kW(R32), 800x285x550mm,34 kg</t>
  </si>
  <si>
    <t>5.2</t>
  </si>
  <si>
    <t xml:space="preserve">Vnitřní nástěnná  jednotka, Pi=1.45 kW, 6.4 A, 230V, 923x250x305 mm, 12.5 kg</t>
  </si>
  <si>
    <t>D.1.2.4_3 - Vodní chlazení</t>
  </si>
  <si>
    <t>732 - Strojovny</t>
  </si>
  <si>
    <t>733 - Rozvod potrubí</t>
  </si>
  <si>
    <t>734 - Armatury</t>
  </si>
  <si>
    <t>799 - Ostatní</t>
  </si>
  <si>
    <t>722182004R00</t>
  </si>
  <si>
    <t>Montáž tepelné izolace potrubí samolepicí spoj nebo rychlouzávěr, přes DN 25 do DN 40</t>
  </si>
  <si>
    <t>Poznámka k položce:_x000d_
Odkaz na mn. položky pořadí 4 : 20,00000_x000d_
Odkaz na mn. položky pořadí 5 : 2,00000_x000d_
Odkaz na mn. položky pořadí 6 : 26,00000_x000d_
Odkaz na mn. položky pořadí 7 : 28,00000_x000d_
Odkaz na mn. položky pořadí 8 : 50,00000</t>
  </si>
  <si>
    <t>R713552131R00</t>
  </si>
  <si>
    <t>Protipožární trubní ucpávka, ve stěně, požární odolnost EI 45, průměr do D 108 mm</t>
  </si>
  <si>
    <t>Poznámka k položce:_x000d_
Otvor se utěsní minerální vlnou. Ze zadní strany stěny se připevní přířez z požárně ochranné desky svorkami. Prostup i potrubí před a za prostupem je natřeno protipožární stěrkou. Cena obsahuje dodávku požární desky (přířez), minerální vlny a požární stěrky._x000d_
Včetně pomocného lešení o výšce podlahy do 1900 mm a pro zatížení do 1,5 kPa.</t>
  </si>
  <si>
    <t>R713552151R00</t>
  </si>
  <si>
    <t>Protipožární trubní ucpávka, ve stropě, požární odolnost EI 45, průměr do D 108 mm</t>
  </si>
  <si>
    <t>Poznámka k položce:_x000d_
Otvor se utěsní minerální vlnou. Prostup i potrubí před a za prostupem je natřeno protipožární stěrkou. Cena obsahuje dodávku požární minerální vlny a požární stěrky._x000d_
Včetně pomocného lešení o výšce podlahy do 1900 mm a pro zatížení do 1,5 kPa.</t>
  </si>
  <si>
    <t>27244665R</t>
  </si>
  <si>
    <t>Výrobek izolační pro instalace z elastomerní pěny (FEF) tvar: pouzdro; vnitřní d = 15 mm; tl = 19 mm; povrchová úprava: Al sendvičová fólie</t>
  </si>
  <si>
    <t>Poznámka k položce:_x000d_
Odkaz na mn. položky pořadí 32 : 20,00000</t>
  </si>
  <si>
    <t>27244696R</t>
  </si>
  <si>
    <t>Výrobek izolační pro instalace z elastomerní pěny (FEF) tvar: pouzdro; vnitřní d = 18 mm; tl = 25 mm; povrchová úprava: Al sendvičová fólie</t>
  </si>
  <si>
    <t>Poznámka k položce:_x000d_
Odkaz na mn. položky pořadí 33 : 2,00000</t>
  </si>
  <si>
    <t>27244697R</t>
  </si>
  <si>
    <t>Výrobek izolační pro instalace z elastomerní pěny (FEF) tvar: pouzdro; vnitřní d = 22 mm; tl = 25 mm; povrchová úprava: Al sendvičová fólie</t>
  </si>
  <si>
    <t>Poznámka k položce:_x000d_
Odkaz na mn. položky pořadí 34 : 26,00000</t>
  </si>
  <si>
    <t>27244698R</t>
  </si>
  <si>
    <t>Výrobek izolační pro instalace z elastomerní pěny (FEF) tvar: pouzdro; vnitřní d = 28 mm; tl = 25 mm; povrchová úprava: Al sendvičová fólie</t>
  </si>
  <si>
    <t>Poznámka k položce:_x000d_
Odkaz na mn. položky pořadí 35 : 28,00000</t>
  </si>
  <si>
    <t>27244700R</t>
  </si>
  <si>
    <t>Výrobek izolační pro instalace z elastomerní pěny (FEF) tvar: pouzdro; vnitřní d = 35 mm; tl = 25 mm; povrchová úprava: Al sendvičová fólie</t>
  </si>
  <si>
    <t>Poznámka k položce:_x000d_
Odkaz na mn. položky pořadí 36 : 50,00000</t>
  </si>
  <si>
    <t>998713101R00</t>
  </si>
  <si>
    <t>Přesun hmot pro izolace tepelné v objektech výšky do 6 m</t>
  </si>
  <si>
    <t>722172743R00</t>
  </si>
  <si>
    <t>Potrubí z plastických hmot z trub PP-RCT, D 25 mm, s 2,8 mm, S 3,2, polyfúzně svařované, bez zednických výpomocí</t>
  </si>
  <si>
    <t>Poznámka k položce:_x000d_
včetně tvarovek, bez zednických výpomocí_x000d_
Potrubí včetně tvarovek bez zednických výpomocí._x000d_
Včetně pomocného lešení o výšce podlahy do 1900 mm a pro zatížení do 1,5 kPa.</t>
  </si>
  <si>
    <t>R722.001</t>
  </si>
  <si>
    <t>Uzavíratelná nádoba pro volný odkap nemrznoucí směsí z pojistného ventilu, objem 10 litrů</t>
  </si>
  <si>
    <t>Poznámka k položce:_x000d_
Potrubí včetně tvarovek bez zednických výpomocí._x000d_
Včetně pomocného lešení o výšce podlahy do 1900 mm a pro zatížení do 1,5 kPa.</t>
  </si>
  <si>
    <t>732</t>
  </si>
  <si>
    <t>Strojovny</t>
  </si>
  <si>
    <t>732199100RM1</t>
  </si>
  <si>
    <t>Montáž orientačních štítků s dodávkou orientačního štítku</t>
  </si>
  <si>
    <t>Poznámka k položce:_x000d_
-Štítky pro značení přívodu/vratky, značení směru proudění kapaliny ve strojovně, označení funkce okruhů</t>
  </si>
  <si>
    <t>732351102RT3</t>
  </si>
  <si>
    <t>Nádoba expanzní membránová pro topné a chladicí systémy závěsné, s pevnou membránou, o objemu nádoby 8 l, s připojením G 3/4", s připojovací armaturou, max. provozní tlak 4 bary, přednastavený tlak 1,5 baru</t>
  </si>
  <si>
    <t>Poznámka k položce:_x000d_
dodávka a montáž expanzní nádoby, uzavírací armatury a šroubení</t>
  </si>
  <si>
    <t>732351103RT3</t>
  </si>
  <si>
    <t>Nádoba expanzní membránová pro topné a chladicí systémy závěsné, s pevnou membránou, o objemu nádoby 12 l, s připojením G 3/4", s připojovací armaturou, max. provozní tlak 4 bary, přednastavený tlak 1,5 baru</t>
  </si>
  <si>
    <t>732429111R00</t>
  </si>
  <si>
    <t>Čerpadla teplovodní Montáž čerpadel teplovodních oběhových spirálních DN 25</t>
  </si>
  <si>
    <t>Poznámka k položce:_x000d_
Odkaz na mn. položky pořadí 29 : 1,00000</t>
  </si>
  <si>
    <t>732431301RT2</t>
  </si>
  <si>
    <t>Čerpadlo oběhové pro vytápění a chlazení závitové, o průměru G 1", o průtoku Q = 2,7 m3/hod, dopravní výšky H = 4,0 m, PN 6, se šroubením G 1"</t>
  </si>
  <si>
    <t>Poznámka k položce:_x000d_
dodávka a montáž čerpadla a šroubení, bez napojení na zdroj el. energie a MaR, bez lešení</t>
  </si>
  <si>
    <t>R732.001</t>
  </si>
  <si>
    <t>D+M - Zdroj chadu - vzduchem chlazená kompresorová jednotka</t>
  </si>
  <si>
    <t xml:space="preserve">Poznámka k položce:_x000d_
- požadované max. rozměry délka 1315 mm / hloubka 660 mm / výška 1373 mm_x000d_
- provozní hmotnost s vystrojením max. 326kg_x000d_
-  EUROVENT certifikace, SEPR HT minimálně = 5,09_x000d_
- chladící výkon 8,73 kW při te = 35 °C, teplotní spád 9/13 °C,_x000d_
- hladina akustického výkonu max 81,1 dB(A)_x000d_
- chladivo R410a, kompresor SCROLL_x000d_
- pro chladící médium - nemrznoucí směs 35% propylenglykol_x000d_
- max. příkon v provozním stavu 3,75 kW,_x000d_
- připojení na elektroinstalaci 400V, 3N AC, 50 Hz,_x000d_
- připojení na systém chlazení 2 x RP 1"_x000d_
-  výbava chladiče: integrovaná akumulační nádoba o objemu 115 litrů, integrované oběhové čerpadlo o výtlaku 2,84 bar, hlídání sledu fází,    elektrické vyhřívání oleje kompresoru, elektronický expanzní ventil, vzduchové filtry ventilátoru, elektrické vyhřívání elektroboxu</t>
  </si>
  <si>
    <t>R732.002</t>
  </si>
  <si>
    <t>D+M - Pájený výměník chladu</t>
  </si>
  <si>
    <t>Poznámka k položce:_x000d_
- přenášený výkon 8,73 kW_x000d_
- kotveno ke zdi nástěnným držákem_x000d_
- dodáváno včetně izolace_x000d_
- materiál výměníku ALLOY 318_x000d_
- zbylé technické parametry výměníku jsou uvedeny na technickém nákrese v příloze technické zprávy PD</t>
  </si>
  <si>
    <t>R732.003</t>
  </si>
  <si>
    <t>D+M - Kombinovaný rozdělovač/ sběrač, včetně štítku a vynášecí konstrukce a kotvení k podlaze</t>
  </si>
  <si>
    <t>Poznámka k položce:_x000d_
- počet okruhů 2 + zdrojový =) 6 HRDEL_x000d_
- rozteč hrdel 200 mm_x000d_
- rozměry d/h/v: 700 mm / 60 mm / 80 mm_x000d_
- výpočtový objemový průtok 3 m3 / h_x000d_
- max. provozní tlak 4 bar_x000d_
- připojení okruhů R 1"_x000d_
- připojení kotlový okruh R 5/4"_x000d_
- materiál černý ocel. plech S 235 s izolací z kaučuku_x000d_
- připojení 2x držákem k podlaze</t>
  </si>
  <si>
    <t>R732.017</t>
  </si>
  <si>
    <t>M - uvedení chladící jednotky do provozu</t>
  </si>
  <si>
    <t>R732.018</t>
  </si>
  <si>
    <t>D+M - inhibitor pro stabilizování demiralizované vody</t>
  </si>
  <si>
    <t>l</t>
  </si>
  <si>
    <t>R732.904</t>
  </si>
  <si>
    <t>Napuštění soustavy nemrznoucí směsí - propylenglykol 35% včetně dodávky směsi</t>
  </si>
  <si>
    <t>Poznámka k položce:_x000d_
Napuštění vlastním přenosným čerpacím zařízením u výměníku chladu přes vypouštěcí kohouty DN 15_x000d_
Objem soustavy do 160 litrů</t>
  </si>
  <si>
    <t xml:space="preserve">900      RT3.1</t>
  </si>
  <si>
    <t>Montáž sestavy dopouštění vody, Práce v tarifní třídě 6 (např. tesař)</t>
  </si>
  <si>
    <t>h</t>
  </si>
  <si>
    <t>R732.901</t>
  </si>
  <si>
    <t>D+M - Chladící zkouška, zaregulování systému, Práce v tarifní třídě 6 (např. tesař)</t>
  </si>
  <si>
    <t>R732.902</t>
  </si>
  <si>
    <t>D+M - Zaškolení obsluhy pro správu systému vytápění a zdroje, Práce v tarifní třídě 6 (např. tesař)</t>
  </si>
  <si>
    <t>R732.903</t>
  </si>
  <si>
    <t>D+M - Proplach chladící soustavy, Práce v tarifní třídě 6 (např. tesař)</t>
  </si>
  <si>
    <t>43631223R</t>
  </si>
  <si>
    <t>Systém doplňovací - připojovací armatura k rozvodům pitné vody; s vodoměrem; PN 10; připojení: R 1/2"; stav. délka = 293 mm; teplota média do 60 °C</t>
  </si>
  <si>
    <t>R732.005</t>
  </si>
  <si>
    <t>D - Oběhové čerpadlo Č2, čerpadlo chlazení, s frekvenčním měničem, včetně připojovací sady a uložení na podlahu</t>
  </si>
  <si>
    <t>Poznámka k položce:_x000d_
Vertikální vícestupňové odstředivé čerpadlo se sacími a výtlačnými otvory na stejné úrovni (inline). Hlava a_x000d_
základna čerpadla jsou z litiny - všechny ostatní smáčené části jsou z korozivzdorné oceli. Hřídelová ucpávka v_x000d_
zásobníku zvyšuje spolehlivost, zajišťuje bezpečnou manipulaci a umožňuje jednodušší servis a přístup. Přenos sil_x000d_
je prostřednictvím dělené spojky. Potrubí je připojeno kombinovanými přírubami DIN-ANSI-JIS._x000d_
Čerpadlo je instalováno s 1-fázovým asynchronním motorem s permanentním magnetem, chlazeným ventilátorem._x000d_
Účinnost motoru je podle IEC 60034-30-2 klasifikována jako IE5._x000d_
Motor obsahuje frekvenční měnič a PI regulátor ve svorkovnici motoru. To umožňuje plynulou regulaci otáček_x000d_
motoru, a tím přizpůsobování jeho výkonu daným provozním podmínkám. Provozní panel na svorkovnici motoru_x000d_
umožňuje nastavení vyžadované nastavovací hodnoty stejně jako nastavení čerpadla na "Min." nebo "Max." provoz_x000d_
nebo na "Stop".</t>
  </si>
  <si>
    <t>R732.006</t>
  </si>
  <si>
    <t>D - Demineralizační patrona s měřičem vodivosti pro napuštění sestavy</t>
  </si>
  <si>
    <t>Poznámka k položce:_x000d_
- s digitálním měřičem vodivosti_x000d_
rozsah vodivosti se zobrazuje pomocí_x000d_
displeje složeného ze tří LED diod;_x000d_
mezní hodnotu lze odečíst v závislosti na_x000d_
požadované vodivosti_x000d_
_x000d_
- dále obsahuje vzorkovací a uzavírací kohout, pouzdro a demineralizační náplň_x000d_
- připojení Rp 1/2"_x000d_
- kapacita demineralizace 3000 (lx°dH)</t>
  </si>
  <si>
    <t>998732101R00</t>
  </si>
  <si>
    <t>Přesun hmot pro strojovny v objektech výšky do 6 m</t>
  </si>
  <si>
    <t>733</t>
  </si>
  <si>
    <t>Rozvod potrubí</t>
  </si>
  <si>
    <t>733163512R00</t>
  </si>
  <si>
    <t>Potrubí pro vytápění a chlazení z trubek měděných spojovaných lisováním d 15 mm, s 1,0 mm</t>
  </si>
  <si>
    <t>Poznámka k položce:_x000d_
montáž a dodávka trubek a tvarovek, bez lešení, bez zednické přípomoci, bez kotvení</t>
  </si>
  <si>
    <t>733163513R00</t>
  </si>
  <si>
    <t>Potrubí pro vytápění a chlazení z trubek měděných spojovaných lisováním d 18 mm, s 1,0 mm</t>
  </si>
  <si>
    <t>733163514R00</t>
  </si>
  <si>
    <t>Potrubí pro vytápění a chlazení z trubek měděných spojovaných lisováním d 22 mm, s 1,0 mm</t>
  </si>
  <si>
    <t>Poznámka k položce:_x000d_
montáž a dodávka trubek a tvarovek, bez lešení, bez zednické přípomoci, bez kotvení_x000d_
26</t>
  </si>
  <si>
    <t>733163515R00</t>
  </si>
  <si>
    <t>Potrubí pro vytápění a chlazení z trubek měděných spojovaných lisováním d 28 mm, s 1,5 mm</t>
  </si>
  <si>
    <t>Poznámka k položce:_x000d_
montáž a dodávka trubek a tvarovek, bez lešení, bez zednické přípomoci, bez kotvení_x000d_
28</t>
  </si>
  <si>
    <t>733163516R00</t>
  </si>
  <si>
    <t>Potrubí pro vytápění a chlazení z trubek měděných spojovaných lisováním d 35 mm, s 1,5 mm</t>
  </si>
  <si>
    <t>Poznámka k položce:_x000d_
montáž a dodávka trubek a tvarovek, bez lešení, bez zednické přípomoci, bez kotvení_x000d_
Sekundár : 5_x000d_
Primár : 45</t>
  </si>
  <si>
    <t>733190306R00</t>
  </si>
  <si>
    <t>Tlaková zkouška potrubí ocelových závitových, plastových, měděných do D 35</t>
  </si>
  <si>
    <t>Poznámka k položce:_x000d_
Včetně dodávky vody, uzavření a zabezpečení konců potrubí._x000d_
Odkaz na mn. položky pořadí 33 : 2,00000_x000d_
Odkaz na mn. položky pořadí 32 : 20,00000_x000d_
Odkaz na mn. položky pořadí 34 : 26,00000_x000d_
Odkaz na mn. položky pořadí 35 : 28,00000_x000d_
Odkaz na mn. položky pořadí 36 : 50,00000</t>
  </si>
  <si>
    <t>733191112R00</t>
  </si>
  <si>
    <t>Manžeta prostupová pro trubky vytápění a chlazení přes DN 20 do DN 32</t>
  </si>
  <si>
    <t>Poznámka k položce:_x000d_
2</t>
  </si>
  <si>
    <t>998733101R00</t>
  </si>
  <si>
    <t>Přesun hmot pro rozvody potrubí v objektech výšky do 6 m</t>
  </si>
  <si>
    <t>734</t>
  </si>
  <si>
    <t>Armatury</t>
  </si>
  <si>
    <t>734255114R00</t>
  </si>
  <si>
    <t>Ventil pojistný závitový 4,0 bar, mosazný, DN 15, vnitřní-vnitřní závit, včetně dodávky materiálu</t>
  </si>
  <si>
    <t>734209115R00</t>
  </si>
  <si>
    <t>Montáž závitové armatury se dvěma závity, G 1", bez dodávky materiálu</t>
  </si>
  <si>
    <t>Poznámka k položce:_x000d_
Odkaz na mn. položky pořadí 59 : 1,00000</t>
  </si>
  <si>
    <t>734213112R00</t>
  </si>
  <si>
    <t>Ventil automatický, odvzdušňovací, mosazný, PN 10, DN 15, včetně dodávky materiálu</t>
  </si>
  <si>
    <t>Poznámka k položce:_x000d_
Automatický odvzdušňovací ventil se zpětnou klapkou_x000d_
4_x000d_
1</t>
  </si>
  <si>
    <t>734224822R00</t>
  </si>
  <si>
    <t xml:space="preserve">Ventil vyvažovací (regulační), s měřícími ventilky, šikmý, mosazný, DN 20,  , PN 10, vnitřní-vnitřní, včetně dodávky materiálu</t>
  </si>
  <si>
    <t>734224823R00</t>
  </si>
  <si>
    <t xml:space="preserve">Ventil vyvažovací (regulační), s měřícími ventilky, šikmý, mosazný, DN 25,  , PN 10, vnitřní-vnitřní, včetně dodávky materiálu</t>
  </si>
  <si>
    <t>734224824R00</t>
  </si>
  <si>
    <t xml:space="preserve">Ventil vyvažovací (regulační), s měřícími ventilky, šikmý, mosazný, DN 32,  , PN 10, vnitřní-vnitřní, včetně dodávky materiálu</t>
  </si>
  <si>
    <t>734233112R00</t>
  </si>
  <si>
    <t>Kohout kulový, mosazný, DN 20, PN 25, vnitřní-vnitřní, včetně dodávky materiálu</t>
  </si>
  <si>
    <t>734233113R00</t>
  </si>
  <si>
    <t>Kohout kulový, mosazný, DN 25, PN 25, vnitřní-vnitřní, včetně dodávky materiálu</t>
  </si>
  <si>
    <t>734233114R00</t>
  </si>
  <si>
    <t>Kohout kulový, mosazný, DN 32, PN 25, vnitřní-vnitřní, včetně dodávky materiálu</t>
  </si>
  <si>
    <t>734244422R00</t>
  </si>
  <si>
    <t>Klapka zpětná, pružinová, mosazná, DN 20, PN 10, vnitřní-vnitřní závit, včetně dodávky materiálu</t>
  </si>
  <si>
    <t>734244423R00</t>
  </si>
  <si>
    <t>Klapka zpětná, pružinová, mosazná, DN 25, PN 10, vnitřní-vnitřní závit, včetně dodávky materiálu</t>
  </si>
  <si>
    <t>734291113R00</t>
  </si>
  <si>
    <t>Kohout kulový, napouštěcí a vypouštěcí, mosazný, DN 15, PN 10, včetně dodávky materiálu</t>
  </si>
  <si>
    <t>Poznámka k položce:_x000d_
12</t>
  </si>
  <si>
    <t>734295212R00</t>
  </si>
  <si>
    <t>Filtr mosazný, DN 20, PN 20, vnitřní-vnitřní závit, včetně dodávky materiálu</t>
  </si>
  <si>
    <t>734295213R00</t>
  </si>
  <si>
    <t>Filtr mosazný, DN 25, PN 20, vnitřní-vnitřní závit, včetně dodávky materiálu</t>
  </si>
  <si>
    <t>734415113R00</t>
  </si>
  <si>
    <t xml:space="preserve">Teploměr s jímkou D 63 mm,  , T = 0 až 120°C, včetně dodávky materiálu</t>
  </si>
  <si>
    <t>734421150R00</t>
  </si>
  <si>
    <t>Tlakoměr deformační 0-10 MPa č. 53312, D 100, včetně dodávky materiálu</t>
  </si>
  <si>
    <t>R734.001</t>
  </si>
  <si>
    <t>Směšovač třícestný, mosazný, DN 15, kvs 1 m3/h</t>
  </si>
  <si>
    <t>R734.002</t>
  </si>
  <si>
    <t>D+M - Servopohon směšovacího ventilu, 230 V,, doba běhu 15/30/60/120s.</t>
  </si>
  <si>
    <t>Poznámka k položce:_x000d_
napájení 24V_x000d_
ovládání: nastavitelné proporcionální - 0-10V; 2-10V; 0-20mA; 4-20mA_x000d_
doba běhu: nastavitelná: 15/30/60/120s_x000d_
kroutící moment 6Nm_x000d_
teplota prostředí max. +55 °C_x000d_
krytí IP 1</t>
  </si>
  <si>
    <t>R734213112R00</t>
  </si>
  <si>
    <t>Ventil automatický odvzdušňovací DN 15, pro nemrznoucí směsi</t>
  </si>
  <si>
    <t>Poznámka k položce:_x000d_
Automatický odvzdušňovací ventil se zpětnou klapkou</t>
  </si>
  <si>
    <t>5512001875R</t>
  </si>
  <si>
    <t>Úpravna vody - magnetický filtr s cyklonovou vložkou; otočný; průtok do 2,13 m3/h; PN 3; připojení: 1"; teplota média 0 až 90 °C</t>
  </si>
  <si>
    <t>R734.003</t>
  </si>
  <si>
    <t>998734101R00</t>
  </si>
  <si>
    <t>Přesun hmot pro armatury v objektech výšky do 6 m</t>
  </si>
  <si>
    <t>767883121R00</t>
  </si>
  <si>
    <t>Objímka pro zavěšení potrubí jednošroubová, pro potrubí průměru 12 - 15 mm, s upínací sestavou, maximální doporučené zatížení v tahu 0,75 kN</t>
  </si>
  <si>
    <t>Poznámka k položce:_x000d_
Odkaz na mn. položky pořadí 32 : 20,00000*0,7_x000d_
Odkaz na mn. položky pořadí 33 : 2,00000*0,7_x000d_
Odkaz na mn. položky pořadí 34 : 26,00000*0,7_x000d_
Odkaz na mn. položky pořadí 35 : 28,00000*0,7_x000d_
Odkaz na mn. položky pořadí 36 : 50,00000*0,7_x000d_
-0,2_x000d_
Kotvení po 1,5 m :</t>
  </si>
  <si>
    <t>R767.001</t>
  </si>
  <si>
    <t>D+M - Ocelový závěs pro objímky s pryží</t>
  </si>
  <si>
    <t xml:space="preserve">Poznámka k položce:_x000d_
- pozinkovaná ocel. lišta šíře  0,4 m_x000d_
- matice s podloužkou a 2x závitové tyče do délky 0,8 m_x000d_
- kotvení do ŽB stropu či cihelného zdiva skrze zarážecí kotvu pro závitovou tyč_x000d_
- pomocné práce (vrtání, krácení)_x000d_
Odkaz na mn. položky pořadí 62 : 88,00000*0,5</t>
  </si>
  <si>
    <t>799</t>
  </si>
  <si>
    <t>799.001</t>
  </si>
  <si>
    <t>Doprava</t>
  </si>
  <si>
    <t>799.002</t>
  </si>
  <si>
    <t>Stavební přípomoce</t>
  </si>
  <si>
    <t>Poznámka k položce:_x000d_
- stavební pomoc při kotvení rozvodů a technologie</t>
  </si>
  <si>
    <t>Poznámka k položce:_x000d_
1</t>
  </si>
  <si>
    <t>979087212R00</t>
  </si>
  <si>
    <t>Nakládání na dopravní prostředky suti</t>
  </si>
  <si>
    <t>Poznámka k položce:_x000d_
pro vodorovnou dopravu</t>
  </si>
  <si>
    <t>979990107R00</t>
  </si>
  <si>
    <t xml:space="preserve">Poplatek za uložení, směs betonu, cihel a dřeva,  , skupina 17 09 04 z Katalogu odpadů</t>
  </si>
  <si>
    <t>Poznámka k položce:_x000d_
kategorie 17 09 04 smíšené stavební a demoliční odpady</t>
  </si>
  <si>
    <t>979093111R00</t>
  </si>
  <si>
    <t>Uložení suti na skládku bez zhutnění</t>
  </si>
  <si>
    <t>Poznámka k položce:_x000d_
s hrubým urovnáním,</t>
  </si>
  <si>
    <t>D.1.2.5-SO 01 - Silnoproudá zařízení</t>
  </si>
  <si>
    <t>D1 - 1. Elektroinstalace</t>
  </si>
  <si>
    <t>D2 - 2. Rozvaděče</t>
  </si>
  <si>
    <t>D3 - 3. Ukončení vodičů</t>
  </si>
  <si>
    <t>D4 - 4. Svítidla</t>
  </si>
  <si>
    <t>D5 - 5. Datové rozvody</t>
  </si>
  <si>
    <t>D6 - 6. Elektrická zabezpečovací signalizace EZS</t>
  </si>
  <si>
    <t>D7 - 7. Ostatní náklady</t>
  </si>
  <si>
    <t>D8 - 8. HZS</t>
  </si>
  <si>
    <t>OST - Ostatní</t>
  </si>
  <si>
    <t>1. Elektroinstalace</t>
  </si>
  <si>
    <t>1.</t>
  </si>
  <si>
    <t>Vodič CH-R 6 žl.zel.</t>
  </si>
  <si>
    <t>2.</t>
  </si>
  <si>
    <t>Vodič CH-R 16 žl.zel.</t>
  </si>
  <si>
    <t>3.</t>
  </si>
  <si>
    <t>Svorky vodičů uzemnění</t>
  </si>
  <si>
    <t>4.</t>
  </si>
  <si>
    <t>Kabel CXKH-R-J 3x1,5 B2ca-s1-d1,a1</t>
  </si>
  <si>
    <t>5.</t>
  </si>
  <si>
    <t>Kabel CXKH-R-J 3x2,5 B2ca-s1-d1,a1</t>
  </si>
  <si>
    <t>6.</t>
  </si>
  <si>
    <t>Kabel CXKH-R-J 3x4 B2ca-s1-d1,a1</t>
  </si>
  <si>
    <t>7.</t>
  </si>
  <si>
    <t>Kabel CXKH-R-J 5x2,5 B2ca-s1-d1,a1</t>
  </si>
  <si>
    <t>8.</t>
  </si>
  <si>
    <t>Kabel CXKH-R-J 5x6 B2ca-s1-d1,a1</t>
  </si>
  <si>
    <t>9.</t>
  </si>
  <si>
    <t>Kabel CXKH-R-J 5x16 B2ca-s1-d1,a1</t>
  </si>
  <si>
    <t>10.</t>
  </si>
  <si>
    <t>Trubka ohebná PVC o40, vysoká pevnost</t>
  </si>
  <si>
    <t>11.</t>
  </si>
  <si>
    <t>Trubka tuhá PVC o40 včetně příchytek, bezhalogenová</t>
  </si>
  <si>
    <t>12.</t>
  </si>
  <si>
    <t>Parapetní žlab 170/70 včetně kovové přepážky, víka a příslušenství</t>
  </si>
  <si>
    <t>13.</t>
  </si>
  <si>
    <t>Krabice přístrojová KP68</t>
  </si>
  <si>
    <t>14.</t>
  </si>
  <si>
    <t>Krabice rozvodná KR 68</t>
  </si>
  <si>
    <t>15.</t>
  </si>
  <si>
    <t>Krabice KO 68</t>
  </si>
  <si>
    <t>16.</t>
  </si>
  <si>
    <t>spínač č.5, bílý, IP20, včetně rámečku</t>
  </si>
  <si>
    <t>17.</t>
  </si>
  <si>
    <t>spínač č.6, bílý, IP20, včetně rámečku</t>
  </si>
  <si>
    <t>18.</t>
  </si>
  <si>
    <t>spínač č.6+6, IP20, včetně rámečku</t>
  </si>
  <si>
    <t>19.</t>
  </si>
  <si>
    <t>žaluziový spínač bílý, IP20, včetně rámečku</t>
  </si>
  <si>
    <t>20.</t>
  </si>
  <si>
    <t>zásuvka 230V/16A bílá, IP20, včetně rámečku</t>
  </si>
  <si>
    <t>21.</t>
  </si>
  <si>
    <t>zásuvka 230V/16A bílá, 45x45</t>
  </si>
  <si>
    <t>22.</t>
  </si>
  <si>
    <t>zásuvka 230V/20A, IP44</t>
  </si>
  <si>
    <t>23.</t>
  </si>
  <si>
    <t>zásuvka 230V/16A bílá, IP44, včetně rámečku</t>
  </si>
  <si>
    <t>24.</t>
  </si>
  <si>
    <t>zásuvka dvojitá 230V/16A bílá, IP20, včetně rámečku</t>
  </si>
  <si>
    <t>25.</t>
  </si>
  <si>
    <t>Bernard svorka vč. Cu pásku</t>
  </si>
  <si>
    <t>26.</t>
  </si>
  <si>
    <t>Požární ucpávka, utěsnění kompletní s odolností dle PBŘS 60min do o50</t>
  </si>
  <si>
    <t>27.</t>
  </si>
  <si>
    <t>Průmyslové stop tlačítko</t>
  </si>
  <si>
    <t>D2</t>
  </si>
  <si>
    <t>2. Rozvaděče</t>
  </si>
  <si>
    <t>28.</t>
  </si>
  <si>
    <t>Rozvaděč RM3102-1 dle schéma</t>
  </si>
  <si>
    <t>29.</t>
  </si>
  <si>
    <t>Rozvaděč RM3102-2 dle schéma</t>
  </si>
  <si>
    <t>30.</t>
  </si>
  <si>
    <t>Svorkovnice hl. pospojování - podružná</t>
  </si>
  <si>
    <t>D3</t>
  </si>
  <si>
    <t>3. Ukončení vodičů</t>
  </si>
  <si>
    <t>31.</t>
  </si>
  <si>
    <t>Ukončení vodičů v rozvaděči – do 3x2,5</t>
  </si>
  <si>
    <t>32.</t>
  </si>
  <si>
    <t>Ukončení vodičů v rozvaděči – do 3x6</t>
  </si>
  <si>
    <t>33.</t>
  </si>
  <si>
    <t>Ukončení vodičů v rozvaděči – do 5x6</t>
  </si>
  <si>
    <t>34.</t>
  </si>
  <si>
    <t>Ukončení vodičů v rozvaděči – do 5x16</t>
  </si>
  <si>
    <t>D4</t>
  </si>
  <si>
    <t>4. Svítidla</t>
  </si>
  <si>
    <t>35.</t>
  </si>
  <si>
    <t>A - LED SVÍTIDLO 24 W, 3100 lm, Ra 80, 4000K, IP40</t>
  </si>
  <si>
    <t>36.</t>
  </si>
  <si>
    <t>B - LED SVÍTIDLO 49 W, 5700 lm, Ra 80, 4000K</t>
  </si>
  <si>
    <t>37.</t>
  </si>
  <si>
    <t>NO - Svítidlo LED 6W, 1hod nouzový inverter, nástěnné, piktogram, IP20</t>
  </si>
  <si>
    <t>D5</t>
  </si>
  <si>
    <t>5. Datové rozvody</t>
  </si>
  <si>
    <t>38.</t>
  </si>
  <si>
    <t>Vodič AY 2,5 protahovací</t>
  </si>
  <si>
    <t>39.</t>
  </si>
  <si>
    <t>Kabel STP cat 6a</t>
  </si>
  <si>
    <t>40.</t>
  </si>
  <si>
    <t>Trubka ohebná PVC o25, vysoká pevnost</t>
  </si>
  <si>
    <t>41.</t>
  </si>
  <si>
    <t>Krabice přístrojová do pž</t>
  </si>
  <si>
    <t>42.</t>
  </si>
  <si>
    <t>Zásuvka 1x RJ45 IP20, 45x45</t>
  </si>
  <si>
    <t>43.</t>
  </si>
  <si>
    <t>Zásuvka 2x RJ45 IP20, 45x45</t>
  </si>
  <si>
    <t>44.</t>
  </si>
  <si>
    <t>Ukončení kabelů</t>
  </si>
  <si>
    <t>45.</t>
  </si>
  <si>
    <t>Měření přípojného bodu včetně tisku protokolu (účastnické zásuvky)</t>
  </si>
  <si>
    <t>46.</t>
  </si>
  <si>
    <t>Patch panel modulární 24 pozic neosazený s vyvazovací lištou, včetně spojovacího materiálu sada 4x šroub, podložka, matice M6</t>
  </si>
  <si>
    <t>47.</t>
  </si>
  <si>
    <t>Nastavení a oživení systému</t>
  </si>
  <si>
    <t>-1318737655</t>
  </si>
  <si>
    <t>D6</t>
  </si>
  <si>
    <t>6. Elektrická zabezpečovací signalizace EZS</t>
  </si>
  <si>
    <t>48.</t>
  </si>
  <si>
    <t>Expandér</t>
  </si>
  <si>
    <t>49.</t>
  </si>
  <si>
    <t>Detektor kouře EPS s návazností na EZS (referenční typ JA-111ST-A)</t>
  </si>
  <si>
    <t>50.</t>
  </si>
  <si>
    <t>Kabel BEZHALOGENOVÝ KABEL 3x2x0,5 - čidla</t>
  </si>
  <si>
    <t>51.</t>
  </si>
  <si>
    <t>Trubka ohebná PVC o20, vysoká pevnost, bezhalogenová</t>
  </si>
  <si>
    <t>52.</t>
  </si>
  <si>
    <t>D7</t>
  </si>
  <si>
    <t>7. Ostatní náklady</t>
  </si>
  <si>
    <t>53.</t>
  </si>
  <si>
    <t>Jiné materiály, montáž, atd., neuvedené výše, ale které je nutné zahrnout do celkového rozsahu prací podle výkresů a praxe dodavatele.</t>
  </si>
  <si>
    <t>D8</t>
  </si>
  <si>
    <t>8. HZS</t>
  </si>
  <si>
    <t>54.</t>
  </si>
  <si>
    <t>Koordinace kabelových tras a ostatních profesí</t>
  </si>
  <si>
    <t>55.</t>
  </si>
  <si>
    <t>Demontáže el.instalace</t>
  </si>
  <si>
    <t>56.</t>
  </si>
  <si>
    <t>Koordinace s investorem</t>
  </si>
  <si>
    <t>57.</t>
  </si>
  <si>
    <t>Koordince se stavbou</t>
  </si>
  <si>
    <t>58.</t>
  </si>
  <si>
    <t>Koordinace s VZT</t>
  </si>
  <si>
    <t>59.</t>
  </si>
  <si>
    <t>Certitikované měření osvětlení – všech prostor</t>
  </si>
  <si>
    <t>60.</t>
  </si>
  <si>
    <t>Stavební přípomoce (vrtání, sedkání, drážkování,prostupy)</t>
  </si>
  <si>
    <t>61.</t>
  </si>
  <si>
    <t>Zapravení drážek, hrubá úprava povrchu</t>
  </si>
  <si>
    <t>62.</t>
  </si>
  <si>
    <t>Vzorkování (předložení, odsouhlasení) pohledových a designových prvků, vč. zařízení vzorkovacího prostoru.</t>
  </si>
  <si>
    <t>63.</t>
  </si>
  <si>
    <t>Ekologická likvidace odpadového materiálu</t>
  </si>
  <si>
    <t>celek</t>
  </si>
  <si>
    <t>64.</t>
  </si>
  <si>
    <t>Značení systémů – štítky, popisky</t>
  </si>
  <si>
    <t>65.</t>
  </si>
  <si>
    <t>Zakreslení skutečného provedení el.instalace</t>
  </si>
  <si>
    <t>66.</t>
  </si>
  <si>
    <t>Revize elektroinstalace dle ČSN 33 1500, ČSN 33 2000-6</t>
  </si>
  <si>
    <t>OST</t>
  </si>
  <si>
    <t>0101</t>
  </si>
  <si>
    <t>Podružný materiál, PPV</t>
  </si>
  <si>
    <t>512</t>
  </si>
  <si>
    <t>1593930858</t>
  </si>
  <si>
    <t>SO 01-D.2 - Technické plyny</t>
  </si>
  <si>
    <t>D1 - ROZVODY</t>
  </si>
  <si>
    <t>D2 - OSTATNÍ SPOLEČNÉ NÁKLADY</t>
  </si>
  <si>
    <t>ROZVODY</t>
  </si>
  <si>
    <t>Pol9</t>
  </si>
  <si>
    <t>nerezová trubka bezešvá AISI 321 8x1</t>
  </si>
  <si>
    <t>Pol10</t>
  </si>
  <si>
    <t>nerezová trubka bezešvá AISI 321 12x1</t>
  </si>
  <si>
    <t>Pol11</t>
  </si>
  <si>
    <t>prořez trubek 3%</t>
  </si>
  <si>
    <t>Pol12</t>
  </si>
  <si>
    <t>nerezový samosvěrný T kus na trubku 8x1</t>
  </si>
  <si>
    <t>Pol13</t>
  </si>
  <si>
    <t>nerezový samosvěrný T kus na trubku 12x1</t>
  </si>
  <si>
    <t>Pol14</t>
  </si>
  <si>
    <t>nerezový samosvěrný koleno na trubku 8x1</t>
  </si>
  <si>
    <t>Pol15</t>
  </si>
  <si>
    <t>nerezový samosvěrný koleno na trubku 12x1</t>
  </si>
  <si>
    <t>Pol16</t>
  </si>
  <si>
    <t>nerezová samosvěrná spojka na trubku 8x1</t>
  </si>
  <si>
    <t>Pol17</t>
  </si>
  <si>
    <t>nerezová samosvěrná spojka na trubku 12x1</t>
  </si>
  <si>
    <t>Pol18</t>
  </si>
  <si>
    <t>nerezové šroubení G1/4 - 8x1</t>
  </si>
  <si>
    <t>Pol19</t>
  </si>
  <si>
    <t>zaslepení potrubí</t>
  </si>
  <si>
    <t>Pol20</t>
  </si>
  <si>
    <t>napojení na stávající rozvod</t>
  </si>
  <si>
    <t>Pol21</t>
  </si>
  <si>
    <t>nerezový kulový kohout AISI316L G1/2´´</t>
  </si>
  <si>
    <t>Pol22</t>
  </si>
  <si>
    <t>odběrný podružný redukční ventil - Air (rozsah 0-12 bar), (obsahuje: reguátor, uzavírací ventil 1/2´´ a rychlospojka 1/2´´</t>
  </si>
  <si>
    <t>Pol23</t>
  </si>
  <si>
    <t xml:space="preserve">odběrný  ventil Air - (obsahuje: uzavírací ventil 1/2´´ a rychlospojka 1/2´´</t>
  </si>
  <si>
    <t>Pol24</t>
  </si>
  <si>
    <t>odběrný podružný redukční ventil - He (rozsah 30-260 mbar) do čistoty 5.0</t>
  </si>
  <si>
    <t>Pol25</t>
  </si>
  <si>
    <t>odběrný podružný redukční ventil - Ar (rozsah 0-2 bar) do čistoty 5.0</t>
  </si>
  <si>
    <t>Pol26</t>
  </si>
  <si>
    <t>odběrný podružný redukční ventil - N2 (rozsah 0-2,5 bar) do čistoty 5.0</t>
  </si>
  <si>
    <t>Pol27</t>
  </si>
  <si>
    <t>odběrný podružný redukční ventil - N2 (rozsah 0-6 bar) do čistoty 5.0</t>
  </si>
  <si>
    <t>Pol28</t>
  </si>
  <si>
    <t>chránička potrubí - nerezová trubka švová AISI 304 20x2 (0,5m)</t>
  </si>
  <si>
    <t>Pol29</t>
  </si>
  <si>
    <t>konzole jednotuchá (pro 1 trubku)</t>
  </si>
  <si>
    <t>Pol30</t>
  </si>
  <si>
    <t>konzole středně složitá (pro 2-3 trubky)</t>
  </si>
  <si>
    <t>Pol31</t>
  </si>
  <si>
    <t>konzole složitá (pro 4 trubky)</t>
  </si>
  <si>
    <t>Pol32</t>
  </si>
  <si>
    <t>pomocný materiál ve stanici</t>
  </si>
  <si>
    <t>Pol33</t>
  </si>
  <si>
    <t>kontrolní manometr, pr. 60mm, včetně připojovací armatury, rozsah (0-1 MPa)</t>
  </si>
  <si>
    <t>Pol34</t>
  </si>
  <si>
    <t>Bezolejový pístový kompresor o výkonu 155l/min, na tlakové nádobě 30L, integrovaná membránová sušička - rosný bod -20°C, el. příkon 1,5kW, protihluková skříň 64dB(A), tlaková hadice PN16 - 1,2m</t>
  </si>
  <si>
    <t>Pol35</t>
  </si>
  <si>
    <t>demontáž stávajícího rozvodu</t>
  </si>
  <si>
    <t>Pol36</t>
  </si>
  <si>
    <t>demontáž stávajících kulových ventilů</t>
  </si>
  <si>
    <t>Pol37</t>
  </si>
  <si>
    <t>demontáž stávajících redukčních panelů</t>
  </si>
  <si>
    <t>Pol38</t>
  </si>
  <si>
    <t>profuk potrubí dusíkem</t>
  </si>
  <si>
    <t>Pol39</t>
  </si>
  <si>
    <t>značení potrubí</t>
  </si>
  <si>
    <t>Pol40</t>
  </si>
  <si>
    <t>tlaková zkouška zdroje</t>
  </si>
  <si>
    <t>Pol41</t>
  </si>
  <si>
    <t>tlaková zkouška rozvodu</t>
  </si>
  <si>
    <t>OSTATNÍ SPOLEČNÉ NÁKLADY</t>
  </si>
  <si>
    <t>Pol42</t>
  </si>
  <si>
    <t>doprava, vnitrostaveništní přesun hmot</t>
  </si>
  <si>
    <t>Pol43</t>
  </si>
  <si>
    <t>dílenská dokumentace a PD skutečného provedení</t>
  </si>
  <si>
    <t>Pol44</t>
  </si>
  <si>
    <t>stavební přípomoce (stavební pomoc při kotvení rozvodů a technologie)</t>
  </si>
  <si>
    <t>Pol45</t>
  </si>
  <si>
    <t>požární ucpávky</t>
  </si>
  <si>
    <t>Pol46</t>
  </si>
  <si>
    <t>vrtání prostupů do pr. 30 mm</t>
  </si>
  <si>
    <t>Pol47</t>
  </si>
  <si>
    <t>provedení zkoušek a revizí (plyn, elektro a tl. nádoba)</t>
  </si>
  <si>
    <t>-1156172645</t>
  </si>
  <si>
    <t>SO 01-D.3 - Stavebně technické řešení-ocelové kce</t>
  </si>
  <si>
    <t>767015R01</t>
  </si>
  <si>
    <t>2069326637</t>
  </si>
  <si>
    <t xml:space="preserve">Poznámka k položce:_x000d_
JC obsahuje : kompletní systémové dodávky a provedení dle specifikace PD a TZ včetně všech přímo souvisejících prací/činností a dodávek/doplňků a příslušenství_x000d_
--------------------------------------------------------------------------------------------------------------------------------------------------------------------------------------------------_x000d_
Specifikace / rozsah provedení - obsah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-podlití kotevních prvků nesmrštitelnou hmotou_x000d_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uPŘESNĚNÍ DLE tz:_x000d_
Jedná se o rámovou konstrukci._x000d_
Nosný systém: _x000d_
Tři podpěry tvaru „T“ v rozteči 2,0 m jsou navrženy pro podepření stávajícího ŽB stropu nad 1.PP. _x000d_
Ve zhlaví jsou podpěry rámově propojeny. Příčle budou mezi sebou na krajích propojeny nosníky._x000d_
Krajní konzoly budou uloženy na ozub stávajícího ŽB průvlaku._x000d_
Podepření je dimenzováno na plné přenesení dodatečného užitného zatížení v místnosti 3.101a v 1.NP, protože stávající ŽB stropní desku nebylo možno diagnostikovat a průkazně posoudit._x000d_
Podepření bude aktivováno vhodným vypodložením (vyklínováním) mezi horní hranou OK a spodním povrchem ŽB desky._x000d_
Tvar konstrukce byl zvolen s ohledem na pozice stávajících kabelových žlabů a rozvodů v dotčeném prostoru 1.PP._x000d_
Nosné prvky OK jsou z oceli pevnostní třídy S355 se zaručenou svařitelností. _x000d_
---------------------------------------------------------------------------------------------_x000d_
_x000d_
</t>
  </si>
  <si>
    <t>"viz D.3" 1100,0</t>
  </si>
  <si>
    <t>SO 01-D.4 - Požárně bezpečnostní řešení</t>
  </si>
  <si>
    <t>953943211</t>
  </si>
  <si>
    <t>Osazování hasicího přístroje</t>
  </si>
  <si>
    <t>1083267566</t>
  </si>
  <si>
    <t>44932114R</t>
  </si>
  <si>
    <t>přístroj hasicí ruční práškový 6 kg _ 21A</t>
  </si>
  <si>
    <t>-1442353384</t>
  </si>
  <si>
    <t>953993326</t>
  </si>
  <si>
    <t>Osazení bezpečnostní, orientační nebo informační tabulky přivrtáním na zdivo</t>
  </si>
  <si>
    <t>-1150673989</t>
  </si>
  <si>
    <t>73534516R</t>
  </si>
  <si>
    <t xml:space="preserve">tabulka bezpečnostní / informační / orientační _ specifikace dle PD a TZ </t>
  </si>
  <si>
    <t>1081661998</t>
  </si>
  <si>
    <t xml:space="preserve">VON - Vedlejší a ostatní náklady stavby </t>
  </si>
  <si>
    <t>VRN - VRN</t>
  </si>
  <si>
    <t xml:space="preserve">    VRN1 - Průzkumné, geodetické a projektové práce</t>
  </si>
  <si>
    <t xml:space="preserve">    VRN2 - Příprava staveniště</t>
  </si>
  <si>
    <t xml:space="preserve">    VRN3 - Zařízení staveniště</t>
  </si>
  <si>
    <t xml:space="preserve">    VRN4 - Inženýrská činnost</t>
  </si>
  <si>
    <t xml:space="preserve">    VRN7 - Provozní vlivy</t>
  </si>
  <si>
    <t xml:space="preserve">    VRN9 - Ostatní náklady</t>
  </si>
  <si>
    <t>VRN</t>
  </si>
  <si>
    <t>VRN1</t>
  </si>
  <si>
    <t>Průzkumné, geodetické a projektové práce</t>
  </si>
  <si>
    <t>013244000</t>
  </si>
  <si>
    <t>Dokumentace dílenská pro realizaci stavby</t>
  </si>
  <si>
    <t>kpl.</t>
  </si>
  <si>
    <t>1024</t>
  </si>
  <si>
    <t>-1451058890</t>
  </si>
  <si>
    <t>Poznámka k položce:_x000d_
V jednotkové ceně zahrnuty náklady na vypracování :_x000d_
-prováděcí / dílenské dokumentace pro provedení stavby vč. potřebných detailů_x000d_
(v JC jsou také zahrnuty náklady na provedení potřebných průzkumů/ posudků požadovaných PD)_x000d_
VEŠKERÉ FORMY A PŘEDÁNÍ SE ŘÍDÍ PODMÍNKAMI ZADÁVACÍ DOKUMENTACE STAVBY</t>
  </si>
  <si>
    <t>013254000</t>
  </si>
  <si>
    <t>Dokumentace skutečného provedení stavby</t>
  </si>
  <si>
    <t>1893026593</t>
  </si>
  <si>
    <t>Poznámka k položce:_x000d_
VEŠKERÉ FORMY A PŘEDÁNÍ SE ŘÍDÍ PODMÍNKAMI ZADÁVACÍ DOKUMENTACE STAVBY</t>
  </si>
  <si>
    <t>VRN2</t>
  </si>
  <si>
    <t>Příprava staveniště</t>
  </si>
  <si>
    <t>020001000</t>
  </si>
  <si>
    <t xml:space="preserve">Příprava staveniště </t>
  </si>
  <si>
    <t>-681326795</t>
  </si>
  <si>
    <t xml:space="preserve">Poznámka k položce:_x000d_
-Zřízení trvalé, dočasné deponie a mezideponie_x000d_
-zřízení příjezdů a přístupů na staveniště_x000d_
-dodržení podmínek pro provádění staveb z hlediska BOZP (vč. označení stavby)_x000d_
-dodržování podmínek pro ochranu životního prostředí při výstavbě, vč. potřebných posudků/dozorů_x000d_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</si>
  <si>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</si>
  <si>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</si>
  <si>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030001000</t>
  </si>
  <si>
    <t xml:space="preserve">Zařízení staveniště </t>
  </si>
  <si>
    <t>1805113961</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</si>
  <si>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</si>
  <si>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035103001</t>
  </si>
  <si>
    <t>Pronájem ploch</t>
  </si>
  <si>
    <t>-613453134</t>
  </si>
  <si>
    <t>Poznámka k položce:_x000d_
(plochy potřebné pro zařízení staveniště, které nejsou v majetku objednatele)</t>
  </si>
  <si>
    <t>039002000</t>
  </si>
  <si>
    <t>Zrušení zařízení staveniště</t>
  </si>
  <si>
    <t>819820811</t>
  </si>
  <si>
    <t>Poznámka k položce:_x000d_
-náklady zhotovitele spojené s kompletní likvidací zařízení staveniště vč. uvedení všech dotčených ploch do bezvadného stavu</t>
  </si>
  <si>
    <t>VRN4</t>
  </si>
  <si>
    <t>Inženýrská činnost</t>
  </si>
  <si>
    <t>043103000</t>
  </si>
  <si>
    <t>Zkoušky bez rozlišení</t>
  </si>
  <si>
    <t>175015066</t>
  </si>
  <si>
    <t xml:space="preserve">Poznámka k položce:_x000d_
Provedení všech zkoušek a revizí předepsaných projektovou a zadávací dokumentací, platnými normami, návodů k obsluze - (neuvedených v jednotlivých soupisech prací) </t>
  </si>
  <si>
    <t>045002000</t>
  </si>
  <si>
    <t xml:space="preserve">Kompletační a koordinační činnost </t>
  </si>
  <si>
    <t>1755294935</t>
  </si>
  <si>
    <t>Poznámka k položce:_x000d_
-příprava předávací dokumentace dle ZD_x000d_
-ostatní kompletační činnost</t>
  </si>
  <si>
    <t>VRN7</t>
  </si>
  <si>
    <t>Provozní vlivy</t>
  </si>
  <si>
    <t>071103000</t>
  </si>
  <si>
    <t>Provoz investora</t>
  </si>
  <si>
    <t>122272830</t>
  </si>
  <si>
    <t>Poznámka k položce:_x000d_
Náklady související se ztíženými podmínkami při provádění díla v závislosti na okolním provozu (pro práce prováděné za nepřerušeného nebo omezeného provozu v dotčených objektech nebo samotném areálu)_x000d_
(+ ochrana a zakrytí určených prvků a konstrukcí - ZABEZPEČENÍ PŘED POŠKOZENÍM STAVEBNÍ ČINNOSTÍ)_x000d_
(+ bezprašné oddělení staveniště od provozu objednatele_po celou dobu stavby)</t>
  </si>
  <si>
    <t>VRN9</t>
  </si>
  <si>
    <t>Ostatní náklady</t>
  </si>
  <si>
    <t>090001000</t>
  </si>
  <si>
    <t>978049949</t>
  </si>
  <si>
    <t>Poznámka k položce:_x000d_
V jednotkové ceně zahrnuty náklady :_x000d_
-------------------------------------------------_x000d_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 řádné zajištění (při realizaci stavby) . Zpětné protokolární předání všech inženýrských sítí jednotlivým správcům vč. uvedení dotčených ploch do bezvadného stavu._x000d_
----------------------------------------------------------------------------_x000d_
-ostatní, jinde neuvedené, náklady potřebné k provedení a předání díla objednateli _ dle PD a TZ</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</si>
</sst>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3"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7" fillId="0" borderId="0" xfId="0" applyNumberFormat="1" applyFont="1" applyAlignment="1" applyProtection="1">
      <alignment horizontal="right" vertical="center"/>
    </xf>
    <xf numFmtId="0" fontId="7" fillId="0" borderId="0" xfId="0" applyFont="1" applyAlignment="1" applyProtection="1">
      <alignment vertical="center"/>
    </xf>
    <xf numFmtId="0" fontId="29"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7" fillId="0" borderId="0" xfId="0" applyNumberFormat="1" applyFont="1" applyAlignment="1" applyProtection="1">
      <alignment horizontal="righ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2"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37"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167" fontId="21" fillId="2" borderId="22"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22" fillId="2" borderId="19" xfId="0" applyFont="1" applyFill="1" applyBorder="1" applyAlignment="1" applyProtection="1">
      <alignment horizontal="left" vertical="center"/>
      <protection locked="0"/>
    </xf>
    <xf numFmtId="0" fontId="22" fillId="0" borderId="20" xfId="0" applyFont="1" applyBorder="1" applyAlignment="1" applyProtection="1">
      <alignment horizontal="center" vertical="center"/>
    </xf>
    <xf numFmtId="166" fontId="22" fillId="0" borderId="20" xfId="0" applyNumberFormat="1" applyFont="1" applyBorder="1" applyAlignment="1" applyProtection="1">
      <alignment vertical="center"/>
    </xf>
    <xf numFmtId="166" fontId="22" fillId="0" borderId="21" xfId="0" applyNumberFormat="1" applyFont="1" applyBorder="1" applyAlignment="1" applyProtection="1">
      <alignment vertical="center"/>
    </xf>
    <xf numFmtId="0" fontId="20" fillId="0" borderId="0" xfId="0" applyFont="1" applyAlignment="1" applyProtection="1">
      <alignment horizontal="lef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35" fillId="2" borderId="19" xfId="0" applyFont="1" applyFill="1" applyBorder="1" applyAlignment="1" applyProtection="1">
      <alignment horizontal="left" vertical="center"/>
      <protection locked="0"/>
    </xf>
    <xf numFmtId="0" fontId="35" fillId="0" borderId="20" xfId="0" applyFont="1" applyBorder="1" applyAlignment="1" applyProtection="1">
      <alignment horizontal="center"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styles" Target="styles.xml" /><Relationship Id="rId18" Type="http://schemas.openxmlformats.org/officeDocument/2006/relationships/theme" Target="theme/theme1.xml" /><Relationship Id="rId19" Type="http://schemas.openxmlformats.org/officeDocument/2006/relationships/calcChain" Target="calcChain.xml" /><Relationship Id="rId2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drawing" Target="../drawings/drawing16.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s="1" customFormat="1"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1</v>
      </c>
      <c r="AO10" s="21"/>
      <c r="AP10" s="21"/>
      <c r="AQ10" s="21"/>
      <c r="AR10" s="19"/>
      <c r="BE10" s="30"/>
      <c r="BS10" s="16" t="s">
        <v>6</v>
      </c>
    </row>
    <row r="11" s="1" customFormat="1" ht="18.48" customHeight="1">
      <c r="B11" s="20"/>
      <c r="C11" s="21"/>
      <c r="D11" s="21"/>
      <c r="E11" s="26" t="s">
        <v>26</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27</v>
      </c>
      <c r="AL11" s="21"/>
      <c r="AM11" s="21"/>
      <c r="AN11" s="26" t="s">
        <v>1</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29</v>
      </c>
      <c r="AO13" s="21"/>
      <c r="AP13" s="21"/>
      <c r="AQ13" s="21"/>
      <c r="AR13" s="19"/>
      <c r="BE13" s="30"/>
      <c r="BS13" s="16" t="s">
        <v>6</v>
      </c>
    </row>
    <row r="14">
      <c r="B14" s="20"/>
      <c r="C14" s="21"/>
      <c r="D14" s="21"/>
      <c r="E14" s="33" t="s">
        <v>29</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27</v>
      </c>
      <c r="AL14" s="21"/>
      <c r="AM14" s="21"/>
      <c r="AN14" s="33" t="s">
        <v>29</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s="1" customFormat="1" ht="18.48" customHeight="1">
      <c r="B17" s="20"/>
      <c r="C17" s="21"/>
      <c r="D17" s="21"/>
      <c r="E17" s="26" t="s">
        <v>31</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27</v>
      </c>
      <c r="AL17" s="21"/>
      <c r="AM17" s="21"/>
      <c r="AN17" s="26" t="s">
        <v>1</v>
      </c>
      <c r="AO17" s="21"/>
      <c r="AP17" s="21"/>
      <c r="AQ17" s="21"/>
      <c r="AR17" s="19"/>
      <c r="BE17" s="30"/>
      <c r="BS17" s="16" t="s">
        <v>32</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33</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s="1" customFormat="1" ht="18.48" customHeight="1">
      <c r="B20" s="20"/>
      <c r="C20" s="21"/>
      <c r="D20" s="21"/>
      <c r="E20" s="26" t="s">
        <v>34</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27</v>
      </c>
      <c r="AL20" s="21"/>
      <c r="AM20" s="21"/>
      <c r="AN20" s="26" t="s">
        <v>1</v>
      </c>
      <c r="AO20" s="21"/>
      <c r="AP20" s="21"/>
      <c r="AQ20" s="21"/>
      <c r="AR20" s="19"/>
      <c r="BE20" s="30"/>
      <c r="BS20" s="16" t="s">
        <v>32</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107.25" customHeight="1">
      <c r="B23" s="20"/>
      <c r="C23" s="21"/>
      <c r="D23" s="21"/>
      <c r="E23" s="35" t="s">
        <v>36</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37</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38</v>
      </c>
      <c r="M28" s="44"/>
      <c r="N28" s="44"/>
      <c r="O28" s="44"/>
      <c r="P28" s="44"/>
      <c r="Q28" s="39"/>
      <c r="R28" s="39"/>
      <c r="S28" s="39"/>
      <c r="T28" s="39"/>
      <c r="U28" s="39"/>
      <c r="V28" s="39"/>
      <c r="W28" s="44" t="s">
        <v>39</v>
      </c>
      <c r="X28" s="44"/>
      <c r="Y28" s="44"/>
      <c r="Z28" s="44"/>
      <c r="AA28" s="44"/>
      <c r="AB28" s="44"/>
      <c r="AC28" s="44"/>
      <c r="AD28" s="44"/>
      <c r="AE28" s="44"/>
      <c r="AF28" s="39"/>
      <c r="AG28" s="39"/>
      <c r="AH28" s="39"/>
      <c r="AI28" s="39"/>
      <c r="AJ28" s="39"/>
      <c r="AK28" s="44" t="s">
        <v>40</v>
      </c>
      <c r="AL28" s="44"/>
      <c r="AM28" s="44"/>
      <c r="AN28" s="44"/>
      <c r="AO28" s="44"/>
      <c r="AP28" s="39"/>
      <c r="AQ28" s="39"/>
      <c r="AR28" s="43"/>
      <c r="BE28" s="30"/>
    </row>
    <row r="29" s="3" customFormat="1" ht="14.4" customHeight="1">
      <c r="A29" s="3"/>
      <c r="B29" s="45"/>
      <c r="C29" s="46"/>
      <c r="D29" s="31" t="s">
        <v>41</v>
      </c>
      <c r="E29" s="46"/>
      <c r="F29" s="31" t="s">
        <v>42</v>
      </c>
      <c r="G29" s="46"/>
      <c r="H29" s="46"/>
      <c r="I29" s="46"/>
      <c r="J29" s="46"/>
      <c r="K29" s="46"/>
      <c r="L29" s="47">
        <v>0.20999999999999999</v>
      </c>
      <c r="M29" s="46"/>
      <c r="N29" s="46"/>
      <c r="O29" s="46"/>
      <c r="P29" s="46"/>
      <c r="Q29" s="46"/>
      <c r="R29" s="46"/>
      <c r="S29" s="46"/>
      <c r="T29" s="46"/>
      <c r="U29" s="46"/>
      <c r="V29" s="46"/>
      <c r="W29" s="48">
        <f>ROUND(AZ94, 2)</f>
        <v>0</v>
      </c>
      <c r="X29" s="46"/>
      <c r="Y29" s="46"/>
      <c r="Z29" s="46"/>
      <c r="AA29" s="46"/>
      <c r="AB29" s="46"/>
      <c r="AC29" s="46"/>
      <c r="AD29" s="46"/>
      <c r="AE29" s="46"/>
      <c r="AF29" s="46"/>
      <c r="AG29" s="46"/>
      <c r="AH29" s="46"/>
      <c r="AI29" s="46"/>
      <c r="AJ29" s="46"/>
      <c r="AK29" s="48">
        <f>ROUND(AV94, 2)</f>
        <v>0</v>
      </c>
      <c r="AL29" s="46"/>
      <c r="AM29" s="46"/>
      <c r="AN29" s="46"/>
      <c r="AO29" s="46"/>
      <c r="AP29" s="46"/>
      <c r="AQ29" s="46"/>
      <c r="AR29" s="49"/>
      <c r="BE29" s="50"/>
    </row>
    <row r="30" s="3" customFormat="1" ht="14.4" customHeight="1">
      <c r="A30" s="3"/>
      <c r="B30" s="45"/>
      <c r="C30" s="46"/>
      <c r="D30" s="46"/>
      <c r="E30" s="46"/>
      <c r="F30" s="31" t="s">
        <v>43</v>
      </c>
      <c r="G30" s="46"/>
      <c r="H30" s="46"/>
      <c r="I30" s="46"/>
      <c r="J30" s="46"/>
      <c r="K30" s="46"/>
      <c r="L30" s="47">
        <v>0.12</v>
      </c>
      <c r="M30" s="46"/>
      <c r="N30" s="46"/>
      <c r="O30" s="46"/>
      <c r="P30" s="46"/>
      <c r="Q30" s="46"/>
      <c r="R30" s="46"/>
      <c r="S30" s="46"/>
      <c r="T30" s="46"/>
      <c r="U30" s="46"/>
      <c r="V30" s="46"/>
      <c r="W30" s="48">
        <f>ROUND(BA94, 2)</f>
        <v>0</v>
      </c>
      <c r="X30" s="46"/>
      <c r="Y30" s="46"/>
      <c r="Z30" s="46"/>
      <c r="AA30" s="46"/>
      <c r="AB30" s="46"/>
      <c r="AC30" s="46"/>
      <c r="AD30" s="46"/>
      <c r="AE30" s="46"/>
      <c r="AF30" s="46"/>
      <c r="AG30" s="46"/>
      <c r="AH30" s="46"/>
      <c r="AI30" s="46"/>
      <c r="AJ30" s="46"/>
      <c r="AK30" s="48">
        <f>ROUND(AW94, 2)</f>
        <v>0</v>
      </c>
      <c r="AL30" s="46"/>
      <c r="AM30" s="46"/>
      <c r="AN30" s="46"/>
      <c r="AO30" s="46"/>
      <c r="AP30" s="46"/>
      <c r="AQ30" s="46"/>
      <c r="AR30" s="49"/>
      <c r="BE30" s="50"/>
    </row>
    <row r="31" hidden="1" s="3" customFormat="1" ht="14.4" customHeight="1">
      <c r="A31" s="3"/>
      <c r="B31" s="45"/>
      <c r="C31" s="46"/>
      <c r="D31" s="46"/>
      <c r="E31" s="46"/>
      <c r="F31" s="31" t="s">
        <v>44</v>
      </c>
      <c r="G31" s="46"/>
      <c r="H31" s="46"/>
      <c r="I31" s="46"/>
      <c r="J31" s="46"/>
      <c r="K31" s="46"/>
      <c r="L31" s="47">
        <v>0.20999999999999999</v>
      </c>
      <c r="M31" s="46"/>
      <c r="N31" s="46"/>
      <c r="O31" s="46"/>
      <c r="P31" s="46"/>
      <c r="Q31" s="46"/>
      <c r="R31" s="46"/>
      <c r="S31" s="46"/>
      <c r="T31" s="46"/>
      <c r="U31" s="46"/>
      <c r="V31" s="46"/>
      <c r="W31" s="48">
        <f>ROUND(BB94,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45</v>
      </c>
      <c r="G32" s="46"/>
      <c r="H32" s="46"/>
      <c r="I32" s="46"/>
      <c r="J32" s="46"/>
      <c r="K32" s="46"/>
      <c r="L32" s="47">
        <v>0.12</v>
      </c>
      <c r="M32" s="46"/>
      <c r="N32" s="46"/>
      <c r="O32" s="46"/>
      <c r="P32" s="46"/>
      <c r="Q32" s="46"/>
      <c r="R32" s="46"/>
      <c r="S32" s="46"/>
      <c r="T32" s="46"/>
      <c r="U32" s="46"/>
      <c r="V32" s="46"/>
      <c r="W32" s="48">
        <f>ROUND(BC94,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46</v>
      </c>
      <c r="G33" s="46"/>
      <c r="H33" s="46"/>
      <c r="I33" s="46"/>
      <c r="J33" s="46"/>
      <c r="K33" s="46"/>
      <c r="L33" s="47">
        <v>0</v>
      </c>
      <c r="M33" s="46"/>
      <c r="N33" s="46"/>
      <c r="O33" s="46"/>
      <c r="P33" s="46"/>
      <c r="Q33" s="46"/>
      <c r="R33" s="46"/>
      <c r="S33" s="46"/>
      <c r="T33" s="46"/>
      <c r="U33" s="46"/>
      <c r="V33" s="46"/>
      <c r="W33" s="48">
        <f>ROUND(BD94, 2)</f>
        <v>0</v>
      </c>
      <c r="X33" s="46"/>
      <c r="Y33" s="46"/>
      <c r="Z33" s="46"/>
      <c r="AA33" s="46"/>
      <c r="AB33" s="46"/>
      <c r="AC33" s="46"/>
      <c r="AD33" s="46"/>
      <c r="AE33" s="46"/>
      <c r="AF33" s="46"/>
      <c r="AG33" s="46"/>
      <c r="AH33" s="46"/>
      <c r="AI33" s="46"/>
      <c r="AJ33" s="46"/>
      <c r="AK33" s="48">
        <v>0</v>
      </c>
      <c r="AL33" s="46"/>
      <c r="AM33" s="46"/>
      <c r="AN33" s="46"/>
      <c r="AO33" s="46"/>
      <c r="AP33" s="46"/>
      <c r="AQ33" s="46"/>
      <c r="AR33" s="49"/>
      <c r="BE33" s="50"/>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0"/>
    </row>
    <row r="35" s="2" customFormat="1" ht="25.92" customHeight="1">
      <c r="A35" s="37"/>
      <c r="B35" s="38"/>
      <c r="C35" s="51"/>
      <c r="D35" s="52" t="s">
        <v>47</v>
      </c>
      <c r="E35" s="53"/>
      <c r="F35" s="53"/>
      <c r="G35" s="53"/>
      <c r="H35" s="53"/>
      <c r="I35" s="53"/>
      <c r="J35" s="53"/>
      <c r="K35" s="53"/>
      <c r="L35" s="53"/>
      <c r="M35" s="53"/>
      <c r="N35" s="53"/>
      <c r="O35" s="53"/>
      <c r="P35" s="53"/>
      <c r="Q35" s="53"/>
      <c r="R35" s="53"/>
      <c r="S35" s="53"/>
      <c r="T35" s="54" t="s">
        <v>48</v>
      </c>
      <c r="U35" s="53"/>
      <c r="V35" s="53"/>
      <c r="W35" s="53"/>
      <c r="X35" s="55" t="s">
        <v>49</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14.4" customHeight="1">
      <c r="A37" s="37"/>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3"/>
      <c r="BE37" s="37"/>
    </row>
    <row r="38" s="1" customFormat="1"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1" customFormat="1"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1" customFormat="1"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1" customFormat="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1" customFormat="1"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1" customFormat="1"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1" customFormat="1"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1" customFormat="1"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1" customFormat="1"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1" customFormat="1"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1" customFormat="1"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2" customFormat="1" ht="14.4" customHeight="1">
      <c r="B49" s="58"/>
      <c r="C49" s="59"/>
      <c r="D49" s="60" t="s">
        <v>50</v>
      </c>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0" t="s">
        <v>51</v>
      </c>
      <c r="AI49" s="61"/>
      <c r="AJ49" s="61"/>
      <c r="AK49" s="61"/>
      <c r="AL49" s="61"/>
      <c r="AM49" s="61"/>
      <c r="AN49" s="61"/>
      <c r="AO49" s="61"/>
      <c r="AP49" s="59"/>
      <c r="AQ49" s="59"/>
      <c r="AR49" s="6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2" customFormat="1">
      <c r="A60" s="37"/>
      <c r="B60" s="38"/>
      <c r="C60" s="39"/>
      <c r="D60" s="63" t="s">
        <v>52</v>
      </c>
      <c r="E60" s="41"/>
      <c r="F60" s="41"/>
      <c r="G60" s="41"/>
      <c r="H60" s="41"/>
      <c r="I60" s="41"/>
      <c r="J60" s="41"/>
      <c r="K60" s="41"/>
      <c r="L60" s="41"/>
      <c r="M60" s="41"/>
      <c r="N60" s="41"/>
      <c r="O60" s="41"/>
      <c r="P60" s="41"/>
      <c r="Q60" s="41"/>
      <c r="R60" s="41"/>
      <c r="S60" s="41"/>
      <c r="T60" s="41"/>
      <c r="U60" s="41"/>
      <c r="V60" s="63" t="s">
        <v>53</v>
      </c>
      <c r="W60" s="41"/>
      <c r="X60" s="41"/>
      <c r="Y60" s="41"/>
      <c r="Z60" s="41"/>
      <c r="AA60" s="41"/>
      <c r="AB60" s="41"/>
      <c r="AC60" s="41"/>
      <c r="AD60" s="41"/>
      <c r="AE60" s="41"/>
      <c r="AF60" s="41"/>
      <c r="AG60" s="41"/>
      <c r="AH60" s="63" t="s">
        <v>52</v>
      </c>
      <c r="AI60" s="41"/>
      <c r="AJ60" s="41"/>
      <c r="AK60" s="41"/>
      <c r="AL60" s="41"/>
      <c r="AM60" s="63" t="s">
        <v>53</v>
      </c>
      <c r="AN60" s="41"/>
      <c r="AO60" s="41"/>
      <c r="AP60" s="39"/>
      <c r="AQ60" s="39"/>
      <c r="AR60" s="43"/>
      <c r="BE60" s="37"/>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2" customFormat="1">
      <c r="A64" s="37"/>
      <c r="B64" s="38"/>
      <c r="C64" s="39"/>
      <c r="D64" s="60" t="s">
        <v>54</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0" t="s">
        <v>55</v>
      </c>
      <c r="AI64" s="64"/>
      <c r="AJ64" s="64"/>
      <c r="AK64" s="64"/>
      <c r="AL64" s="64"/>
      <c r="AM64" s="64"/>
      <c r="AN64" s="64"/>
      <c r="AO64" s="64"/>
      <c r="AP64" s="39"/>
      <c r="AQ64" s="39"/>
      <c r="AR64" s="43"/>
      <c r="BE64" s="37"/>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2" customFormat="1">
      <c r="A75" s="37"/>
      <c r="B75" s="38"/>
      <c r="C75" s="39"/>
      <c r="D75" s="63" t="s">
        <v>52</v>
      </c>
      <c r="E75" s="41"/>
      <c r="F75" s="41"/>
      <c r="G75" s="41"/>
      <c r="H75" s="41"/>
      <c r="I75" s="41"/>
      <c r="J75" s="41"/>
      <c r="K75" s="41"/>
      <c r="L75" s="41"/>
      <c r="M75" s="41"/>
      <c r="N75" s="41"/>
      <c r="O75" s="41"/>
      <c r="P75" s="41"/>
      <c r="Q75" s="41"/>
      <c r="R75" s="41"/>
      <c r="S75" s="41"/>
      <c r="T75" s="41"/>
      <c r="U75" s="41"/>
      <c r="V75" s="63" t="s">
        <v>53</v>
      </c>
      <c r="W75" s="41"/>
      <c r="X75" s="41"/>
      <c r="Y75" s="41"/>
      <c r="Z75" s="41"/>
      <c r="AA75" s="41"/>
      <c r="AB75" s="41"/>
      <c r="AC75" s="41"/>
      <c r="AD75" s="41"/>
      <c r="AE75" s="41"/>
      <c r="AF75" s="41"/>
      <c r="AG75" s="41"/>
      <c r="AH75" s="63" t="s">
        <v>52</v>
      </c>
      <c r="AI75" s="41"/>
      <c r="AJ75" s="41"/>
      <c r="AK75" s="41"/>
      <c r="AL75" s="41"/>
      <c r="AM75" s="63" t="s">
        <v>53</v>
      </c>
      <c r="AN75" s="41"/>
      <c r="AO75" s="41"/>
      <c r="AP75" s="39"/>
      <c r="AQ75" s="39"/>
      <c r="AR75" s="43"/>
      <c r="BE75" s="37"/>
    </row>
    <row r="76" s="2" customFormat="1">
      <c r="A76" s="37"/>
      <c r="B76" s="38"/>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3"/>
      <c r="BE76" s="37"/>
    </row>
    <row r="77" s="2" customFormat="1" ht="6.96" customHeight="1">
      <c r="A77" s="37"/>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43"/>
      <c r="BE77" s="37"/>
    </row>
    <row r="81" s="2" customFormat="1" ht="6.96" customHeight="1">
      <c r="A81" s="37"/>
      <c r="B81" s="67"/>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43"/>
      <c r="BE81" s="37"/>
    </row>
    <row r="82" s="2" customFormat="1" ht="24.96" customHeight="1">
      <c r="A82" s="37"/>
      <c r="B82" s="38"/>
      <c r="C82" s="22" t="s">
        <v>56</v>
      </c>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BE82" s="37"/>
    </row>
    <row r="83" s="2" customFormat="1" ht="6.96" customHeight="1">
      <c r="A83" s="37"/>
      <c r="B83" s="38"/>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3"/>
      <c r="BE83" s="37"/>
    </row>
    <row r="84" s="4" customFormat="1" ht="12" customHeight="1">
      <c r="A84" s="4"/>
      <c r="B84" s="69"/>
      <c r="C84" s="31" t="s">
        <v>13</v>
      </c>
      <c r="D84" s="70"/>
      <c r="E84" s="70"/>
      <c r="F84" s="70"/>
      <c r="G84" s="70"/>
      <c r="H84" s="70"/>
      <c r="I84" s="70"/>
      <c r="J84" s="70"/>
      <c r="K84" s="70"/>
      <c r="L84" s="70" t="str">
        <f>K5</f>
        <v>N25-051_exp4</v>
      </c>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BE84" s="4"/>
    </row>
    <row r="85" s="5" customFormat="1" ht="36.96" customHeight="1">
      <c r="A85" s="5"/>
      <c r="B85" s="72"/>
      <c r="C85" s="73" t="s">
        <v>16</v>
      </c>
      <c r="D85" s="74"/>
      <c r="E85" s="74"/>
      <c r="F85" s="74"/>
      <c r="G85" s="74"/>
      <c r="H85" s="74"/>
      <c r="I85" s="74"/>
      <c r="J85" s="74"/>
      <c r="K85" s="74"/>
      <c r="L85" s="75" t="str">
        <f>K6</f>
        <v>STAVEBNÍ ÚPRAVY OPTICKÝCH LABORATOŘÍ V ÚSTAVU TERMOMECHANIKY AV ČR, v.v.i.</v>
      </c>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6"/>
      <c r="BE85" s="5"/>
    </row>
    <row r="86" s="2" customFormat="1" ht="6.96" customHeight="1">
      <c r="A86" s="37"/>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3"/>
      <c r="BE86" s="37"/>
    </row>
    <row r="87" s="2" customFormat="1" ht="12" customHeight="1">
      <c r="A87" s="37"/>
      <c r="B87" s="38"/>
      <c r="C87" s="31" t="s">
        <v>20</v>
      </c>
      <c r="D87" s="39"/>
      <c r="E87" s="39"/>
      <c r="F87" s="39"/>
      <c r="G87" s="39"/>
      <c r="H87" s="39"/>
      <c r="I87" s="39"/>
      <c r="J87" s="39"/>
      <c r="K87" s="39"/>
      <c r="L87" s="77" t="str">
        <f>IF(K8="","",K8)</f>
        <v>Ústav termomechaniky AV ČR</v>
      </c>
      <c r="M87" s="39"/>
      <c r="N87" s="39"/>
      <c r="O87" s="39"/>
      <c r="P87" s="39"/>
      <c r="Q87" s="39"/>
      <c r="R87" s="39"/>
      <c r="S87" s="39"/>
      <c r="T87" s="39"/>
      <c r="U87" s="39"/>
      <c r="V87" s="39"/>
      <c r="W87" s="39"/>
      <c r="X87" s="39"/>
      <c r="Y87" s="39"/>
      <c r="Z87" s="39"/>
      <c r="AA87" s="39"/>
      <c r="AB87" s="39"/>
      <c r="AC87" s="39"/>
      <c r="AD87" s="39"/>
      <c r="AE87" s="39"/>
      <c r="AF87" s="39"/>
      <c r="AG87" s="39"/>
      <c r="AH87" s="39"/>
      <c r="AI87" s="31" t="s">
        <v>22</v>
      </c>
      <c r="AJ87" s="39"/>
      <c r="AK87" s="39"/>
      <c r="AL87" s="39"/>
      <c r="AM87" s="78" t="str">
        <f>IF(AN8= "","",AN8)</f>
        <v>27. 4. 2025</v>
      </c>
      <c r="AN87" s="78"/>
      <c r="AO87" s="39"/>
      <c r="AP87" s="39"/>
      <c r="AQ87" s="39"/>
      <c r="AR87" s="43"/>
      <c r="BE87" s="37"/>
    </row>
    <row r="88" s="2" customFormat="1" ht="6.96" customHeight="1">
      <c r="A88" s="37"/>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3"/>
      <c r="BE88" s="37"/>
    </row>
    <row r="89" s="2" customFormat="1" ht="15.15" customHeight="1">
      <c r="A89" s="37"/>
      <c r="B89" s="38"/>
      <c r="C89" s="31" t="s">
        <v>24</v>
      </c>
      <c r="D89" s="39"/>
      <c r="E89" s="39"/>
      <c r="F89" s="39"/>
      <c r="G89" s="39"/>
      <c r="H89" s="39"/>
      <c r="I89" s="39"/>
      <c r="J89" s="39"/>
      <c r="K89" s="39"/>
      <c r="L89" s="70" t="str">
        <f>IF(E11= "","",E11)</f>
        <v>Ústav termomechaniky AV ČR, v.v.i.</v>
      </c>
      <c r="M89" s="39"/>
      <c r="N89" s="39"/>
      <c r="O89" s="39"/>
      <c r="P89" s="39"/>
      <c r="Q89" s="39"/>
      <c r="R89" s="39"/>
      <c r="S89" s="39"/>
      <c r="T89" s="39"/>
      <c r="U89" s="39"/>
      <c r="V89" s="39"/>
      <c r="W89" s="39"/>
      <c r="X89" s="39"/>
      <c r="Y89" s="39"/>
      <c r="Z89" s="39"/>
      <c r="AA89" s="39"/>
      <c r="AB89" s="39"/>
      <c r="AC89" s="39"/>
      <c r="AD89" s="39"/>
      <c r="AE89" s="39"/>
      <c r="AF89" s="39"/>
      <c r="AG89" s="39"/>
      <c r="AH89" s="39"/>
      <c r="AI89" s="31" t="s">
        <v>30</v>
      </c>
      <c r="AJ89" s="39"/>
      <c r="AK89" s="39"/>
      <c r="AL89" s="39"/>
      <c r="AM89" s="79" t="str">
        <f>IF(E17="","",E17)</f>
        <v>Kania a.s.</v>
      </c>
      <c r="AN89" s="70"/>
      <c r="AO89" s="70"/>
      <c r="AP89" s="70"/>
      <c r="AQ89" s="39"/>
      <c r="AR89" s="43"/>
      <c r="AS89" s="80" t="s">
        <v>57</v>
      </c>
      <c r="AT89" s="81"/>
      <c r="AU89" s="82"/>
      <c r="AV89" s="82"/>
      <c r="AW89" s="82"/>
      <c r="AX89" s="82"/>
      <c r="AY89" s="82"/>
      <c r="AZ89" s="82"/>
      <c r="BA89" s="82"/>
      <c r="BB89" s="82"/>
      <c r="BC89" s="82"/>
      <c r="BD89" s="83"/>
      <c r="BE89" s="37"/>
    </row>
    <row r="90" s="2" customFormat="1" ht="15.15" customHeight="1">
      <c r="A90" s="37"/>
      <c r="B90" s="38"/>
      <c r="C90" s="31" t="s">
        <v>28</v>
      </c>
      <c r="D90" s="39"/>
      <c r="E90" s="39"/>
      <c r="F90" s="39"/>
      <c r="G90" s="39"/>
      <c r="H90" s="39"/>
      <c r="I90" s="39"/>
      <c r="J90" s="39"/>
      <c r="K90" s="39"/>
      <c r="L90" s="70" t="str">
        <f>IF(E14= "Vyplň údaj","",E14)</f>
        <v/>
      </c>
      <c r="M90" s="39"/>
      <c r="N90" s="39"/>
      <c r="O90" s="39"/>
      <c r="P90" s="39"/>
      <c r="Q90" s="39"/>
      <c r="R90" s="39"/>
      <c r="S90" s="39"/>
      <c r="T90" s="39"/>
      <c r="U90" s="39"/>
      <c r="V90" s="39"/>
      <c r="W90" s="39"/>
      <c r="X90" s="39"/>
      <c r="Y90" s="39"/>
      <c r="Z90" s="39"/>
      <c r="AA90" s="39"/>
      <c r="AB90" s="39"/>
      <c r="AC90" s="39"/>
      <c r="AD90" s="39"/>
      <c r="AE90" s="39"/>
      <c r="AF90" s="39"/>
      <c r="AG90" s="39"/>
      <c r="AH90" s="39"/>
      <c r="AI90" s="31" t="s">
        <v>33</v>
      </c>
      <c r="AJ90" s="39"/>
      <c r="AK90" s="39"/>
      <c r="AL90" s="39"/>
      <c r="AM90" s="79" t="str">
        <f>IF(E20="","",E20)</f>
        <v xml:space="preserve"> </v>
      </c>
      <c r="AN90" s="70"/>
      <c r="AO90" s="70"/>
      <c r="AP90" s="70"/>
      <c r="AQ90" s="39"/>
      <c r="AR90" s="43"/>
      <c r="AS90" s="84"/>
      <c r="AT90" s="85"/>
      <c r="AU90" s="86"/>
      <c r="AV90" s="86"/>
      <c r="AW90" s="86"/>
      <c r="AX90" s="86"/>
      <c r="AY90" s="86"/>
      <c r="AZ90" s="86"/>
      <c r="BA90" s="86"/>
      <c r="BB90" s="86"/>
      <c r="BC90" s="86"/>
      <c r="BD90" s="87"/>
      <c r="BE90" s="37"/>
    </row>
    <row r="91" s="2" customFormat="1" ht="10.8" customHeight="1">
      <c r="A91" s="37"/>
      <c r="B91" s="38"/>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3"/>
      <c r="AS91" s="88"/>
      <c r="AT91" s="89"/>
      <c r="AU91" s="90"/>
      <c r="AV91" s="90"/>
      <c r="AW91" s="90"/>
      <c r="AX91" s="90"/>
      <c r="AY91" s="90"/>
      <c r="AZ91" s="90"/>
      <c r="BA91" s="90"/>
      <c r="BB91" s="90"/>
      <c r="BC91" s="90"/>
      <c r="BD91" s="91"/>
      <c r="BE91" s="37"/>
    </row>
    <row r="92" s="2" customFormat="1" ht="29.28" customHeight="1">
      <c r="A92" s="37"/>
      <c r="B92" s="38"/>
      <c r="C92" s="92" t="s">
        <v>58</v>
      </c>
      <c r="D92" s="93"/>
      <c r="E92" s="93"/>
      <c r="F92" s="93"/>
      <c r="G92" s="93"/>
      <c r="H92" s="94"/>
      <c r="I92" s="95" t="s">
        <v>59</v>
      </c>
      <c r="J92" s="93"/>
      <c r="K92" s="93"/>
      <c r="L92" s="93"/>
      <c r="M92" s="93"/>
      <c r="N92" s="93"/>
      <c r="O92" s="93"/>
      <c r="P92" s="93"/>
      <c r="Q92" s="93"/>
      <c r="R92" s="93"/>
      <c r="S92" s="93"/>
      <c r="T92" s="93"/>
      <c r="U92" s="93"/>
      <c r="V92" s="93"/>
      <c r="W92" s="93"/>
      <c r="X92" s="93"/>
      <c r="Y92" s="93"/>
      <c r="Z92" s="93"/>
      <c r="AA92" s="93"/>
      <c r="AB92" s="93"/>
      <c r="AC92" s="93"/>
      <c r="AD92" s="93"/>
      <c r="AE92" s="93"/>
      <c r="AF92" s="93"/>
      <c r="AG92" s="96" t="s">
        <v>60</v>
      </c>
      <c r="AH92" s="93"/>
      <c r="AI92" s="93"/>
      <c r="AJ92" s="93"/>
      <c r="AK92" s="93"/>
      <c r="AL92" s="93"/>
      <c r="AM92" s="93"/>
      <c r="AN92" s="95" t="s">
        <v>61</v>
      </c>
      <c r="AO92" s="93"/>
      <c r="AP92" s="97"/>
      <c r="AQ92" s="98" t="s">
        <v>62</v>
      </c>
      <c r="AR92" s="43"/>
      <c r="AS92" s="99" t="s">
        <v>63</v>
      </c>
      <c r="AT92" s="100" t="s">
        <v>64</v>
      </c>
      <c r="AU92" s="100" t="s">
        <v>65</v>
      </c>
      <c r="AV92" s="100" t="s">
        <v>66</v>
      </c>
      <c r="AW92" s="100" t="s">
        <v>67</v>
      </c>
      <c r="AX92" s="100" t="s">
        <v>68</v>
      </c>
      <c r="AY92" s="100" t="s">
        <v>69</v>
      </c>
      <c r="AZ92" s="100" t="s">
        <v>70</v>
      </c>
      <c r="BA92" s="100" t="s">
        <v>71</v>
      </c>
      <c r="BB92" s="100" t="s">
        <v>72</v>
      </c>
      <c r="BC92" s="100" t="s">
        <v>73</v>
      </c>
      <c r="BD92" s="101" t="s">
        <v>74</v>
      </c>
      <c r="BE92" s="37"/>
    </row>
    <row r="93" s="2" customFormat="1" ht="10.8" customHeight="1">
      <c r="A93" s="37"/>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3"/>
      <c r="AS93" s="102"/>
      <c r="AT93" s="103"/>
      <c r="AU93" s="103"/>
      <c r="AV93" s="103"/>
      <c r="AW93" s="103"/>
      <c r="AX93" s="103"/>
      <c r="AY93" s="103"/>
      <c r="AZ93" s="103"/>
      <c r="BA93" s="103"/>
      <c r="BB93" s="103"/>
      <c r="BC93" s="103"/>
      <c r="BD93" s="104"/>
      <c r="BE93" s="37"/>
    </row>
    <row r="94" s="6" customFormat="1" ht="32.4" customHeight="1">
      <c r="A94" s="6"/>
      <c r="B94" s="105"/>
      <c r="C94" s="106" t="s">
        <v>75</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8">
        <f>ROUND(AG95+AG96+AG97+SUM(AG107:AG111),2)</f>
        <v>0</v>
      </c>
      <c r="AH94" s="108"/>
      <c r="AI94" s="108"/>
      <c r="AJ94" s="108"/>
      <c r="AK94" s="108"/>
      <c r="AL94" s="108"/>
      <c r="AM94" s="108"/>
      <c r="AN94" s="109">
        <f>SUM(AG94,AT94)</f>
        <v>0</v>
      </c>
      <c r="AO94" s="109"/>
      <c r="AP94" s="109"/>
      <c r="AQ94" s="110" t="s">
        <v>1</v>
      </c>
      <c r="AR94" s="111"/>
      <c r="AS94" s="112">
        <f>ROUND(AS95+AS96+AS97+SUM(AS107:AS111),2)</f>
        <v>0</v>
      </c>
      <c r="AT94" s="113">
        <f>ROUND(SUM(AV94:AW94),2)</f>
        <v>0</v>
      </c>
      <c r="AU94" s="114">
        <f>ROUND(AU95+AU96+AU97+SUM(AU107:AU111),5)</f>
        <v>0</v>
      </c>
      <c r="AV94" s="113">
        <f>ROUND(AZ94*L29,2)</f>
        <v>0</v>
      </c>
      <c r="AW94" s="113">
        <f>ROUND(BA94*L30,2)</f>
        <v>0</v>
      </c>
      <c r="AX94" s="113">
        <f>ROUND(BB94*L29,2)</f>
        <v>0</v>
      </c>
      <c r="AY94" s="113">
        <f>ROUND(BC94*L30,2)</f>
        <v>0</v>
      </c>
      <c r="AZ94" s="113">
        <f>ROUND(AZ95+AZ96+AZ97+SUM(AZ107:AZ111),2)</f>
        <v>0</v>
      </c>
      <c r="BA94" s="113">
        <f>ROUND(BA95+BA96+BA97+SUM(BA107:BA111),2)</f>
        <v>0</v>
      </c>
      <c r="BB94" s="113">
        <f>ROUND(BB95+BB96+BB97+SUM(BB107:BB111),2)</f>
        <v>0</v>
      </c>
      <c r="BC94" s="113">
        <f>ROUND(BC95+BC96+BC97+SUM(BC107:BC111),2)</f>
        <v>0</v>
      </c>
      <c r="BD94" s="115">
        <f>ROUND(BD95+BD96+BD97+SUM(BD107:BD111),2)</f>
        <v>0</v>
      </c>
      <c r="BE94" s="6"/>
      <c r="BS94" s="116" t="s">
        <v>76</v>
      </c>
      <c r="BT94" s="116" t="s">
        <v>77</v>
      </c>
      <c r="BU94" s="117" t="s">
        <v>78</v>
      </c>
      <c r="BV94" s="116" t="s">
        <v>79</v>
      </c>
      <c r="BW94" s="116" t="s">
        <v>5</v>
      </c>
      <c r="BX94" s="116" t="s">
        <v>80</v>
      </c>
      <c r="CL94" s="116" t="s">
        <v>1</v>
      </c>
    </row>
    <row r="95" s="7" customFormat="1" ht="24.75" customHeight="1">
      <c r="A95" s="118" t="s">
        <v>81</v>
      </c>
      <c r="B95" s="119"/>
      <c r="C95" s="120"/>
      <c r="D95" s="121" t="s">
        <v>82</v>
      </c>
      <c r="E95" s="121"/>
      <c r="F95" s="121"/>
      <c r="G95" s="121"/>
      <c r="H95" s="121"/>
      <c r="I95" s="122"/>
      <c r="J95" s="121" t="s">
        <v>83</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'SO 01-D.1.1 - Architekton...'!J30</f>
        <v>0</v>
      </c>
      <c r="AH95" s="122"/>
      <c r="AI95" s="122"/>
      <c r="AJ95" s="122"/>
      <c r="AK95" s="122"/>
      <c r="AL95" s="122"/>
      <c r="AM95" s="122"/>
      <c r="AN95" s="123">
        <f>SUM(AG95,AT95)</f>
        <v>0</v>
      </c>
      <c r="AO95" s="122"/>
      <c r="AP95" s="122"/>
      <c r="AQ95" s="124" t="s">
        <v>84</v>
      </c>
      <c r="AR95" s="125"/>
      <c r="AS95" s="126">
        <v>0</v>
      </c>
      <c r="AT95" s="127">
        <f>ROUND(SUM(AV95:AW95),2)</f>
        <v>0</v>
      </c>
      <c r="AU95" s="128">
        <f>'SO 01-D.1.1 - Architekton...'!P142</f>
        <v>0</v>
      </c>
      <c r="AV95" s="127">
        <f>'SO 01-D.1.1 - Architekton...'!J33</f>
        <v>0</v>
      </c>
      <c r="AW95" s="127">
        <f>'SO 01-D.1.1 - Architekton...'!J34</f>
        <v>0</v>
      </c>
      <c r="AX95" s="127">
        <f>'SO 01-D.1.1 - Architekton...'!J35</f>
        <v>0</v>
      </c>
      <c r="AY95" s="127">
        <f>'SO 01-D.1.1 - Architekton...'!J36</f>
        <v>0</v>
      </c>
      <c r="AZ95" s="127">
        <f>'SO 01-D.1.1 - Architekton...'!F33</f>
        <v>0</v>
      </c>
      <c r="BA95" s="127">
        <f>'SO 01-D.1.1 - Architekton...'!F34</f>
        <v>0</v>
      </c>
      <c r="BB95" s="127">
        <f>'SO 01-D.1.1 - Architekton...'!F35</f>
        <v>0</v>
      </c>
      <c r="BC95" s="127">
        <f>'SO 01-D.1.1 - Architekton...'!F36</f>
        <v>0</v>
      </c>
      <c r="BD95" s="129">
        <f>'SO 01-D.1.1 - Architekton...'!F37</f>
        <v>0</v>
      </c>
      <c r="BE95" s="7"/>
      <c r="BT95" s="130" t="s">
        <v>85</v>
      </c>
      <c r="BV95" s="130" t="s">
        <v>79</v>
      </c>
      <c r="BW95" s="130" t="s">
        <v>86</v>
      </c>
      <c r="BX95" s="130" t="s">
        <v>5</v>
      </c>
      <c r="CL95" s="130" t="s">
        <v>1</v>
      </c>
      <c r="CM95" s="130" t="s">
        <v>87</v>
      </c>
    </row>
    <row r="96" s="7" customFormat="1" ht="24.75" customHeight="1">
      <c r="A96" s="118" t="s">
        <v>81</v>
      </c>
      <c r="B96" s="119"/>
      <c r="C96" s="120"/>
      <c r="D96" s="121" t="s">
        <v>88</v>
      </c>
      <c r="E96" s="121"/>
      <c r="F96" s="121"/>
      <c r="G96" s="121"/>
      <c r="H96" s="121"/>
      <c r="I96" s="122"/>
      <c r="J96" s="121" t="s">
        <v>89</v>
      </c>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3">
        <f>'D.1.2.2-SO 01 - Zdravotec...'!J30</f>
        <v>0</v>
      </c>
      <c r="AH96" s="122"/>
      <c r="AI96" s="122"/>
      <c r="AJ96" s="122"/>
      <c r="AK96" s="122"/>
      <c r="AL96" s="122"/>
      <c r="AM96" s="122"/>
      <c r="AN96" s="123">
        <f>SUM(AG96,AT96)</f>
        <v>0</v>
      </c>
      <c r="AO96" s="122"/>
      <c r="AP96" s="122"/>
      <c r="AQ96" s="124" t="s">
        <v>84</v>
      </c>
      <c r="AR96" s="125"/>
      <c r="AS96" s="126">
        <v>0</v>
      </c>
      <c r="AT96" s="127">
        <f>ROUND(SUM(AV96:AW96),2)</f>
        <v>0</v>
      </c>
      <c r="AU96" s="128">
        <f>'D.1.2.2-SO 01 - Zdravotec...'!P124</f>
        <v>0</v>
      </c>
      <c r="AV96" s="127">
        <f>'D.1.2.2-SO 01 - Zdravotec...'!J33</f>
        <v>0</v>
      </c>
      <c r="AW96" s="127">
        <f>'D.1.2.2-SO 01 - Zdravotec...'!J34</f>
        <v>0</v>
      </c>
      <c r="AX96" s="127">
        <f>'D.1.2.2-SO 01 - Zdravotec...'!J35</f>
        <v>0</v>
      </c>
      <c r="AY96" s="127">
        <f>'D.1.2.2-SO 01 - Zdravotec...'!J36</f>
        <v>0</v>
      </c>
      <c r="AZ96" s="127">
        <f>'D.1.2.2-SO 01 - Zdravotec...'!F33</f>
        <v>0</v>
      </c>
      <c r="BA96" s="127">
        <f>'D.1.2.2-SO 01 - Zdravotec...'!F34</f>
        <v>0</v>
      </c>
      <c r="BB96" s="127">
        <f>'D.1.2.2-SO 01 - Zdravotec...'!F35</f>
        <v>0</v>
      </c>
      <c r="BC96" s="127">
        <f>'D.1.2.2-SO 01 - Zdravotec...'!F36</f>
        <v>0</v>
      </c>
      <c r="BD96" s="129">
        <f>'D.1.2.2-SO 01 - Zdravotec...'!F37</f>
        <v>0</v>
      </c>
      <c r="BE96" s="7"/>
      <c r="BT96" s="130" t="s">
        <v>85</v>
      </c>
      <c r="BV96" s="130" t="s">
        <v>79</v>
      </c>
      <c r="BW96" s="130" t="s">
        <v>90</v>
      </c>
      <c r="BX96" s="130" t="s">
        <v>5</v>
      </c>
      <c r="CL96" s="130" t="s">
        <v>1</v>
      </c>
      <c r="CM96" s="130" t="s">
        <v>87</v>
      </c>
    </row>
    <row r="97" s="7" customFormat="1" ht="24.75" customHeight="1">
      <c r="A97" s="7"/>
      <c r="B97" s="119"/>
      <c r="C97" s="120"/>
      <c r="D97" s="121" t="s">
        <v>91</v>
      </c>
      <c r="E97" s="121"/>
      <c r="F97" s="121"/>
      <c r="G97" s="121"/>
      <c r="H97" s="121"/>
      <c r="I97" s="122"/>
      <c r="J97" s="121" t="s">
        <v>92</v>
      </c>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31">
        <f>ROUND(AG98+AG99+AG106,2)</f>
        <v>0</v>
      </c>
      <c r="AH97" s="122"/>
      <c r="AI97" s="122"/>
      <c r="AJ97" s="122"/>
      <c r="AK97" s="122"/>
      <c r="AL97" s="122"/>
      <c r="AM97" s="122"/>
      <c r="AN97" s="123">
        <f>SUM(AG97,AT97)</f>
        <v>0</v>
      </c>
      <c r="AO97" s="122"/>
      <c r="AP97" s="122"/>
      <c r="AQ97" s="124" t="s">
        <v>84</v>
      </c>
      <c r="AR97" s="125"/>
      <c r="AS97" s="126">
        <f>ROUND(AS98+AS99+AS106,2)</f>
        <v>0</v>
      </c>
      <c r="AT97" s="127">
        <f>ROUND(SUM(AV97:AW97),2)</f>
        <v>0</v>
      </c>
      <c r="AU97" s="128">
        <f>ROUND(AU98+AU99+AU106,5)</f>
        <v>0</v>
      </c>
      <c r="AV97" s="127">
        <f>ROUND(AZ97*L29,2)</f>
        <v>0</v>
      </c>
      <c r="AW97" s="127">
        <f>ROUND(BA97*L30,2)</f>
        <v>0</v>
      </c>
      <c r="AX97" s="127">
        <f>ROUND(BB97*L29,2)</f>
        <v>0</v>
      </c>
      <c r="AY97" s="127">
        <f>ROUND(BC97*L30,2)</f>
        <v>0</v>
      </c>
      <c r="AZ97" s="127">
        <f>ROUND(AZ98+AZ99+AZ106,2)</f>
        <v>0</v>
      </c>
      <c r="BA97" s="127">
        <f>ROUND(BA98+BA99+BA106,2)</f>
        <v>0</v>
      </c>
      <c r="BB97" s="127">
        <f>ROUND(BB98+BB99+BB106,2)</f>
        <v>0</v>
      </c>
      <c r="BC97" s="127">
        <f>ROUND(BC98+BC99+BC106,2)</f>
        <v>0</v>
      </c>
      <c r="BD97" s="129">
        <f>ROUND(BD98+BD99+BD106,2)</f>
        <v>0</v>
      </c>
      <c r="BE97" s="7"/>
      <c r="BS97" s="130" t="s">
        <v>76</v>
      </c>
      <c r="BT97" s="130" t="s">
        <v>85</v>
      </c>
      <c r="BU97" s="130" t="s">
        <v>78</v>
      </c>
      <c r="BV97" s="130" t="s">
        <v>79</v>
      </c>
      <c r="BW97" s="130" t="s">
        <v>93</v>
      </c>
      <c r="BX97" s="130" t="s">
        <v>5</v>
      </c>
      <c r="CL97" s="130" t="s">
        <v>1</v>
      </c>
      <c r="CM97" s="130" t="s">
        <v>87</v>
      </c>
    </row>
    <row r="98" s="4" customFormat="1" ht="16.5" customHeight="1">
      <c r="A98" s="118" t="s">
        <v>81</v>
      </c>
      <c r="B98" s="69"/>
      <c r="C98" s="132"/>
      <c r="D98" s="132"/>
      <c r="E98" s="133" t="s">
        <v>94</v>
      </c>
      <c r="F98" s="133"/>
      <c r="G98" s="133"/>
      <c r="H98" s="133"/>
      <c r="I98" s="133"/>
      <c r="J98" s="132"/>
      <c r="K98" s="133" t="s">
        <v>95</v>
      </c>
      <c r="L98" s="133"/>
      <c r="M98" s="133"/>
      <c r="N98" s="133"/>
      <c r="O98" s="133"/>
      <c r="P98" s="133"/>
      <c r="Q98" s="133"/>
      <c r="R98" s="133"/>
      <c r="S98" s="133"/>
      <c r="T98" s="133"/>
      <c r="U98" s="133"/>
      <c r="V98" s="133"/>
      <c r="W98" s="133"/>
      <c r="X98" s="133"/>
      <c r="Y98" s="133"/>
      <c r="Z98" s="133"/>
      <c r="AA98" s="133"/>
      <c r="AB98" s="133"/>
      <c r="AC98" s="133"/>
      <c r="AD98" s="133"/>
      <c r="AE98" s="133"/>
      <c r="AF98" s="133"/>
      <c r="AG98" s="134">
        <f>'D.1.2.4_1 - Vytápění'!J32</f>
        <v>0</v>
      </c>
      <c r="AH98" s="132"/>
      <c r="AI98" s="132"/>
      <c r="AJ98" s="132"/>
      <c r="AK98" s="132"/>
      <c r="AL98" s="132"/>
      <c r="AM98" s="132"/>
      <c r="AN98" s="134">
        <f>SUM(AG98,AT98)</f>
        <v>0</v>
      </c>
      <c r="AO98" s="132"/>
      <c r="AP98" s="132"/>
      <c r="AQ98" s="135" t="s">
        <v>96</v>
      </c>
      <c r="AR98" s="71"/>
      <c r="AS98" s="136">
        <v>0</v>
      </c>
      <c r="AT98" s="137">
        <f>ROUND(SUM(AV98:AW98),2)</f>
        <v>0</v>
      </c>
      <c r="AU98" s="138">
        <f>'D.1.2.4_1 - Vytápění'!P122</f>
        <v>0</v>
      </c>
      <c r="AV98" s="137">
        <f>'D.1.2.4_1 - Vytápění'!J35</f>
        <v>0</v>
      </c>
      <c r="AW98" s="137">
        <f>'D.1.2.4_1 - Vytápění'!J36</f>
        <v>0</v>
      </c>
      <c r="AX98" s="137">
        <f>'D.1.2.4_1 - Vytápění'!J37</f>
        <v>0</v>
      </c>
      <c r="AY98" s="137">
        <f>'D.1.2.4_1 - Vytápění'!J38</f>
        <v>0</v>
      </c>
      <c r="AZ98" s="137">
        <f>'D.1.2.4_1 - Vytápění'!F35</f>
        <v>0</v>
      </c>
      <c r="BA98" s="137">
        <f>'D.1.2.4_1 - Vytápění'!F36</f>
        <v>0</v>
      </c>
      <c r="BB98" s="137">
        <f>'D.1.2.4_1 - Vytápění'!F37</f>
        <v>0</v>
      </c>
      <c r="BC98" s="137">
        <f>'D.1.2.4_1 - Vytápění'!F38</f>
        <v>0</v>
      </c>
      <c r="BD98" s="139">
        <f>'D.1.2.4_1 - Vytápění'!F39</f>
        <v>0</v>
      </c>
      <c r="BE98" s="4"/>
      <c r="BT98" s="140" t="s">
        <v>87</v>
      </c>
      <c r="BV98" s="140" t="s">
        <v>79</v>
      </c>
      <c r="BW98" s="140" t="s">
        <v>97</v>
      </c>
      <c r="BX98" s="140" t="s">
        <v>93</v>
      </c>
      <c r="CL98" s="140" t="s">
        <v>1</v>
      </c>
    </row>
    <row r="99" s="4" customFormat="1" ht="16.5" customHeight="1">
      <c r="A99" s="4"/>
      <c r="B99" s="69"/>
      <c r="C99" s="132"/>
      <c r="D99" s="132"/>
      <c r="E99" s="133" t="s">
        <v>98</v>
      </c>
      <c r="F99" s="133"/>
      <c r="G99" s="133"/>
      <c r="H99" s="133"/>
      <c r="I99" s="133"/>
      <c r="J99" s="132"/>
      <c r="K99" s="133" t="s">
        <v>99</v>
      </c>
      <c r="L99" s="133"/>
      <c r="M99" s="133"/>
      <c r="N99" s="133"/>
      <c r="O99" s="133"/>
      <c r="P99" s="133"/>
      <c r="Q99" s="133"/>
      <c r="R99" s="133"/>
      <c r="S99" s="133"/>
      <c r="T99" s="133"/>
      <c r="U99" s="133"/>
      <c r="V99" s="133"/>
      <c r="W99" s="133"/>
      <c r="X99" s="133"/>
      <c r="Y99" s="133"/>
      <c r="Z99" s="133"/>
      <c r="AA99" s="133"/>
      <c r="AB99" s="133"/>
      <c r="AC99" s="133"/>
      <c r="AD99" s="133"/>
      <c r="AE99" s="133"/>
      <c r="AF99" s="133"/>
      <c r="AG99" s="141">
        <f>ROUND(SUM(AG100:AG105),2)</f>
        <v>0</v>
      </c>
      <c r="AH99" s="132"/>
      <c r="AI99" s="132"/>
      <c r="AJ99" s="132"/>
      <c r="AK99" s="132"/>
      <c r="AL99" s="132"/>
      <c r="AM99" s="132"/>
      <c r="AN99" s="134">
        <f>SUM(AG99,AT99)</f>
        <v>0</v>
      </c>
      <c r="AO99" s="132"/>
      <c r="AP99" s="132"/>
      <c r="AQ99" s="135" t="s">
        <v>96</v>
      </c>
      <c r="AR99" s="71"/>
      <c r="AS99" s="136">
        <f>ROUND(SUM(AS100:AS105),2)</f>
        <v>0</v>
      </c>
      <c r="AT99" s="137">
        <f>ROUND(SUM(AV99:AW99),2)</f>
        <v>0</v>
      </c>
      <c r="AU99" s="138">
        <f>ROUND(SUM(AU100:AU105),5)</f>
        <v>0</v>
      </c>
      <c r="AV99" s="137">
        <f>ROUND(AZ99*L29,2)</f>
        <v>0</v>
      </c>
      <c r="AW99" s="137">
        <f>ROUND(BA99*L30,2)</f>
        <v>0</v>
      </c>
      <c r="AX99" s="137">
        <f>ROUND(BB99*L29,2)</f>
        <v>0</v>
      </c>
      <c r="AY99" s="137">
        <f>ROUND(BC99*L30,2)</f>
        <v>0</v>
      </c>
      <c r="AZ99" s="137">
        <f>ROUND(SUM(AZ100:AZ105),2)</f>
        <v>0</v>
      </c>
      <c r="BA99" s="137">
        <f>ROUND(SUM(BA100:BA105),2)</f>
        <v>0</v>
      </c>
      <c r="BB99" s="137">
        <f>ROUND(SUM(BB100:BB105),2)</f>
        <v>0</v>
      </c>
      <c r="BC99" s="137">
        <f>ROUND(SUM(BC100:BC105),2)</f>
        <v>0</v>
      </c>
      <c r="BD99" s="139">
        <f>ROUND(SUM(BD100:BD105),2)</f>
        <v>0</v>
      </c>
      <c r="BE99" s="4"/>
      <c r="BS99" s="140" t="s">
        <v>76</v>
      </c>
      <c r="BT99" s="140" t="s">
        <v>87</v>
      </c>
      <c r="BU99" s="140" t="s">
        <v>78</v>
      </c>
      <c r="BV99" s="140" t="s">
        <v>79</v>
      </c>
      <c r="BW99" s="140" t="s">
        <v>100</v>
      </c>
      <c r="BX99" s="140" t="s">
        <v>93</v>
      </c>
      <c r="CL99" s="140" t="s">
        <v>1</v>
      </c>
    </row>
    <row r="100" s="4" customFormat="1" ht="16.5" customHeight="1">
      <c r="A100" s="118" t="s">
        <v>81</v>
      </c>
      <c r="B100" s="69"/>
      <c r="C100" s="132"/>
      <c r="D100" s="132"/>
      <c r="E100" s="132"/>
      <c r="F100" s="133" t="s">
        <v>85</v>
      </c>
      <c r="G100" s="133"/>
      <c r="H100" s="133"/>
      <c r="I100" s="133"/>
      <c r="J100" s="133"/>
      <c r="K100" s="132"/>
      <c r="L100" s="133" t="s">
        <v>101</v>
      </c>
      <c r="M100" s="133"/>
      <c r="N100" s="133"/>
      <c r="O100" s="133"/>
      <c r="P100" s="133"/>
      <c r="Q100" s="133"/>
      <c r="R100" s="133"/>
      <c r="S100" s="133"/>
      <c r="T100" s="133"/>
      <c r="U100" s="133"/>
      <c r="V100" s="133"/>
      <c r="W100" s="133"/>
      <c r="X100" s="133"/>
      <c r="Y100" s="133"/>
      <c r="Z100" s="133"/>
      <c r="AA100" s="133"/>
      <c r="AB100" s="133"/>
      <c r="AC100" s="133"/>
      <c r="AD100" s="133"/>
      <c r="AE100" s="133"/>
      <c r="AF100" s="133"/>
      <c r="AG100" s="134">
        <f>'1 - Ostatní'!J34</f>
        <v>0</v>
      </c>
      <c r="AH100" s="132"/>
      <c r="AI100" s="132"/>
      <c r="AJ100" s="132"/>
      <c r="AK100" s="132"/>
      <c r="AL100" s="132"/>
      <c r="AM100" s="132"/>
      <c r="AN100" s="134">
        <f>SUM(AG100,AT100)</f>
        <v>0</v>
      </c>
      <c r="AO100" s="132"/>
      <c r="AP100" s="132"/>
      <c r="AQ100" s="135" t="s">
        <v>96</v>
      </c>
      <c r="AR100" s="71"/>
      <c r="AS100" s="136">
        <v>0</v>
      </c>
      <c r="AT100" s="137">
        <f>ROUND(SUM(AV100:AW100),2)</f>
        <v>0</v>
      </c>
      <c r="AU100" s="138">
        <f>'1 - Ostatní'!P124</f>
        <v>0</v>
      </c>
      <c r="AV100" s="137">
        <f>'1 - Ostatní'!J37</f>
        <v>0</v>
      </c>
      <c r="AW100" s="137">
        <f>'1 - Ostatní'!J38</f>
        <v>0</v>
      </c>
      <c r="AX100" s="137">
        <f>'1 - Ostatní'!J39</f>
        <v>0</v>
      </c>
      <c r="AY100" s="137">
        <f>'1 - Ostatní'!J40</f>
        <v>0</v>
      </c>
      <c r="AZ100" s="137">
        <f>'1 - Ostatní'!F37</f>
        <v>0</v>
      </c>
      <c r="BA100" s="137">
        <f>'1 - Ostatní'!F38</f>
        <v>0</v>
      </c>
      <c r="BB100" s="137">
        <f>'1 - Ostatní'!F39</f>
        <v>0</v>
      </c>
      <c r="BC100" s="137">
        <f>'1 - Ostatní'!F40</f>
        <v>0</v>
      </c>
      <c r="BD100" s="139">
        <f>'1 - Ostatní'!F41</f>
        <v>0</v>
      </c>
      <c r="BE100" s="4"/>
      <c r="BT100" s="140" t="s">
        <v>102</v>
      </c>
      <c r="BV100" s="140" t="s">
        <v>79</v>
      </c>
      <c r="BW100" s="140" t="s">
        <v>103</v>
      </c>
      <c r="BX100" s="140" t="s">
        <v>100</v>
      </c>
      <c r="CL100" s="140" t="s">
        <v>1</v>
      </c>
    </row>
    <row r="101" s="4" customFormat="1" ht="23.25" customHeight="1">
      <c r="A101" s="118" t="s">
        <v>81</v>
      </c>
      <c r="B101" s="69"/>
      <c r="C101" s="132"/>
      <c r="D101" s="132"/>
      <c r="E101" s="132"/>
      <c r="F101" s="133" t="s">
        <v>87</v>
      </c>
      <c r="G101" s="133"/>
      <c r="H101" s="133"/>
      <c r="I101" s="133"/>
      <c r="J101" s="133"/>
      <c r="K101" s="132"/>
      <c r="L101" s="133" t="s">
        <v>104</v>
      </c>
      <c r="M101" s="133"/>
      <c r="N101" s="133"/>
      <c r="O101" s="133"/>
      <c r="P101" s="133"/>
      <c r="Q101" s="133"/>
      <c r="R101" s="133"/>
      <c r="S101" s="133"/>
      <c r="T101" s="133"/>
      <c r="U101" s="133"/>
      <c r="V101" s="133"/>
      <c r="W101" s="133"/>
      <c r="X101" s="133"/>
      <c r="Y101" s="133"/>
      <c r="Z101" s="133"/>
      <c r="AA101" s="133"/>
      <c r="AB101" s="133"/>
      <c r="AC101" s="133"/>
      <c r="AD101" s="133"/>
      <c r="AE101" s="133"/>
      <c r="AF101" s="133"/>
      <c r="AG101" s="134">
        <f>'2 - Z.Č.1 - VĚTRÁNÍ MÍSTN...'!J34</f>
        <v>0</v>
      </c>
      <c r="AH101" s="132"/>
      <c r="AI101" s="132"/>
      <c r="AJ101" s="132"/>
      <c r="AK101" s="132"/>
      <c r="AL101" s="132"/>
      <c r="AM101" s="132"/>
      <c r="AN101" s="134">
        <f>SUM(AG101,AT101)</f>
        <v>0</v>
      </c>
      <c r="AO101" s="132"/>
      <c r="AP101" s="132"/>
      <c r="AQ101" s="135" t="s">
        <v>96</v>
      </c>
      <c r="AR101" s="71"/>
      <c r="AS101" s="136">
        <v>0</v>
      </c>
      <c r="AT101" s="137">
        <f>ROUND(SUM(AV101:AW101),2)</f>
        <v>0</v>
      </c>
      <c r="AU101" s="138">
        <f>'2 - Z.Č.1 - VĚTRÁNÍ MÍSTN...'!P125</f>
        <v>0</v>
      </c>
      <c r="AV101" s="137">
        <f>'2 - Z.Č.1 - VĚTRÁNÍ MÍSTN...'!J37</f>
        <v>0</v>
      </c>
      <c r="AW101" s="137">
        <f>'2 - Z.Č.1 - VĚTRÁNÍ MÍSTN...'!J38</f>
        <v>0</v>
      </c>
      <c r="AX101" s="137">
        <f>'2 - Z.Č.1 - VĚTRÁNÍ MÍSTN...'!J39</f>
        <v>0</v>
      </c>
      <c r="AY101" s="137">
        <f>'2 - Z.Č.1 - VĚTRÁNÍ MÍSTN...'!J40</f>
        <v>0</v>
      </c>
      <c r="AZ101" s="137">
        <f>'2 - Z.Č.1 - VĚTRÁNÍ MÍSTN...'!F37</f>
        <v>0</v>
      </c>
      <c r="BA101" s="137">
        <f>'2 - Z.Č.1 - VĚTRÁNÍ MÍSTN...'!F38</f>
        <v>0</v>
      </c>
      <c r="BB101" s="137">
        <f>'2 - Z.Č.1 - VĚTRÁNÍ MÍSTN...'!F39</f>
        <v>0</v>
      </c>
      <c r="BC101" s="137">
        <f>'2 - Z.Č.1 - VĚTRÁNÍ MÍSTN...'!F40</f>
        <v>0</v>
      </c>
      <c r="BD101" s="139">
        <f>'2 - Z.Č.1 - VĚTRÁNÍ MÍSTN...'!F41</f>
        <v>0</v>
      </c>
      <c r="BE101" s="4"/>
      <c r="BT101" s="140" t="s">
        <v>102</v>
      </c>
      <c r="BV101" s="140" t="s">
        <v>79</v>
      </c>
      <c r="BW101" s="140" t="s">
        <v>105</v>
      </c>
      <c r="BX101" s="140" t="s">
        <v>100</v>
      </c>
      <c r="CL101" s="140" t="s">
        <v>1</v>
      </c>
    </row>
    <row r="102" s="4" customFormat="1" ht="16.5" customHeight="1">
      <c r="A102" s="118" t="s">
        <v>81</v>
      </c>
      <c r="B102" s="69"/>
      <c r="C102" s="132"/>
      <c r="D102" s="132"/>
      <c r="E102" s="132"/>
      <c r="F102" s="133" t="s">
        <v>102</v>
      </c>
      <c r="G102" s="133"/>
      <c r="H102" s="133"/>
      <c r="I102" s="133"/>
      <c r="J102" s="133"/>
      <c r="K102" s="132"/>
      <c r="L102" s="133" t="s">
        <v>106</v>
      </c>
      <c r="M102" s="133"/>
      <c r="N102" s="133"/>
      <c r="O102" s="133"/>
      <c r="P102" s="133"/>
      <c r="Q102" s="133"/>
      <c r="R102" s="133"/>
      <c r="S102" s="133"/>
      <c r="T102" s="133"/>
      <c r="U102" s="133"/>
      <c r="V102" s="133"/>
      <c r="W102" s="133"/>
      <c r="X102" s="133"/>
      <c r="Y102" s="133"/>
      <c r="Z102" s="133"/>
      <c r="AA102" s="133"/>
      <c r="AB102" s="133"/>
      <c r="AC102" s="133"/>
      <c r="AD102" s="133"/>
      <c r="AE102" s="133"/>
      <c r="AF102" s="133"/>
      <c r="AG102" s="134">
        <f>'3 - Z.Č.2 - CHLAZENÍ m.č....'!J34</f>
        <v>0</v>
      </c>
      <c r="AH102" s="132"/>
      <c r="AI102" s="132"/>
      <c r="AJ102" s="132"/>
      <c r="AK102" s="132"/>
      <c r="AL102" s="132"/>
      <c r="AM102" s="132"/>
      <c r="AN102" s="134">
        <f>SUM(AG102,AT102)</f>
        <v>0</v>
      </c>
      <c r="AO102" s="132"/>
      <c r="AP102" s="132"/>
      <c r="AQ102" s="135" t="s">
        <v>96</v>
      </c>
      <c r="AR102" s="71"/>
      <c r="AS102" s="136">
        <v>0</v>
      </c>
      <c r="AT102" s="137">
        <f>ROUND(SUM(AV102:AW102),2)</f>
        <v>0</v>
      </c>
      <c r="AU102" s="138">
        <f>'3 - Z.Č.2 - CHLAZENÍ m.č....'!P125</f>
        <v>0</v>
      </c>
      <c r="AV102" s="137">
        <f>'3 - Z.Č.2 - CHLAZENÍ m.č....'!J37</f>
        <v>0</v>
      </c>
      <c r="AW102" s="137">
        <f>'3 - Z.Č.2 - CHLAZENÍ m.č....'!J38</f>
        <v>0</v>
      </c>
      <c r="AX102" s="137">
        <f>'3 - Z.Č.2 - CHLAZENÍ m.č....'!J39</f>
        <v>0</v>
      </c>
      <c r="AY102" s="137">
        <f>'3 - Z.Č.2 - CHLAZENÍ m.č....'!J40</f>
        <v>0</v>
      </c>
      <c r="AZ102" s="137">
        <f>'3 - Z.Č.2 - CHLAZENÍ m.č....'!F37</f>
        <v>0</v>
      </c>
      <c r="BA102" s="137">
        <f>'3 - Z.Č.2 - CHLAZENÍ m.č....'!F38</f>
        <v>0</v>
      </c>
      <c r="BB102" s="137">
        <f>'3 - Z.Č.2 - CHLAZENÍ m.č....'!F39</f>
        <v>0</v>
      </c>
      <c r="BC102" s="137">
        <f>'3 - Z.Č.2 - CHLAZENÍ m.č....'!F40</f>
        <v>0</v>
      </c>
      <c r="BD102" s="139">
        <f>'3 - Z.Č.2 - CHLAZENÍ m.č....'!F41</f>
        <v>0</v>
      </c>
      <c r="BE102" s="4"/>
      <c r="BT102" s="140" t="s">
        <v>102</v>
      </c>
      <c r="BV102" s="140" t="s">
        <v>79</v>
      </c>
      <c r="BW102" s="140" t="s">
        <v>107</v>
      </c>
      <c r="BX102" s="140" t="s">
        <v>100</v>
      </c>
      <c r="CL102" s="140" t="s">
        <v>1</v>
      </c>
    </row>
    <row r="103" s="4" customFormat="1" ht="16.5" customHeight="1">
      <c r="A103" s="118" t="s">
        <v>81</v>
      </c>
      <c r="B103" s="69"/>
      <c r="C103" s="132"/>
      <c r="D103" s="132"/>
      <c r="E103" s="132"/>
      <c r="F103" s="133" t="s">
        <v>108</v>
      </c>
      <c r="G103" s="133"/>
      <c r="H103" s="133"/>
      <c r="I103" s="133"/>
      <c r="J103" s="133"/>
      <c r="K103" s="132"/>
      <c r="L103" s="133" t="s">
        <v>109</v>
      </c>
      <c r="M103" s="133"/>
      <c r="N103" s="133"/>
      <c r="O103" s="133"/>
      <c r="P103" s="133"/>
      <c r="Q103" s="133"/>
      <c r="R103" s="133"/>
      <c r="S103" s="133"/>
      <c r="T103" s="133"/>
      <c r="U103" s="133"/>
      <c r="V103" s="133"/>
      <c r="W103" s="133"/>
      <c r="X103" s="133"/>
      <c r="Y103" s="133"/>
      <c r="Z103" s="133"/>
      <c r="AA103" s="133"/>
      <c r="AB103" s="133"/>
      <c r="AC103" s="133"/>
      <c r="AD103" s="133"/>
      <c r="AE103" s="133"/>
      <c r="AF103" s="133"/>
      <c r="AG103" s="134">
        <f>'4 - Z.Č.3 - CHLAZENÍ m.č....'!J34</f>
        <v>0</v>
      </c>
      <c r="AH103" s="132"/>
      <c r="AI103" s="132"/>
      <c r="AJ103" s="132"/>
      <c r="AK103" s="132"/>
      <c r="AL103" s="132"/>
      <c r="AM103" s="132"/>
      <c r="AN103" s="134">
        <f>SUM(AG103,AT103)</f>
        <v>0</v>
      </c>
      <c r="AO103" s="132"/>
      <c r="AP103" s="132"/>
      <c r="AQ103" s="135" t="s">
        <v>96</v>
      </c>
      <c r="AR103" s="71"/>
      <c r="AS103" s="136">
        <v>0</v>
      </c>
      <c r="AT103" s="137">
        <f>ROUND(SUM(AV103:AW103),2)</f>
        <v>0</v>
      </c>
      <c r="AU103" s="138">
        <f>'4 - Z.Č.3 - CHLAZENÍ m.č....'!P125</f>
        <v>0</v>
      </c>
      <c r="AV103" s="137">
        <f>'4 - Z.Č.3 - CHLAZENÍ m.č....'!J37</f>
        <v>0</v>
      </c>
      <c r="AW103" s="137">
        <f>'4 - Z.Č.3 - CHLAZENÍ m.č....'!J38</f>
        <v>0</v>
      </c>
      <c r="AX103" s="137">
        <f>'4 - Z.Č.3 - CHLAZENÍ m.č....'!J39</f>
        <v>0</v>
      </c>
      <c r="AY103" s="137">
        <f>'4 - Z.Č.3 - CHLAZENÍ m.č....'!J40</f>
        <v>0</v>
      </c>
      <c r="AZ103" s="137">
        <f>'4 - Z.Č.3 - CHLAZENÍ m.č....'!F37</f>
        <v>0</v>
      </c>
      <c r="BA103" s="137">
        <f>'4 - Z.Č.3 - CHLAZENÍ m.č....'!F38</f>
        <v>0</v>
      </c>
      <c r="BB103" s="137">
        <f>'4 - Z.Č.3 - CHLAZENÍ m.č....'!F39</f>
        <v>0</v>
      </c>
      <c r="BC103" s="137">
        <f>'4 - Z.Č.3 - CHLAZENÍ m.č....'!F40</f>
        <v>0</v>
      </c>
      <c r="BD103" s="139">
        <f>'4 - Z.Č.3 - CHLAZENÍ m.č....'!F41</f>
        <v>0</v>
      </c>
      <c r="BE103" s="4"/>
      <c r="BT103" s="140" t="s">
        <v>102</v>
      </c>
      <c r="BV103" s="140" t="s">
        <v>79</v>
      </c>
      <c r="BW103" s="140" t="s">
        <v>110</v>
      </c>
      <c r="BX103" s="140" t="s">
        <v>100</v>
      </c>
      <c r="CL103" s="140" t="s">
        <v>1</v>
      </c>
    </row>
    <row r="104" s="4" customFormat="1" ht="16.5" customHeight="1">
      <c r="A104" s="118" t="s">
        <v>81</v>
      </c>
      <c r="B104" s="69"/>
      <c r="C104" s="132"/>
      <c r="D104" s="132"/>
      <c r="E104" s="132"/>
      <c r="F104" s="133" t="s">
        <v>111</v>
      </c>
      <c r="G104" s="133"/>
      <c r="H104" s="133"/>
      <c r="I104" s="133"/>
      <c r="J104" s="133"/>
      <c r="K104" s="132"/>
      <c r="L104" s="133" t="s">
        <v>112</v>
      </c>
      <c r="M104" s="133"/>
      <c r="N104" s="133"/>
      <c r="O104" s="133"/>
      <c r="P104" s="133"/>
      <c r="Q104" s="133"/>
      <c r="R104" s="133"/>
      <c r="S104" s="133"/>
      <c r="T104" s="133"/>
      <c r="U104" s="133"/>
      <c r="V104" s="133"/>
      <c r="W104" s="133"/>
      <c r="X104" s="133"/>
      <c r="Y104" s="133"/>
      <c r="Z104" s="133"/>
      <c r="AA104" s="133"/>
      <c r="AB104" s="133"/>
      <c r="AC104" s="133"/>
      <c r="AD104" s="133"/>
      <c r="AE104" s="133"/>
      <c r="AF104" s="133"/>
      <c r="AG104" s="134">
        <f>'5 - Z.Č.4 - CHLAZENÍ m.č....'!J34</f>
        <v>0</v>
      </c>
      <c r="AH104" s="132"/>
      <c r="AI104" s="132"/>
      <c r="AJ104" s="132"/>
      <c r="AK104" s="132"/>
      <c r="AL104" s="132"/>
      <c r="AM104" s="132"/>
      <c r="AN104" s="134">
        <f>SUM(AG104,AT104)</f>
        <v>0</v>
      </c>
      <c r="AO104" s="132"/>
      <c r="AP104" s="132"/>
      <c r="AQ104" s="135" t="s">
        <v>96</v>
      </c>
      <c r="AR104" s="71"/>
      <c r="AS104" s="136">
        <v>0</v>
      </c>
      <c r="AT104" s="137">
        <f>ROUND(SUM(AV104:AW104),2)</f>
        <v>0</v>
      </c>
      <c r="AU104" s="138">
        <f>'5 - Z.Č.4 - CHLAZENÍ m.č....'!P125</f>
        <v>0</v>
      </c>
      <c r="AV104" s="137">
        <f>'5 - Z.Č.4 - CHLAZENÍ m.č....'!J37</f>
        <v>0</v>
      </c>
      <c r="AW104" s="137">
        <f>'5 - Z.Č.4 - CHLAZENÍ m.č....'!J38</f>
        <v>0</v>
      </c>
      <c r="AX104" s="137">
        <f>'5 - Z.Č.4 - CHLAZENÍ m.č....'!J39</f>
        <v>0</v>
      </c>
      <c r="AY104" s="137">
        <f>'5 - Z.Č.4 - CHLAZENÍ m.č....'!J40</f>
        <v>0</v>
      </c>
      <c r="AZ104" s="137">
        <f>'5 - Z.Č.4 - CHLAZENÍ m.č....'!F37</f>
        <v>0</v>
      </c>
      <c r="BA104" s="137">
        <f>'5 - Z.Č.4 - CHLAZENÍ m.č....'!F38</f>
        <v>0</v>
      </c>
      <c r="BB104" s="137">
        <f>'5 - Z.Č.4 - CHLAZENÍ m.č....'!F39</f>
        <v>0</v>
      </c>
      <c r="BC104" s="137">
        <f>'5 - Z.Č.4 - CHLAZENÍ m.č....'!F40</f>
        <v>0</v>
      </c>
      <c r="BD104" s="139">
        <f>'5 - Z.Č.4 - CHLAZENÍ m.č....'!F41</f>
        <v>0</v>
      </c>
      <c r="BE104" s="4"/>
      <c r="BT104" s="140" t="s">
        <v>102</v>
      </c>
      <c r="BV104" s="140" t="s">
        <v>79</v>
      </c>
      <c r="BW104" s="140" t="s">
        <v>113</v>
      </c>
      <c r="BX104" s="140" t="s">
        <v>100</v>
      </c>
      <c r="CL104" s="140" t="s">
        <v>1</v>
      </c>
    </row>
    <row r="105" s="4" customFormat="1" ht="16.5" customHeight="1">
      <c r="A105" s="118" t="s">
        <v>81</v>
      </c>
      <c r="B105" s="69"/>
      <c r="C105" s="132"/>
      <c r="D105" s="132"/>
      <c r="E105" s="132"/>
      <c r="F105" s="133" t="s">
        <v>114</v>
      </c>
      <c r="G105" s="133"/>
      <c r="H105" s="133"/>
      <c r="I105" s="133"/>
      <c r="J105" s="133"/>
      <c r="K105" s="132"/>
      <c r="L105" s="133" t="s">
        <v>115</v>
      </c>
      <c r="M105" s="133"/>
      <c r="N105" s="133"/>
      <c r="O105" s="133"/>
      <c r="P105" s="133"/>
      <c r="Q105" s="133"/>
      <c r="R105" s="133"/>
      <c r="S105" s="133"/>
      <c r="T105" s="133"/>
      <c r="U105" s="133"/>
      <c r="V105" s="133"/>
      <c r="W105" s="133"/>
      <c r="X105" s="133"/>
      <c r="Y105" s="133"/>
      <c r="Z105" s="133"/>
      <c r="AA105" s="133"/>
      <c r="AB105" s="133"/>
      <c r="AC105" s="133"/>
      <c r="AD105" s="133"/>
      <c r="AE105" s="133"/>
      <c r="AF105" s="133"/>
      <c r="AG105" s="134">
        <f>'6 - Z.Č.5 - CHLAZENÍ m.č....'!J34</f>
        <v>0</v>
      </c>
      <c r="AH105" s="132"/>
      <c r="AI105" s="132"/>
      <c r="AJ105" s="132"/>
      <c r="AK105" s="132"/>
      <c r="AL105" s="132"/>
      <c r="AM105" s="132"/>
      <c r="AN105" s="134">
        <f>SUM(AG105,AT105)</f>
        <v>0</v>
      </c>
      <c r="AO105" s="132"/>
      <c r="AP105" s="132"/>
      <c r="AQ105" s="135" t="s">
        <v>96</v>
      </c>
      <c r="AR105" s="71"/>
      <c r="AS105" s="136">
        <v>0</v>
      </c>
      <c r="AT105" s="137">
        <f>ROUND(SUM(AV105:AW105),2)</f>
        <v>0</v>
      </c>
      <c r="AU105" s="138">
        <f>'6 - Z.Č.5 - CHLAZENÍ m.č....'!P125</f>
        <v>0</v>
      </c>
      <c r="AV105" s="137">
        <f>'6 - Z.Č.5 - CHLAZENÍ m.č....'!J37</f>
        <v>0</v>
      </c>
      <c r="AW105" s="137">
        <f>'6 - Z.Č.5 - CHLAZENÍ m.č....'!J38</f>
        <v>0</v>
      </c>
      <c r="AX105" s="137">
        <f>'6 - Z.Č.5 - CHLAZENÍ m.č....'!J39</f>
        <v>0</v>
      </c>
      <c r="AY105" s="137">
        <f>'6 - Z.Č.5 - CHLAZENÍ m.č....'!J40</f>
        <v>0</v>
      </c>
      <c r="AZ105" s="137">
        <f>'6 - Z.Č.5 - CHLAZENÍ m.č....'!F37</f>
        <v>0</v>
      </c>
      <c r="BA105" s="137">
        <f>'6 - Z.Č.5 - CHLAZENÍ m.č....'!F38</f>
        <v>0</v>
      </c>
      <c r="BB105" s="137">
        <f>'6 - Z.Č.5 - CHLAZENÍ m.č....'!F39</f>
        <v>0</v>
      </c>
      <c r="BC105" s="137">
        <f>'6 - Z.Č.5 - CHLAZENÍ m.č....'!F40</f>
        <v>0</v>
      </c>
      <c r="BD105" s="139">
        <f>'6 - Z.Č.5 - CHLAZENÍ m.č....'!F41</f>
        <v>0</v>
      </c>
      <c r="BE105" s="4"/>
      <c r="BT105" s="140" t="s">
        <v>102</v>
      </c>
      <c r="BV105" s="140" t="s">
        <v>79</v>
      </c>
      <c r="BW105" s="140" t="s">
        <v>116</v>
      </c>
      <c r="BX105" s="140" t="s">
        <v>100</v>
      </c>
      <c r="CL105" s="140" t="s">
        <v>1</v>
      </c>
    </row>
    <row r="106" s="4" customFormat="1" ht="16.5" customHeight="1">
      <c r="A106" s="118" t="s">
        <v>81</v>
      </c>
      <c r="B106" s="69"/>
      <c r="C106" s="132"/>
      <c r="D106" s="132"/>
      <c r="E106" s="133" t="s">
        <v>117</v>
      </c>
      <c r="F106" s="133"/>
      <c r="G106" s="133"/>
      <c r="H106" s="133"/>
      <c r="I106" s="133"/>
      <c r="J106" s="132"/>
      <c r="K106" s="133" t="s">
        <v>118</v>
      </c>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4">
        <f>'D.1.2.4_3 - Vodní chlazení'!J32</f>
        <v>0</v>
      </c>
      <c r="AH106" s="132"/>
      <c r="AI106" s="132"/>
      <c r="AJ106" s="132"/>
      <c r="AK106" s="132"/>
      <c r="AL106" s="132"/>
      <c r="AM106" s="132"/>
      <c r="AN106" s="134">
        <f>SUM(AG106,AT106)</f>
        <v>0</v>
      </c>
      <c r="AO106" s="132"/>
      <c r="AP106" s="132"/>
      <c r="AQ106" s="135" t="s">
        <v>96</v>
      </c>
      <c r="AR106" s="71"/>
      <c r="AS106" s="136">
        <v>0</v>
      </c>
      <c r="AT106" s="137">
        <f>ROUND(SUM(AV106:AW106),2)</f>
        <v>0</v>
      </c>
      <c r="AU106" s="138">
        <f>'D.1.2.4_3 - Vodní chlazení'!P128</f>
        <v>0</v>
      </c>
      <c r="AV106" s="137">
        <f>'D.1.2.4_3 - Vodní chlazení'!J35</f>
        <v>0</v>
      </c>
      <c r="AW106" s="137">
        <f>'D.1.2.4_3 - Vodní chlazení'!J36</f>
        <v>0</v>
      </c>
      <c r="AX106" s="137">
        <f>'D.1.2.4_3 - Vodní chlazení'!J37</f>
        <v>0</v>
      </c>
      <c r="AY106" s="137">
        <f>'D.1.2.4_3 - Vodní chlazení'!J38</f>
        <v>0</v>
      </c>
      <c r="AZ106" s="137">
        <f>'D.1.2.4_3 - Vodní chlazení'!F35</f>
        <v>0</v>
      </c>
      <c r="BA106" s="137">
        <f>'D.1.2.4_3 - Vodní chlazení'!F36</f>
        <v>0</v>
      </c>
      <c r="BB106" s="137">
        <f>'D.1.2.4_3 - Vodní chlazení'!F37</f>
        <v>0</v>
      </c>
      <c r="BC106" s="137">
        <f>'D.1.2.4_3 - Vodní chlazení'!F38</f>
        <v>0</v>
      </c>
      <c r="BD106" s="139">
        <f>'D.1.2.4_3 - Vodní chlazení'!F39</f>
        <v>0</v>
      </c>
      <c r="BE106" s="4"/>
      <c r="BT106" s="140" t="s">
        <v>87</v>
      </c>
      <c r="BV106" s="140" t="s">
        <v>79</v>
      </c>
      <c r="BW106" s="140" t="s">
        <v>119</v>
      </c>
      <c r="BX106" s="140" t="s">
        <v>93</v>
      </c>
      <c r="CL106" s="140" t="s">
        <v>1</v>
      </c>
    </row>
    <row r="107" s="7" customFormat="1" ht="24.75" customHeight="1">
      <c r="A107" s="118" t="s">
        <v>81</v>
      </c>
      <c r="B107" s="119"/>
      <c r="C107" s="120"/>
      <c r="D107" s="121" t="s">
        <v>120</v>
      </c>
      <c r="E107" s="121"/>
      <c r="F107" s="121"/>
      <c r="G107" s="121"/>
      <c r="H107" s="121"/>
      <c r="I107" s="122"/>
      <c r="J107" s="121" t="s">
        <v>121</v>
      </c>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3">
        <f>'D.1.2.5-SO 01 - Silnoprou...'!J30</f>
        <v>0</v>
      </c>
      <c r="AH107" s="122"/>
      <c r="AI107" s="122"/>
      <c r="AJ107" s="122"/>
      <c r="AK107" s="122"/>
      <c r="AL107" s="122"/>
      <c r="AM107" s="122"/>
      <c r="AN107" s="123">
        <f>SUM(AG107,AT107)</f>
        <v>0</v>
      </c>
      <c r="AO107" s="122"/>
      <c r="AP107" s="122"/>
      <c r="AQ107" s="124" t="s">
        <v>84</v>
      </c>
      <c r="AR107" s="125"/>
      <c r="AS107" s="126">
        <v>0</v>
      </c>
      <c r="AT107" s="127">
        <f>ROUND(SUM(AV107:AW107),2)</f>
        <v>0</v>
      </c>
      <c r="AU107" s="128">
        <f>'D.1.2.5-SO 01 - Silnoprou...'!P125</f>
        <v>0</v>
      </c>
      <c r="AV107" s="127">
        <f>'D.1.2.5-SO 01 - Silnoprou...'!J33</f>
        <v>0</v>
      </c>
      <c r="AW107" s="127">
        <f>'D.1.2.5-SO 01 - Silnoprou...'!J34</f>
        <v>0</v>
      </c>
      <c r="AX107" s="127">
        <f>'D.1.2.5-SO 01 - Silnoprou...'!J35</f>
        <v>0</v>
      </c>
      <c r="AY107" s="127">
        <f>'D.1.2.5-SO 01 - Silnoprou...'!J36</f>
        <v>0</v>
      </c>
      <c r="AZ107" s="127">
        <f>'D.1.2.5-SO 01 - Silnoprou...'!F33</f>
        <v>0</v>
      </c>
      <c r="BA107" s="127">
        <f>'D.1.2.5-SO 01 - Silnoprou...'!F34</f>
        <v>0</v>
      </c>
      <c r="BB107" s="127">
        <f>'D.1.2.5-SO 01 - Silnoprou...'!F35</f>
        <v>0</v>
      </c>
      <c r="BC107" s="127">
        <f>'D.1.2.5-SO 01 - Silnoprou...'!F36</f>
        <v>0</v>
      </c>
      <c r="BD107" s="129">
        <f>'D.1.2.5-SO 01 - Silnoprou...'!F37</f>
        <v>0</v>
      </c>
      <c r="BE107" s="7"/>
      <c r="BT107" s="130" t="s">
        <v>85</v>
      </c>
      <c r="BV107" s="130" t="s">
        <v>79</v>
      </c>
      <c r="BW107" s="130" t="s">
        <v>122</v>
      </c>
      <c r="BX107" s="130" t="s">
        <v>5</v>
      </c>
      <c r="CL107" s="130" t="s">
        <v>1</v>
      </c>
      <c r="CM107" s="130" t="s">
        <v>87</v>
      </c>
    </row>
    <row r="108" s="7" customFormat="1" ht="24.75" customHeight="1">
      <c r="A108" s="118" t="s">
        <v>81</v>
      </c>
      <c r="B108" s="119"/>
      <c r="C108" s="120"/>
      <c r="D108" s="121" t="s">
        <v>123</v>
      </c>
      <c r="E108" s="121"/>
      <c r="F108" s="121"/>
      <c r="G108" s="121"/>
      <c r="H108" s="121"/>
      <c r="I108" s="122"/>
      <c r="J108" s="121" t="s">
        <v>124</v>
      </c>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3">
        <f>'SO 01-D.2 - Technické plyny'!J30</f>
        <v>0</v>
      </c>
      <c r="AH108" s="122"/>
      <c r="AI108" s="122"/>
      <c r="AJ108" s="122"/>
      <c r="AK108" s="122"/>
      <c r="AL108" s="122"/>
      <c r="AM108" s="122"/>
      <c r="AN108" s="123">
        <f>SUM(AG108,AT108)</f>
        <v>0</v>
      </c>
      <c r="AO108" s="122"/>
      <c r="AP108" s="122"/>
      <c r="AQ108" s="124" t="s">
        <v>84</v>
      </c>
      <c r="AR108" s="125"/>
      <c r="AS108" s="126">
        <v>0</v>
      </c>
      <c r="AT108" s="127">
        <f>ROUND(SUM(AV108:AW108),2)</f>
        <v>0</v>
      </c>
      <c r="AU108" s="128">
        <f>'SO 01-D.2 - Technické plyny'!P118</f>
        <v>0</v>
      </c>
      <c r="AV108" s="127">
        <f>'SO 01-D.2 - Technické plyny'!J33</f>
        <v>0</v>
      </c>
      <c r="AW108" s="127">
        <f>'SO 01-D.2 - Technické plyny'!J34</f>
        <v>0</v>
      </c>
      <c r="AX108" s="127">
        <f>'SO 01-D.2 - Technické plyny'!J35</f>
        <v>0</v>
      </c>
      <c r="AY108" s="127">
        <f>'SO 01-D.2 - Technické plyny'!J36</f>
        <v>0</v>
      </c>
      <c r="AZ108" s="127">
        <f>'SO 01-D.2 - Technické plyny'!F33</f>
        <v>0</v>
      </c>
      <c r="BA108" s="127">
        <f>'SO 01-D.2 - Technické plyny'!F34</f>
        <v>0</v>
      </c>
      <c r="BB108" s="127">
        <f>'SO 01-D.2 - Technické plyny'!F35</f>
        <v>0</v>
      </c>
      <c r="BC108" s="127">
        <f>'SO 01-D.2 - Technické plyny'!F36</f>
        <v>0</v>
      </c>
      <c r="BD108" s="129">
        <f>'SO 01-D.2 - Technické plyny'!F37</f>
        <v>0</v>
      </c>
      <c r="BE108" s="7"/>
      <c r="BT108" s="130" t="s">
        <v>85</v>
      </c>
      <c r="BV108" s="130" t="s">
        <v>79</v>
      </c>
      <c r="BW108" s="130" t="s">
        <v>125</v>
      </c>
      <c r="BX108" s="130" t="s">
        <v>5</v>
      </c>
      <c r="CL108" s="130" t="s">
        <v>1</v>
      </c>
      <c r="CM108" s="130" t="s">
        <v>87</v>
      </c>
    </row>
    <row r="109" s="7" customFormat="1" ht="24.75" customHeight="1">
      <c r="A109" s="118" t="s">
        <v>81</v>
      </c>
      <c r="B109" s="119"/>
      <c r="C109" s="120"/>
      <c r="D109" s="121" t="s">
        <v>126</v>
      </c>
      <c r="E109" s="121"/>
      <c r="F109" s="121"/>
      <c r="G109" s="121"/>
      <c r="H109" s="121"/>
      <c r="I109" s="122"/>
      <c r="J109" s="121" t="s">
        <v>127</v>
      </c>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3">
        <f>'SO 01-D.3 - Stavebně tech...'!J30</f>
        <v>0</v>
      </c>
      <c r="AH109" s="122"/>
      <c r="AI109" s="122"/>
      <c r="AJ109" s="122"/>
      <c r="AK109" s="122"/>
      <c r="AL109" s="122"/>
      <c r="AM109" s="122"/>
      <c r="AN109" s="123">
        <f>SUM(AG109,AT109)</f>
        <v>0</v>
      </c>
      <c r="AO109" s="122"/>
      <c r="AP109" s="122"/>
      <c r="AQ109" s="124" t="s">
        <v>84</v>
      </c>
      <c r="AR109" s="125"/>
      <c r="AS109" s="126">
        <v>0</v>
      </c>
      <c r="AT109" s="127">
        <f>ROUND(SUM(AV109:AW109),2)</f>
        <v>0</v>
      </c>
      <c r="AU109" s="128">
        <f>'SO 01-D.3 - Stavebně tech...'!P118</f>
        <v>0</v>
      </c>
      <c r="AV109" s="127">
        <f>'SO 01-D.3 - Stavebně tech...'!J33</f>
        <v>0</v>
      </c>
      <c r="AW109" s="127">
        <f>'SO 01-D.3 - Stavebně tech...'!J34</f>
        <v>0</v>
      </c>
      <c r="AX109" s="127">
        <f>'SO 01-D.3 - Stavebně tech...'!J35</f>
        <v>0</v>
      </c>
      <c r="AY109" s="127">
        <f>'SO 01-D.3 - Stavebně tech...'!J36</f>
        <v>0</v>
      </c>
      <c r="AZ109" s="127">
        <f>'SO 01-D.3 - Stavebně tech...'!F33</f>
        <v>0</v>
      </c>
      <c r="BA109" s="127">
        <f>'SO 01-D.3 - Stavebně tech...'!F34</f>
        <v>0</v>
      </c>
      <c r="BB109" s="127">
        <f>'SO 01-D.3 - Stavebně tech...'!F35</f>
        <v>0</v>
      </c>
      <c r="BC109" s="127">
        <f>'SO 01-D.3 - Stavebně tech...'!F36</f>
        <v>0</v>
      </c>
      <c r="BD109" s="129">
        <f>'SO 01-D.3 - Stavebně tech...'!F37</f>
        <v>0</v>
      </c>
      <c r="BE109" s="7"/>
      <c r="BT109" s="130" t="s">
        <v>85</v>
      </c>
      <c r="BV109" s="130" t="s">
        <v>79</v>
      </c>
      <c r="BW109" s="130" t="s">
        <v>128</v>
      </c>
      <c r="BX109" s="130" t="s">
        <v>5</v>
      </c>
      <c r="CL109" s="130" t="s">
        <v>1</v>
      </c>
      <c r="CM109" s="130" t="s">
        <v>87</v>
      </c>
    </row>
    <row r="110" s="7" customFormat="1" ht="24.75" customHeight="1">
      <c r="A110" s="118" t="s">
        <v>81</v>
      </c>
      <c r="B110" s="119"/>
      <c r="C110" s="120"/>
      <c r="D110" s="121" t="s">
        <v>129</v>
      </c>
      <c r="E110" s="121"/>
      <c r="F110" s="121"/>
      <c r="G110" s="121"/>
      <c r="H110" s="121"/>
      <c r="I110" s="122"/>
      <c r="J110" s="121" t="s">
        <v>130</v>
      </c>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3">
        <f>'SO 01-D.4 - Požárně bezpe...'!J30</f>
        <v>0</v>
      </c>
      <c r="AH110" s="122"/>
      <c r="AI110" s="122"/>
      <c r="AJ110" s="122"/>
      <c r="AK110" s="122"/>
      <c r="AL110" s="122"/>
      <c r="AM110" s="122"/>
      <c r="AN110" s="123">
        <f>SUM(AG110,AT110)</f>
        <v>0</v>
      </c>
      <c r="AO110" s="122"/>
      <c r="AP110" s="122"/>
      <c r="AQ110" s="124" t="s">
        <v>84</v>
      </c>
      <c r="AR110" s="125"/>
      <c r="AS110" s="126">
        <v>0</v>
      </c>
      <c r="AT110" s="127">
        <f>ROUND(SUM(AV110:AW110),2)</f>
        <v>0</v>
      </c>
      <c r="AU110" s="128">
        <f>'SO 01-D.4 - Požárně bezpe...'!P118</f>
        <v>0</v>
      </c>
      <c r="AV110" s="127">
        <f>'SO 01-D.4 - Požárně bezpe...'!J33</f>
        <v>0</v>
      </c>
      <c r="AW110" s="127">
        <f>'SO 01-D.4 - Požárně bezpe...'!J34</f>
        <v>0</v>
      </c>
      <c r="AX110" s="127">
        <f>'SO 01-D.4 - Požárně bezpe...'!J35</f>
        <v>0</v>
      </c>
      <c r="AY110" s="127">
        <f>'SO 01-D.4 - Požárně bezpe...'!J36</f>
        <v>0</v>
      </c>
      <c r="AZ110" s="127">
        <f>'SO 01-D.4 - Požárně bezpe...'!F33</f>
        <v>0</v>
      </c>
      <c r="BA110" s="127">
        <f>'SO 01-D.4 - Požárně bezpe...'!F34</f>
        <v>0</v>
      </c>
      <c r="BB110" s="127">
        <f>'SO 01-D.4 - Požárně bezpe...'!F35</f>
        <v>0</v>
      </c>
      <c r="BC110" s="127">
        <f>'SO 01-D.4 - Požárně bezpe...'!F36</f>
        <v>0</v>
      </c>
      <c r="BD110" s="129">
        <f>'SO 01-D.4 - Požárně bezpe...'!F37</f>
        <v>0</v>
      </c>
      <c r="BE110" s="7"/>
      <c r="BT110" s="130" t="s">
        <v>85</v>
      </c>
      <c r="BV110" s="130" t="s">
        <v>79</v>
      </c>
      <c r="BW110" s="130" t="s">
        <v>131</v>
      </c>
      <c r="BX110" s="130" t="s">
        <v>5</v>
      </c>
      <c r="CL110" s="130" t="s">
        <v>1</v>
      </c>
      <c r="CM110" s="130" t="s">
        <v>87</v>
      </c>
    </row>
    <row r="111" s="7" customFormat="1" ht="16.5" customHeight="1">
      <c r="A111" s="118" t="s">
        <v>81</v>
      </c>
      <c r="B111" s="119"/>
      <c r="C111" s="120"/>
      <c r="D111" s="121" t="s">
        <v>132</v>
      </c>
      <c r="E111" s="121"/>
      <c r="F111" s="121"/>
      <c r="G111" s="121"/>
      <c r="H111" s="121"/>
      <c r="I111" s="122"/>
      <c r="J111" s="121" t="s">
        <v>133</v>
      </c>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3">
        <f>'VON - Vedlejší a ostatní ...'!J30</f>
        <v>0</v>
      </c>
      <c r="AH111" s="122"/>
      <c r="AI111" s="122"/>
      <c r="AJ111" s="122"/>
      <c r="AK111" s="122"/>
      <c r="AL111" s="122"/>
      <c r="AM111" s="122"/>
      <c r="AN111" s="123">
        <f>SUM(AG111,AT111)</f>
        <v>0</v>
      </c>
      <c r="AO111" s="122"/>
      <c r="AP111" s="122"/>
      <c r="AQ111" s="124" t="s">
        <v>84</v>
      </c>
      <c r="AR111" s="125"/>
      <c r="AS111" s="142">
        <v>0</v>
      </c>
      <c r="AT111" s="143">
        <f>ROUND(SUM(AV111:AW111),2)</f>
        <v>0</v>
      </c>
      <c r="AU111" s="144">
        <f>'VON - Vedlejší a ostatní ...'!P123</f>
        <v>0</v>
      </c>
      <c r="AV111" s="143">
        <f>'VON - Vedlejší a ostatní ...'!J33</f>
        <v>0</v>
      </c>
      <c r="AW111" s="143">
        <f>'VON - Vedlejší a ostatní ...'!J34</f>
        <v>0</v>
      </c>
      <c r="AX111" s="143">
        <f>'VON - Vedlejší a ostatní ...'!J35</f>
        <v>0</v>
      </c>
      <c r="AY111" s="143">
        <f>'VON - Vedlejší a ostatní ...'!J36</f>
        <v>0</v>
      </c>
      <c r="AZ111" s="143">
        <f>'VON - Vedlejší a ostatní ...'!F33</f>
        <v>0</v>
      </c>
      <c r="BA111" s="143">
        <f>'VON - Vedlejší a ostatní ...'!F34</f>
        <v>0</v>
      </c>
      <c r="BB111" s="143">
        <f>'VON - Vedlejší a ostatní ...'!F35</f>
        <v>0</v>
      </c>
      <c r="BC111" s="143">
        <f>'VON - Vedlejší a ostatní ...'!F36</f>
        <v>0</v>
      </c>
      <c r="BD111" s="145">
        <f>'VON - Vedlejší a ostatní ...'!F37</f>
        <v>0</v>
      </c>
      <c r="BE111" s="7"/>
      <c r="BT111" s="130" t="s">
        <v>85</v>
      </c>
      <c r="BV111" s="130" t="s">
        <v>79</v>
      </c>
      <c r="BW111" s="130" t="s">
        <v>134</v>
      </c>
      <c r="BX111" s="130" t="s">
        <v>5</v>
      </c>
      <c r="CL111" s="130" t="s">
        <v>1</v>
      </c>
      <c r="CM111" s="130" t="s">
        <v>87</v>
      </c>
    </row>
    <row r="112" s="2" customFormat="1" ht="30" customHeight="1">
      <c r="A112" s="37"/>
      <c r="B112" s="38"/>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43"/>
      <c r="AS112" s="37"/>
      <c r="AT112" s="37"/>
      <c r="AU112" s="37"/>
      <c r="AV112" s="37"/>
      <c r="AW112" s="37"/>
      <c r="AX112" s="37"/>
      <c r="AY112" s="37"/>
      <c r="AZ112" s="37"/>
      <c r="BA112" s="37"/>
      <c r="BB112" s="37"/>
      <c r="BC112" s="37"/>
      <c r="BD112" s="37"/>
      <c r="BE112" s="37"/>
    </row>
    <row r="113" s="2" customFormat="1" ht="6.96" customHeight="1">
      <c r="A113" s="37"/>
      <c r="B113" s="65"/>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43"/>
      <c r="AS113" s="37"/>
      <c r="AT113" s="37"/>
      <c r="AU113" s="37"/>
      <c r="AV113" s="37"/>
      <c r="AW113" s="37"/>
      <c r="AX113" s="37"/>
      <c r="AY113" s="37"/>
      <c r="AZ113" s="37"/>
      <c r="BA113" s="37"/>
      <c r="BB113" s="37"/>
      <c r="BC113" s="37"/>
      <c r="BD113" s="37"/>
      <c r="BE113" s="37"/>
    </row>
  </sheetData>
  <sheetProtection sheet="1" formatColumns="0" formatRows="0" objects="1" scenarios="1" spinCount="100000" saltValue="DtQcUwzRT6RcUNbMCtxHDrpD0RmXLdOKrBExBQFZkXg8G/ICBIZBD4HpxU+WyDNMjuPzHKwQ2UdZ6iJFPPTdiw==" hashValue="x4cK3PFWAJB+HJmW6wA8Z/nGonKBc9tgpWkN+aioQ1q7jlvfBKc+QFNpDo1r6YbNQ/SiJ2QcM/oEkoWv178QNw==" algorithmName="SHA-512" password="E785"/>
  <mergeCells count="106">
    <mergeCell ref="C92:G92"/>
    <mergeCell ref="D96:H96"/>
    <mergeCell ref="D97:H97"/>
    <mergeCell ref="D95:H95"/>
    <mergeCell ref="E98:I98"/>
    <mergeCell ref="E99:I99"/>
    <mergeCell ref="F104:J104"/>
    <mergeCell ref="F103:J103"/>
    <mergeCell ref="F102:J102"/>
    <mergeCell ref="F101:J101"/>
    <mergeCell ref="F100:J100"/>
    <mergeCell ref="I92:AF92"/>
    <mergeCell ref="J96:AF96"/>
    <mergeCell ref="J95:AF95"/>
    <mergeCell ref="J97:AF97"/>
    <mergeCell ref="K98:AF98"/>
    <mergeCell ref="K99:AF99"/>
    <mergeCell ref="L101:AF101"/>
    <mergeCell ref="L102:AF102"/>
    <mergeCell ref="L103:AF103"/>
    <mergeCell ref="L100:AF100"/>
    <mergeCell ref="L85:AO85"/>
    <mergeCell ref="L104:AF104"/>
    <mergeCell ref="F105:J105"/>
    <mergeCell ref="L105:AF105"/>
    <mergeCell ref="E106:I106"/>
    <mergeCell ref="K106:AF106"/>
    <mergeCell ref="D107:H107"/>
    <mergeCell ref="J107:AF107"/>
    <mergeCell ref="D108:H108"/>
    <mergeCell ref="J108:AF108"/>
    <mergeCell ref="D109:H109"/>
    <mergeCell ref="J109:AF109"/>
    <mergeCell ref="D110:H110"/>
    <mergeCell ref="J110:AF110"/>
    <mergeCell ref="D111:H111"/>
    <mergeCell ref="J111:AF111"/>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101:AM101"/>
    <mergeCell ref="AG92:AM92"/>
    <mergeCell ref="AG100:AM100"/>
    <mergeCell ref="AG95:AM95"/>
    <mergeCell ref="AG97:AM97"/>
    <mergeCell ref="AG96:AM96"/>
    <mergeCell ref="AG98:AM98"/>
    <mergeCell ref="AG104:AM104"/>
    <mergeCell ref="AG99:AM99"/>
    <mergeCell ref="AM87:AN87"/>
    <mergeCell ref="AM89:AP89"/>
    <mergeCell ref="AM90:AP90"/>
    <mergeCell ref="AN95:AP95"/>
    <mergeCell ref="AN104:AP104"/>
    <mergeCell ref="AN103:AP103"/>
    <mergeCell ref="AN96:AP96"/>
    <mergeCell ref="AN92:AP92"/>
    <mergeCell ref="AN102:AP102"/>
    <mergeCell ref="AN97:AP97"/>
    <mergeCell ref="AN99:AP99"/>
    <mergeCell ref="AN100:AP100"/>
    <mergeCell ref="AN98:AP98"/>
    <mergeCell ref="AN101:AP101"/>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94:AP94"/>
  </mergeCells>
  <hyperlinks>
    <hyperlink ref="A95" location="'SO 01-D.1.1 - Architekton...'!C2" display="/"/>
    <hyperlink ref="A96" location="'D.1.2.2-SO 01 - Zdravotec...'!C2" display="/"/>
    <hyperlink ref="A98" location="'D.1.2.4_1 - Vytápění'!C2" display="/"/>
    <hyperlink ref="A100" location="'1 - Ostatní'!C2" display="/"/>
    <hyperlink ref="A101" location="'2 - Z.Č.1 - VĚTRÁNÍ MÍSTN...'!C2" display="/"/>
    <hyperlink ref="A102" location="'3 - Z.Č.2 - CHLAZENÍ m.č....'!C2" display="/"/>
    <hyperlink ref="A103" location="'4 - Z.Č.3 - CHLAZENÍ m.č....'!C2" display="/"/>
    <hyperlink ref="A104" location="'5 - Z.Č.4 - CHLAZENÍ m.č....'!C2" display="/"/>
    <hyperlink ref="A105" location="'6 - Z.Č.5 - CHLAZENÍ m.č....'!C2" display="/"/>
    <hyperlink ref="A106" location="'D.1.2.4_3 - Vodní chlazení'!C2" display="/"/>
    <hyperlink ref="A107" location="'D.1.2.5-SO 01 - Silnoprou...'!C2" display="/"/>
    <hyperlink ref="A108" location="'SO 01-D.2 - Technické plyny'!C2" display="/"/>
    <hyperlink ref="A109" location="'SO 01-D.3 - Stavebně tech...'!C2" display="/"/>
    <hyperlink ref="A110" location="'SO 01-D.4 - Požárně bezpe...'!C2" display="/"/>
    <hyperlink ref="A111"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116</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c r="B8" s="19"/>
      <c r="D8" s="150" t="s">
        <v>136</v>
      </c>
      <c r="L8" s="19"/>
    </row>
    <row r="9" s="1" customFormat="1" ht="16.5" customHeight="1">
      <c r="B9" s="19"/>
      <c r="E9" s="151" t="s">
        <v>1084</v>
      </c>
      <c r="F9" s="1"/>
      <c r="G9" s="1"/>
      <c r="H9" s="1"/>
      <c r="L9" s="19"/>
    </row>
    <row r="10" s="1" customFormat="1" ht="12" customHeight="1">
      <c r="B10" s="19"/>
      <c r="D10" s="150" t="s">
        <v>1085</v>
      </c>
      <c r="L10" s="19"/>
    </row>
    <row r="11" s="2" customFormat="1" ht="16.5" customHeight="1">
      <c r="A11" s="37"/>
      <c r="B11" s="43"/>
      <c r="C11" s="37"/>
      <c r="D11" s="37"/>
      <c r="E11" s="162" t="s">
        <v>1124</v>
      </c>
      <c r="F11" s="37"/>
      <c r="G11" s="37"/>
      <c r="H11" s="37"/>
      <c r="I11" s="37"/>
      <c r="J11" s="37"/>
      <c r="K11" s="37"/>
      <c r="L11" s="62"/>
      <c r="S11" s="37"/>
      <c r="T11" s="37"/>
      <c r="U11" s="37"/>
      <c r="V11" s="37"/>
      <c r="W11" s="37"/>
      <c r="X11" s="37"/>
      <c r="Y11" s="37"/>
      <c r="Z11" s="37"/>
      <c r="AA11" s="37"/>
      <c r="AB11" s="37"/>
      <c r="AC11" s="37"/>
      <c r="AD11" s="37"/>
      <c r="AE11" s="37"/>
    </row>
    <row r="12" s="2" customFormat="1" ht="12" customHeight="1">
      <c r="A12" s="37"/>
      <c r="B12" s="43"/>
      <c r="C12" s="37"/>
      <c r="D12" s="150" t="s">
        <v>1125</v>
      </c>
      <c r="E12" s="37"/>
      <c r="F12" s="37"/>
      <c r="G12" s="37"/>
      <c r="H12" s="37"/>
      <c r="I12" s="37"/>
      <c r="J12" s="37"/>
      <c r="K12" s="37"/>
      <c r="L12" s="62"/>
      <c r="S12" s="37"/>
      <c r="T12" s="37"/>
      <c r="U12" s="37"/>
      <c r="V12" s="37"/>
      <c r="W12" s="37"/>
      <c r="X12" s="37"/>
      <c r="Y12" s="37"/>
      <c r="Z12" s="37"/>
      <c r="AA12" s="37"/>
      <c r="AB12" s="37"/>
      <c r="AC12" s="37"/>
      <c r="AD12" s="37"/>
      <c r="AE12" s="37"/>
    </row>
    <row r="13" s="2" customFormat="1" ht="16.5" customHeight="1">
      <c r="A13" s="37"/>
      <c r="B13" s="43"/>
      <c r="C13" s="37"/>
      <c r="D13" s="37"/>
      <c r="E13" s="152" t="s">
        <v>1233</v>
      </c>
      <c r="F13" s="37"/>
      <c r="G13" s="37"/>
      <c r="H13" s="37"/>
      <c r="I13" s="37"/>
      <c r="J13" s="37"/>
      <c r="K13" s="37"/>
      <c r="L13" s="62"/>
      <c r="S13" s="37"/>
      <c r="T13" s="37"/>
      <c r="U13" s="37"/>
      <c r="V13" s="37"/>
      <c r="W13" s="37"/>
      <c r="X13" s="37"/>
      <c r="Y13" s="37"/>
      <c r="Z13" s="37"/>
      <c r="AA13" s="37"/>
      <c r="AB13" s="37"/>
      <c r="AC13" s="37"/>
      <c r="AD13" s="37"/>
      <c r="AE13" s="37"/>
    </row>
    <row r="14" s="2" customFormat="1">
      <c r="A14" s="37"/>
      <c r="B14" s="43"/>
      <c r="C14" s="37"/>
      <c r="D14" s="37"/>
      <c r="E14" s="37"/>
      <c r="F14" s="37"/>
      <c r="G14" s="37"/>
      <c r="H14" s="37"/>
      <c r="I14" s="37"/>
      <c r="J14" s="37"/>
      <c r="K14" s="37"/>
      <c r="L14" s="62"/>
      <c r="S14" s="37"/>
      <c r="T14" s="37"/>
      <c r="U14" s="37"/>
      <c r="V14" s="37"/>
      <c r="W14" s="37"/>
      <c r="X14" s="37"/>
      <c r="Y14" s="37"/>
      <c r="Z14" s="37"/>
      <c r="AA14" s="37"/>
      <c r="AB14" s="37"/>
      <c r="AC14" s="37"/>
      <c r="AD14" s="37"/>
      <c r="AE14" s="37"/>
    </row>
    <row r="15" s="2" customFormat="1" ht="12" customHeight="1">
      <c r="A15" s="37"/>
      <c r="B15" s="43"/>
      <c r="C15" s="37"/>
      <c r="D15" s="150" t="s">
        <v>18</v>
      </c>
      <c r="E15" s="37"/>
      <c r="F15" s="140" t="s">
        <v>1</v>
      </c>
      <c r="G15" s="37"/>
      <c r="H15" s="37"/>
      <c r="I15" s="150" t="s">
        <v>19</v>
      </c>
      <c r="J15" s="140" t="s">
        <v>1</v>
      </c>
      <c r="K15" s="37"/>
      <c r="L15" s="62"/>
      <c r="S15" s="37"/>
      <c r="T15" s="37"/>
      <c r="U15" s="37"/>
      <c r="V15" s="37"/>
      <c r="W15" s="37"/>
      <c r="X15" s="37"/>
      <c r="Y15" s="37"/>
      <c r="Z15" s="37"/>
      <c r="AA15" s="37"/>
      <c r="AB15" s="37"/>
      <c r="AC15" s="37"/>
      <c r="AD15" s="37"/>
      <c r="AE15" s="37"/>
    </row>
    <row r="16" s="2" customFormat="1" ht="12" customHeight="1">
      <c r="A16" s="37"/>
      <c r="B16" s="43"/>
      <c r="C16" s="37"/>
      <c r="D16" s="150" t="s">
        <v>20</v>
      </c>
      <c r="E16" s="37"/>
      <c r="F16" s="140" t="s">
        <v>34</v>
      </c>
      <c r="G16" s="37"/>
      <c r="H16" s="37"/>
      <c r="I16" s="150" t="s">
        <v>22</v>
      </c>
      <c r="J16" s="153" t="str">
        <f>'Rekapitulace stavby'!AN8</f>
        <v>27. 4. 2025</v>
      </c>
      <c r="K16" s="37"/>
      <c r="L16" s="62"/>
      <c r="S16" s="37"/>
      <c r="T16" s="37"/>
      <c r="U16" s="37"/>
      <c r="V16" s="37"/>
      <c r="W16" s="37"/>
      <c r="X16" s="37"/>
      <c r="Y16" s="37"/>
      <c r="Z16" s="37"/>
      <c r="AA16" s="37"/>
      <c r="AB16" s="37"/>
      <c r="AC16" s="37"/>
      <c r="AD16" s="37"/>
      <c r="AE16" s="37"/>
    </row>
    <row r="17" s="2" customFormat="1" ht="10.8" customHeight="1">
      <c r="A17" s="37"/>
      <c r="B17" s="43"/>
      <c r="C17" s="37"/>
      <c r="D17" s="37"/>
      <c r="E17" s="37"/>
      <c r="F17" s="37"/>
      <c r="G17" s="37"/>
      <c r="H17" s="37"/>
      <c r="I17" s="37"/>
      <c r="J17" s="37"/>
      <c r="K17" s="37"/>
      <c r="L17" s="62"/>
      <c r="S17" s="37"/>
      <c r="T17" s="37"/>
      <c r="U17" s="37"/>
      <c r="V17" s="37"/>
      <c r="W17" s="37"/>
      <c r="X17" s="37"/>
      <c r="Y17" s="37"/>
      <c r="Z17" s="37"/>
      <c r="AA17" s="37"/>
      <c r="AB17" s="37"/>
      <c r="AC17" s="37"/>
      <c r="AD17" s="37"/>
      <c r="AE17" s="37"/>
    </row>
    <row r="18" s="2" customFormat="1" ht="12" customHeight="1">
      <c r="A18" s="37"/>
      <c r="B18" s="43"/>
      <c r="C18" s="37"/>
      <c r="D18" s="150" t="s">
        <v>24</v>
      </c>
      <c r="E18" s="37"/>
      <c r="F18" s="37"/>
      <c r="G18" s="37"/>
      <c r="H18" s="37"/>
      <c r="I18" s="150" t="s">
        <v>25</v>
      </c>
      <c r="J18" s="140" t="str">
        <f>IF('Rekapitulace stavby'!AN10="","",'Rekapitulace stavby'!AN10)</f>
        <v/>
      </c>
      <c r="K18" s="37"/>
      <c r="L18" s="62"/>
      <c r="S18" s="37"/>
      <c r="T18" s="37"/>
      <c r="U18" s="37"/>
      <c r="V18" s="37"/>
      <c r="W18" s="37"/>
      <c r="X18" s="37"/>
      <c r="Y18" s="37"/>
      <c r="Z18" s="37"/>
      <c r="AA18" s="37"/>
      <c r="AB18" s="37"/>
      <c r="AC18" s="37"/>
      <c r="AD18" s="37"/>
      <c r="AE18" s="37"/>
    </row>
    <row r="19" s="2" customFormat="1" ht="18" customHeight="1">
      <c r="A19" s="37"/>
      <c r="B19" s="43"/>
      <c r="C19" s="37"/>
      <c r="D19" s="37"/>
      <c r="E19" s="140" t="str">
        <f>IF('Rekapitulace stavby'!E11="","",'Rekapitulace stavby'!E11)</f>
        <v>Ústav termomechaniky AV ČR, v.v.i.</v>
      </c>
      <c r="F19" s="37"/>
      <c r="G19" s="37"/>
      <c r="H19" s="37"/>
      <c r="I19" s="150" t="s">
        <v>27</v>
      </c>
      <c r="J19" s="140" t="str">
        <f>IF('Rekapitulace stavby'!AN11="","",'Rekapitulace stavby'!AN11)</f>
        <v/>
      </c>
      <c r="K19" s="37"/>
      <c r="L19" s="62"/>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37"/>
      <c r="J20" s="37"/>
      <c r="K20" s="37"/>
      <c r="L20" s="62"/>
      <c r="S20" s="37"/>
      <c r="T20" s="37"/>
      <c r="U20" s="37"/>
      <c r="V20" s="37"/>
      <c r="W20" s="37"/>
      <c r="X20" s="37"/>
      <c r="Y20" s="37"/>
      <c r="Z20" s="37"/>
      <c r="AA20" s="37"/>
      <c r="AB20" s="37"/>
      <c r="AC20" s="37"/>
      <c r="AD20" s="37"/>
      <c r="AE20" s="37"/>
    </row>
    <row r="21" s="2" customFormat="1" ht="12" customHeight="1">
      <c r="A21" s="37"/>
      <c r="B21" s="43"/>
      <c r="C21" s="37"/>
      <c r="D21" s="150" t="s">
        <v>28</v>
      </c>
      <c r="E21" s="37"/>
      <c r="F21" s="37"/>
      <c r="G21" s="37"/>
      <c r="H21" s="37"/>
      <c r="I21" s="150" t="s">
        <v>25</v>
      </c>
      <c r="J21" s="32" t="str">
        <f>'Rekapitulace stavby'!AN13</f>
        <v>Vyplň údaj</v>
      </c>
      <c r="K21" s="37"/>
      <c r="L21" s="62"/>
      <c r="S21" s="37"/>
      <c r="T21" s="37"/>
      <c r="U21" s="37"/>
      <c r="V21" s="37"/>
      <c r="W21" s="37"/>
      <c r="X21" s="37"/>
      <c r="Y21" s="37"/>
      <c r="Z21" s="37"/>
      <c r="AA21" s="37"/>
      <c r="AB21" s="37"/>
      <c r="AC21" s="37"/>
      <c r="AD21" s="37"/>
      <c r="AE21" s="37"/>
    </row>
    <row r="22" s="2" customFormat="1" ht="18" customHeight="1">
      <c r="A22" s="37"/>
      <c r="B22" s="43"/>
      <c r="C22" s="37"/>
      <c r="D22" s="37"/>
      <c r="E22" s="32" t="str">
        <f>'Rekapitulace stavby'!E14</f>
        <v>Vyplň údaj</v>
      </c>
      <c r="F22" s="140"/>
      <c r="G22" s="140"/>
      <c r="H22" s="140"/>
      <c r="I22" s="150" t="s">
        <v>27</v>
      </c>
      <c r="J22" s="32" t="str">
        <f>'Rekapitulace stavby'!AN14</f>
        <v>Vyplň údaj</v>
      </c>
      <c r="K22" s="37"/>
      <c r="L22" s="62"/>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37"/>
      <c r="J23" s="37"/>
      <c r="K23" s="37"/>
      <c r="L23" s="62"/>
      <c r="S23" s="37"/>
      <c r="T23" s="37"/>
      <c r="U23" s="37"/>
      <c r="V23" s="37"/>
      <c r="W23" s="37"/>
      <c r="X23" s="37"/>
      <c r="Y23" s="37"/>
      <c r="Z23" s="37"/>
      <c r="AA23" s="37"/>
      <c r="AB23" s="37"/>
      <c r="AC23" s="37"/>
      <c r="AD23" s="37"/>
      <c r="AE23" s="37"/>
    </row>
    <row r="24" s="2" customFormat="1" ht="12" customHeight="1">
      <c r="A24" s="37"/>
      <c r="B24" s="43"/>
      <c r="C24" s="37"/>
      <c r="D24" s="150" t="s">
        <v>30</v>
      </c>
      <c r="E24" s="37"/>
      <c r="F24" s="37"/>
      <c r="G24" s="37"/>
      <c r="H24" s="37"/>
      <c r="I24" s="150" t="s">
        <v>25</v>
      </c>
      <c r="J24" s="140" t="str">
        <f>IF('Rekapitulace stavby'!AN16="","",'Rekapitulace stavby'!AN16)</f>
        <v/>
      </c>
      <c r="K24" s="37"/>
      <c r="L24" s="62"/>
      <c r="S24" s="37"/>
      <c r="T24" s="37"/>
      <c r="U24" s="37"/>
      <c r="V24" s="37"/>
      <c r="W24" s="37"/>
      <c r="X24" s="37"/>
      <c r="Y24" s="37"/>
      <c r="Z24" s="37"/>
      <c r="AA24" s="37"/>
      <c r="AB24" s="37"/>
      <c r="AC24" s="37"/>
      <c r="AD24" s="37"/>
      <c r="AE24" s="37"/>
    </row>
    <row r="25" s="2" customFormat="1" ht="18" customHeight="1">
      <c r="A25" s="37"/>
      <c r="B25" s="43"/>
      <c r="C25" s="37"/>
      <c r="D25" s="37"/>
      <c r="E25" s="140" t="str">
        <f>IF('Rekapitulace stavby'!E17="","",'Rekapitulace stavby'!E17)</f>
        <v>Kania a.s.</v>
      </c>
      <c r="F25" s="37"/>
      <c r="G25" s="37"/>
      <c r="H25" s="37"/>
      <c r="I25" s="150" t="s">
        <v>27</v>
      </c>
      <c r="J25" s="140" t="str">
        <f>IF('Rekapitulace stavby'!AN17="","",'Rekapitulace stavby'!AN17)</f>
        <v/>
      </c>
      <c r="K25" s="37"/>
      <c r="L25" s="62"/>
      <c r="S25" s="37"/>
      <c r="T25" s="37"/>
      <c r="U25" s="37"/>
      <c r="V25" s="37"/>
      <c r="W25" s="37"/>
      <c r="X25" s="37"/>
      <c r="Y25" s="37"/>
      <c r="Z25" s="37"/>
      <c r="AA25" s="37"/>
      <c r="AB25" s="37"/>
      <c r="AC25" s="37"/>
      <c r="AD25" s="37"/>
      <c r="AE25" s="37"/>
    </row>
    <row r="26" s="2" customFormat="1" ht="6.96" customHeight="1">
      <c r="A26" s="37"/>
      <c r="B26" s="43"/>
      <c r="C26" s="37"/>
      <c r="D26" s="37"/>
      <c r="E26" s="37"/>
      <c r="F26" s="37"/>
      <c r="G26" s="37"/>
      <c r="H26" s="37"/>
      <c r="I26" s="37"/>
      <c r="J26" s="37"/>
      <c r="K26" s="37"/>
      <c r="L26" s="62"/>
      <c r="S26" s="37"/>
      <c r="T26" s="37"/>
      <c r="U26" s="37"/>
      <c r="V26" s="37"/>
      <c r="W26" s="37"/>
      <c r="X26" s="37"/>
      <c r="Y26" s="37"/>
      <c r="Z26" s="37"/>
      <c r="AA26" s="37"/>
      <c r="AB26" s="37"/>
      <c r="AC26" s="37"/>
      <c r="AD26" s="37"/>
      <c r="AE26" s="37"/>
    </row>
    <row r="27" s="2" customFormat="1" ht="12" customHeight="1">
      <c r="A27" s="37"/>
      <c r="B27" s="43"/>
      <c r="C27" s="37"/>
      <c r="D27" s="150" t="s">
        <v>33</v>
      </c>
      <c r="E27" s="37"/>
      <c r="F27" s="37"/>
      <c r="G27" s="37"/>
      <c r="H27" s="37"/>
      <c r="I27" s="150" t="s">
        <v>25</v>
      </c>
      <c r="J27" s="140" t="str">
        <f>IF('Rekapitulace stavby'!AN19="","",'Rekapitulace stavby'!AN19)</f>
        <v/>
      </c>
      <c r="K27" s="37"/>
      <c r="L27" s="62"/>
      <c r="S27" s="37"/>
      <c r="T27" s="37"/>
      <c r="U27" s="37"/>
      <c r="V27" s="37"/>
      <c r="W27" s="37"/>
      <c r="X27" s="37"/>
      <c r="Y27" s="37"/>
      <c r="Z27" s="37"/>
      <c r="AA27" s="37"/>
      <c r="AB27" s="37"/>
      <c r="AC27" s="37"/>
      <c r="AD27" s="37"/>
      <c r="AE27" s="37"/>
    </row>
    <row r="28" s="2" customFormat="1" ht="18" customHeight="1">
      <c r="A28" s="37"/>
      <c r="B28" s="43"/>
      <c r="C28" s="37"/>
      <c r="D28" s="37"/>
      <c r="E28" s="140" t="str">
        <f>IF('Rekapitulace stavby'!E20="","",'Rekapitulace stavby'!E20)</f>
        <v xml:space="preserve"> </v>
      </c>
      <c r="F28" s="37"/>
      <c r="G28" s="37"/>
      <c r="H28" s="37"/>
      <c r="I28" s="150" t="s">
        <v>27</v>
      </c>
      <c r="J28" s="140" t="str">
        <f>IF('Rekapitulace stavby'!AN20="","",'Rekapitulace stavby'!AN20)</f>
        <v/>
      </c>
      <c r="K28" s="37"/>
      <c r="L28" s="62"/>
      <c r="S28" s="37"/>
      <c r="T28" s="37"/>
      <c r="U28" s="37"/>
      <c r="V28" s="37"/>
      <c r="W28" s="37"/>
      <c r="X28" s="37"/>
      <c r="Y28" s="37"/>
      <c r="Z28" s="37"/>
      <c r="AA28" s="37"/>
      <c r="AB28" s="37"/>
      <c r="AC28" s="37"/>
      <c r="AD28" s="37"/>
      <c r="AE28" s="37"/>
    </row>
    <row r="29" s="2" customFormat="1" ht="6.96" customHeight="1">
      <c r="A29" s="37"/>
      <c r="B29" s="43"/>
      <c r="C29" s="37"/>
      <c r="D29" s="37"/>
      <c r="E29" s="37"/>
      <c r="F29" s="37"/>
      <c r="G29" s="37"/>
      <c r="H29" s="37"/>
      <c r="I29" s="37"/>
      <c r="J29" s="37"/>
      <c r="K29" s="37"/>
      <c r="L29" s="62"/>
      <c r="S29" s="37"/>
      <c r="T29" s="37"/>
      <c r="U29" s="37"/>
      <c r="V29" s="37"/>
      <c r="W29" s="37"/>
      <c r="X29" s="37"/>
      <c r="Y29" s="37"/>
      <c r="Z29" s="37"/>
      <c r="AA29" s="37"/>
      <c r="AB29" s="37"/>
      <c r="AC29" s="37"/>
      <c r="AD29" s="37"/>
      <c r="AE29" s="37"/>
    </row>
    <row r="30" s="2" customFormat="1" ht="12" customHeight="1">
      <c r="A30" s="37"/>
      <c r="B30" s="43"/>
      <c r="C30" s="37"/>
      <c r="D30" s="150" t="s">
        <v>35</v>
      </c>
      <c r="E30" s="37"/>
      <c r="F30" s="37"/>
      <c r="G30" s="37"/>
      <c r="H30" s="37"/>
      <c r="I30" s="37"/>
      <c r="J30" s="37"/>
      <c r="K30" s="37"/>
      <c r="L30" s="62"/>
      <c r="S30" s="37"/>
      <c r="T30" s="37"/>
      <c r="U30" s="37"/>
      <c r="V30" s="37"/>
      <c r="W30" s="37"/>
      <c r="X30" s="37"/>
      <c r="Y30" s="37"/>
      <c r="Z30" s="37"/>
      <c r="AA30" s="37"/>
      <c r="AB30" s="37"/>
      <c r="AC30" s="37"/>
      <c r="AD30" s="37"/>
      <c r="AE30" s="37"/>
    </row>
    <row r="31" s="8" customFormat="1" ht="16.5" customHeight="1">
      <c r="A31" s="154"/>
      <c r="B31" s="155"/>
      <c r="C31" s="154"/>
      <c r="D31" s="154"/>
      <c r="E31" s="156" t="s">
        <v>1</v>
      </c>
      <c r="F31" s="156"/>
      <c r="G31" s="156"/>
      <c r="H31" s="156"/>
      <c r="I31" s="154"/>
      <c r="J31" s="154"/>
      <c r="K31" s="154"/>
      <c r="L31" s="157"/>
      <c r="S31" s="154"/>
      <c r="T31" s="154"/>
      <c r="U31" s="154"/>
      <c r="V31" s="154"/>
      <c r="W31" s="154"/>
      <c r="X31" s="154"/>
      <c r="Y31" s="154"/>
      <c r="Z31" s="154"/>
      <c r="AA31" s="154"/>
      <c r="AB31" s="154"/>
      <c r="AC31" s="154"/>
      <c r="AD31" s="154"/>
      <c r="AE31" s="154"/>
    </row>
    <row r="32" s="2" customFormat="1" ht="6.96" customHeight="1">
      <c r="A32" s="37"/>
      <c r="B32" s="43"/>
      <c r="C32" s="37"/>
      <c r="D32" s="37"/>
      <c r="E32" s="37"/>
      <c r="F32" s="37"/>
      <c r="G32" s="37"/>
      <c r="H32" s="37"/>
      <c r="I32" s="37"/>
      <c r="J32" s="37"/>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25.44" customHeight="1">
      <c r="A34" s="37"/>
      <c r="B34" s="43"/>
      <c r="C34" s="37"/>
      <c r="D34" s="159" t="s">
        <v>37</v>
      </c>
      <c r="E34" s="37"/>
      <c r="F34" s="37"/>
      <c r="G34" s="37"/>
      <c r="H34" s="37"/>
      <c r="I34" s="37"/>
      <c r="J34" s="160">
        <f>ROUND(J125, 2)</f>
        <v>0</v>
      </c>
      <c r="K34" s="37"/>
      <c r="L34" s="62"/>
      <c r="S34" s="37"/>
      <c r="T34" s="37"/>
      <c r="U34" s="37"/>
      <c r="V34" s="37"/>
      <c r="W34" s="37"/>
      <c r="X34" s="37"/>
      <c r="Y34" s="37"/>
      <c r="Z34" s="37"/>
      <c r="AA34" s="37"/>
      <c r="AB34" s="37"/>
      <c r="AC34" s="37"/>
      <c r="AD34" s="37"/>
      <c r="AE34" s="37"/>
    </row>
    <row r="35" s="2" customFormat="1" ht="6.96" customHeight="1">
      <c r="A35" s="37"/>
      <c r="B35" s="43"/>
      <c r="C35" s="37"/>
      <c r="D35" s="158"/>
      <c r="E35" s="158"/>
      <c r="F35" s="158"/>
      <c r="G35" s="158"/>
      <c r="H35" s="158"/>
      <c r="I35" s="158"/>
      <c r="J35" s="158"/>
      <c r="K35" s="158"/>
      <c r="L35" s="62"/>
      <c r="S35" s="37"/>
      <c r="T35" s="37"/>
      <c r="U35" s="37"/>
      <c r="V35" s="37"/>
      <c r="W35" s="37"/>
      <c r="X35" s="37"/>
      <c r="Y35" s="37"/>
      <c r="Z35" s="37"/>
      <c r="AA35" s="37"/>
      <c r="AB35" s="37"/>
      <c r="AC35" s="37"/>
      <c r="AD35" s="37"/>
      <c r="AE35" s="37"/>
    </row>
    <row r="36" s="2" customFormat="1" ht="14.4" customHeight="1">
      <c r="A36" s="37"/>
      <c r="B36" s="43"/>
      <c r="C36" s="37"/>
      <c r="D36" s="37"/>
      <c r="E36" s="37"/>
      <c r="F36" s="161" t="s">
        <v>39</v>
      </c>
      <c r="G36" s="37"/>
      <c r="H36" s="37"/>
      <c r="I36" s="161" t="s">
        <v>38</v>
      </c>
      <c r="J36" s="161" t="s">
        <v>40</v>
      </c>
      <c r="K36" s="37"/>
      <c r="L36" s="62"/>
      <c r="S36" s="37"/>
      <c r="T36" s="37"/>
      <c r="U36" s="37"/>
      <c r="V36" s="37"/>
      <c r="W36" s="37"/>
      <c r="X36" s="37"/>
      <c r="Y36" s="37"/>
      <c r="Z36" s="37"/>
      <c r="AA36" s="37"/>
      <c r="AB36" s="37"/>
      <c r="AC36" s="37"/>
      <c r="AD36" s="37"/>
      <c r="AE36" s="37"/>
    </row>
    <row r="37" s="2" customFormat="1" ht="14.4" customHeight="1">
      <c r="A37" s="37"/>
      <c r="B37" s="43"/>
      <c r="C37" s="37"/>
      <c r="D37" s="162" t="s">
        <v>41</v>
      </c>
      <c r="E37" s="150" t="s">
        <v>42</v>
      </c>
      <c r="F37" s="163">
        <f>ROUND((SUM(BE125:BE139)),  2)</f>
        <v>0</v>
      </c>
      <c r="G37" s="37"/>
      <c r="H37" s="37"/>
      <c r="I37" s="164">
        <v>0.20999999999999999</v>
      </c>
      <c r="J37" s="163">
        <f>ROUND(((SUM(BE125:BE139))*I37),  2)</f>
        <v>0</v>
      </c>
      <c r="K37" s="37"/>
      <c r="L37" s="62"/>
      <c r="S37" s="37"/>
      <c r="T37" s="37"/>
      <c r="U37" s="37"/>
      <c r="V37" s="37"/>
      <c r="W37" s="37"/>
      <c r="X37" s="37"/>
      <c r="Y37" s="37"/>
      <c r="Z37" s="37"/>
      <c r="AA37" s="37"/>
      <c r="AB37" s="37"/>
      <c r="AC37" s="37"/>
      <c r="AD37" s="37"/>
      <c r="AE37" s="37"/>
    </row>
    <row r="38" s="2" customFormat="1" ht="14.4" customHeight="1">
      <c r="A38" s="37"/>
      <c r="B38" s="43"/>
      <c r="C38" s="37"/>
      <c r="D38" s="37"/>
      <c r="E38" s="150" t="s">
        <v>43</v>
      </c>
      <c r="F38" s="163">
        <f>ROUND((SUM(BF125:BF139)),  2)</f>
        <v>0</v>
      </c>
      <c r="G38" s="37"/>
      <c r="H38" s="37"/>
      <c r="I38" s="164">
        <v>0.12</v>
      </c>
      <c r="J38" s="163">
        <f>ROUND(((SUM(BF125:BF139))*I38),  2)</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44</v>
      </c>
      <c r="F39" s="163">
        <f>ROUND((SUM(BG125:BG139)),  2)</f>
        <v>0</v>
      </c>
      <c r="G39" s="37"/>
      <c r="H39" s="37"/>
      <c r="I39" s="164">
        <v>0.20999999999999999</v>
      </c>
      <c r="J39" s="163">
        <f>0</f>
        <v>0</v>
      </c>
      <c r="K39" s="37"/>
      <c r="L39" s="62"/>
      <c r="S39" s="37"/>
      <c r="T39" s="37"/>
      <c r="U39" s="37"/>
      <c r="V39" s="37"/>
      <c r="W39" s="37"/>
      <c r="X39" s="37"/>
      <c r="Y39" s="37"/>
      <c r="Z39" s="37"/>
      <c r="AA39" s="37"/>
      <c r="AB39" s="37"/>
      <c r="AC39" s="37"/>
      <c r="AD39" s="37"/>
      <c r="AE39" s="37"/>
    </row>
    <row r="40" hidden="1" s="2" customFormat="1" ht="14.4" customHeight="1">
      <c r="A40" s="37"/>
      <c r="B40" s="43"/>
      <c r="C40" s="37"/>
      <c r="D40" s="37"/>
      <c r="E40" s="150" t="s">
        <v>45</v>
      </c>
      <c r="F40" s="163">
        <f>ROUND((SUM(BH125:BH139)),  2)</f>
        <v>0</v>
      </c>
      <c r="G40" s="37"/>
      <c r="H40" s="37"/>
      <c r="I40" s="164">
        <v>0.12</v>
      </c>
      <c r="J40" s="163">
        <f>0</f>
        <v>0</v>
      </c>
      <c r="K40" s="37"/>
      <c r="L40" s="62"/>
      <c r="S40" s="37"/>
      <c r="T40" s="37"/>
      <c r="U40" s="37"/>
      <c r="V40" s="37"/>
      <c r="W40" s="37"/>
      <c r="X40" s="37"/>
      <c r="Y40" s="37"/>
      <c r="Z40" s="37"/>
      <c r="AA40" s="37"/>
      <c r="AB40" s="37"/>
      <c r="AC40" s="37"/>
      <c r="AD40" s="37"/>
      <c r="AE40" s="37"/>
    </row>
    <row r="41" hidden="1" s="2" customFormat="1" ht="14.4" customHeight="1">
      <c r="A41" s="37"/>
      <c r="B41" s="43"/>
      <c r="C41" s="37"/>
      <c r="D41" s="37"/>
      <c r="E41" s="150" t="s">
        <v>46</v>
      </c>
      <c r="F41" s="163">
        <f>ROUND((SUM(BI125:BI139)),  2)</f>
        <v>0</v>
      </c>
      <c r="G41" s="37"/>
      <c r="H41" s="37"/>
      <c r="I41" s="164">
        <v>0</v>
      </c>
      <c r="J41" s="163">
        <f>0</f>
        <v>0</v>
      </c>
      <c r="K41" s="37"/>
      <c r="L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2" customFormat="1" ht="25.44" customHeight="1">
      <c r="A43" s="37"/>
      <c r="B43" s="43"/>
      <c r="C43" s="165"/>
      <c r="D43" s="166" t="s">
        <v>47</v>
      </c>
      <c r="E43" s="167"/>
      <c r="F43" s="167"/>
      <c r="G43" s="168" t="s">
        <v>48</v>
      </c>
      <c r="H43" s="169" t="s">
        <v>49</v>
      </c>
      <c r="I43" s="167"/>
      <c r="J43" s="170">
        <f>SUM(J34:J41)</f>
        <v>0</v>
      </c>
      <c r="K43" s="171"/>
      <c r="L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62"/>
      <c r="S44" s="37"/>
      <c r="T44" s="37"/>
      <c r="U44" s="37"/>
      <c r="V44" s="37"/>
      <c r="W44" s="37"/>
      <c r="X44" s="37"/>
      <c r="Y44" s="37"/>
      <c r="Z44" s="37"/>
      <c r="AA44" s="37"/>
      <c r="AB44" s="37"/>
      <c r="AC44" s="37"/>
      <c r="AD44" s="37"/>
      <c r="AE44" s="37"/>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1" customFormat="1" ht="16.5" customHeight="1">
      <c r="B87" s="20"/>
      <c r="C87" s="21"/>
      <c r="D87" s="21"/>
      <c r="E87" s="183" t="s">
        <v>1084</v>
      </c>
      <c r="F87" s="21"/>
      <c r="G87" s="21"/>
      <c r="H87" s="21"/>
      <c r="I87" s="21"/>
      <c r="J87" s="21"/>
      <c r="K87" s="21"/>
      <c r="L87" s="19"/>
    </row>
    <row r="88" s="1" customFormat="1" ht="12" customHeight="1">
      <c r="B88" s="20"/>
      <c r="C88" s="31" t="s">
        <v>1085</v>
      </c>
      <c r="D88" s="21"/>
      <c r="E88" s="21"/>
      <c r="F88" s="21"/>
      <c r="G88" s="21"/>
      <c r="H88" s="21"/>
      <c r="I88" s="21"/>
      <c r="J88" s="21"/>
      <c r="K88" s="21"/>
      <c r="L88" s="19"/>
    </row>
    <row r="89" s="2" customFormat="1" ht="16.5" customHeight="1">
      <c r="A89" s="37"/>
      <c r="B89" s="38"/>
      <c r="C89" s="39"/>
      <c r="D89" s="39"/>
      <c r="E89" s="285" t="s">
        <v>1124</v>
      </c>
      <c r="F89" s="39"/>
      <c r="G89" s="39"/>
      <c r="H89" s="39"/>
      <c r="I89" s="39"/>
      <c r="J89" s="39"/>
      <c r="K89" s="39"/>
      <c r="L89" s="62"/>
      <c r="S89" s="37"/>
      <c r="T89" s="37"/>
      <c r="U89" s="37"/>
      <c r="V89" s="37"/>
      <c r="W89" s="37"/>
      <c r="X89" s="37"/>
      <c r="Y89" s="37"/>
      <c r="Z89" s="37"/>
      <c r="AA89" s="37"/>
      <c r="AB89" s="37"/>
      <c r="AC89" s="37"/>
      <c r="AD89" s="37"/>
      <c r="AE89" s="37"/>
    </row>
    <row r="90" s="2" customFormat="1" ht="12" customHeight="1">
      <c r="A90" s="37"/>
      <c r="B90" s="38"/>
      <c r="C90" s="31" t="s">
        <v>1125</v>
      </c>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6.5" customHeight="1">
      <c r="A91" s="37"/>
      <c r="B91" s="38"/>
      <c r="C91" s="39"/>
      <c r="D91" s="39"/>
      <c r="E91" s="75" t="str">
        <f>E13</f>
        <v>6 - Z.Č.5 - CHLAZENÍ m.č. 3.102b</v>
      </c>
      <c r="F91" s="39"/>
      <c r="G91" s="39"/>
      <c r="H91" s="39"/>
      <c r="I91" s="39"/>
      <c r="J91" s="39"/>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2" customHeight="1">
      <c r="A93" s="37"/>
      <c r="B93" s="38"/>
      <c r="C93" s="31" t="s">
        <v>20</v>
      </c>
      <c r="D93" s="39"/>
      <c r="E93" s="39"/>
      <c r="F93" s="26" t="str">
        <f>F16</f>
        <v xml:space="preserve"> </v>
      </c>
      <c r="G93" s="39"/>
      <c r="H93" s="39"/>
      <c r="I93" s="31" t="s">
        <v>22</v>
      </c>
      <c r="J93" s="78" t="str">
        <f>IF(J16="","",J16)</f>
        <v>27. 4. 2025</v>
      </c>
      <c r="K93" s="39"/>
      <c r="L93" s="62"/>
      <c r="S93" s="37"/>
      <c r="T93" s="37"/>
      <c r="U93" s="37"/>
      <c r="V93" s="37"/>
      <c r="W93" s="37"/>
      <c r="X93" s="37"/>
      <c r="Y93" s="37"/>
      <c r="Z93" s="37"/>
      <c r="AA93" s="37"/>
      <c r="AB93" s="37"/>
      <c r="AC93" s="37"/>
      <c r="AD93" s="37"/>
      <c r="AE93" s="37"/>
    </row>
    <row r="94" s="2" customFormat="1" ht="6.96" customHeight="1">
      <c r="A94" s="37"/>
      <c r="B94" s="38"/>
      <c r="C94" s="39"/>
      <c r="D94" s="39"/>
      <c r="E94" s="39"/>
      <c r="F94" s="39"/>
      <c r="G94" s="39"/>
      <c r="H94" s="39"/>
      <c r="I94" s="39"/>
      <c r="J94" s="39"/>
      <c r="K94" s="39"/>
      <c r="L94" s="62"/>
      <c r="S94" s="37"/>
      <c r="T94" s="37"/>
      <c r="U94" s="37"/>
      <c r="V94" s="37"/>
      <c r="W94" s="37"/>
      <c r="X94" s="37"/>
      <c r="Y94" s="37"/>
      <c r="Z94" s="37"/>
      <c r="AA94" s="37"/>
      <c r="AB94" s="37"/>
      <c r="AC94" s="37"/>
      <c r="AD94" s="37"/>
      <c r="AE94" s="37"/>
    </row>
    <row r="95" s="2" customFormat="1" ht="15.15" customHeight="1">
      <c r="A95" s="37"/>
      <c r="B95" s="38"/>
      <c r="C95" s="31" t="s">
        <v>24</v>
      </c>
      <c r="D95" s="39"/>
      <c r="E95" s="39"/>
      <c r="F95" s="26" t="str">
        <f>E19</f>
        <v>Ústav termomechaniky AV ČR, v.v.i.</v>
      </c>
      <c r="G95" s="39"/>
      <c r="H95" s="39"/>
      <c r="I95" s="31" t="s">
        <v>30</v>
      </c>
      <c r="J95" s="35" t="str">
        <f>E25</f>
        <v>Kania a.s.</v>
      </c>
      <c r="K95" s="39"/>
      <c r="L95" s="62"/>
      <c r="S95" s="37"/>
      <c r="T95" s="37"/>
      <c r="U95" s="37"/>
      <c r="V95" s="37"/>
      <c r="W95" s="37"/>
      <c r="X95" s="37"/>
      <c r="Y95" s="37"/>
      <c r="Z95" s="37"/>
      <c r="AA95" s="37"/>
      <c r="AB95" s="37"/>
      <c r="AC95" s="37"/>
      <c r="AD95" s="37"/>
      <c r="AE95" s="37"/>
    </row>
    <row r="96" s="2" customFormat="1" ht="15.15" customHeight="1">
      <c r="A96" s="37"/>
      <c r="B96" s="38"/>
      <c r="C96" s="31" t="s">
        <v>28</v>
      </c>
      <c r="D96" s="39"/>
      <c r="E96" s="39"/>
      <c r="F96" s="26" t="str">
        <f>IF(E22="","",E22)</f>
        <v>Vyplň údaj</v>
      </c>
      <c r="G96" s="39"/>
      <c r="H96" s="39"/>
      <c r="I96" s="31" t="s">
        <v>33</v>
      </c>
      <c r="J96" s="35" t="str">
        <f>E28</f>
        <v xml:space="preserve"> </v>
      </c>
      <c r="K96" s="39"/>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9.28" customHeight="1">
      <c r="A98" s="37"/>
      <c r="B98" s="38"/>
      <c r="C98" s="184" t="s">
        <v>139</v>
      </c>
      <c r="D98" s="185"/>
      <c r="E98" s="185"/>
      <c r="F98" s="185"/>
      <c r="G98" s="185"/>
      <c r="H98" s="185"/>
      <c r="I98" s="185"/>
      <c r="J98" s="186" t="s">
        <v>140</v>
      </c>
      <c r="K98" s="185"/>
      <c r="L98" s="62"/>
      <c r="S98" s="37"/>
      <c r="T98" s="37"/>
      <c r="U98" s="37"/>
      <c r="V98" s="37"/>
      <c r="W98" s="37"/>
      <c r="X98" s="37"/>
      <c r="Y98" s="37"/>
      <c r="Z98" s="37"/>
      <c r="AA98" s="37"/>
      <c r="AB98" s="37"/>
      <c r="AC98" s="37"/>
      <c r="AD98" s="37"/>
      <c r="AE98" s="37"/>
    </row>
    <row r="99" s="2" customFormat="1" ht="10.32"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22.8" customHeight="1">
      <c r="A100" s="37"/>
      <c r="B100" s="38"/>
      <c r="C100" s="187" t="s">
        <v>141</v>
      </c>
      <c r="D100" s="39"/>
      <c r="E100" s="39"/>
      <c r="F100" s="39"/>
      <c r="G100" s="39"/>
      <c r="H100" s="39"/>
      <c r="I100" s="39"/>
      <c r="J100" s="109">
        <f>J125</f>
        <v>0</v>
      </c>
      <c r="K100" s="39"/>
      <c r="L100" s="62"/>
      <c r="S100" s="37"/>
      <c r="T100" s="37"/>
      <c r="U100" s="37"/>
      <c r="V100" s="37"/>
      <c r="W100" s="37"/>
      <c r="X100" s="37"/>
      <c r="Y100" s="37"/>
      <c r="Z100" s="37"/>
      <c r="AA100" s="37"/>
      <c r="AB100" s="37"/>
      <c r="AC100" s="37"/>
      <c r="AD100" s="37"/>
      <c r="AE100" s="37"/>
      <c r="AU100" s="16" t="s">
        <v>142</v>
      </c>
    </row>
    <row r="101" s="9" customFormat="1" ht="24.96" customHeight="1">
      <c r="A101" s="9"/>
      <c r="B101" s="188"/>
      <c r="C101" s="189"/>
      <c r="D101" s="190" t="s">
        <v>1234</v>
      </c>
      <c r="E101" s="191"/>
      <c r="F101" s="191"/>
      <c r="G101" s="191"/>
      <c r="H101" s="191"/>
      <c r="I101" s="191"/>
      <c r="J101" s="192">
        <f>J126</f>
        <v>0</v>
      </c>
      <c r="K101" s="189"/>
      <c r="L101" s="193"/>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2"/>
      <c r="S107" s="37"/>
      <c r="T107" s="37"/>
      <c r="U107" s="37"/>
      <c r="V107" s="37"/>
      <c r="W107" s="37"/>
      <c r="X107" s="37"/>
      <c r="Y107" s="37"/>
      <c r="Z107" s="37"/>
      <c r="AA107" s="37"/>
      <c r="AB107" s="37"/>
      <c r="AC107" s="37"/>
      <c r="AD107" s="37"/>
      <c r="AE107" s="37"/>
    </row>
    <row r="108" s="2" customFormat="1" ht="24.96" customHeight="1">
      <c r="A108" s="37"/>
      <c r="B108" s="38"/>
      <c r="C108" s="22" t="s">
        <v>169</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16</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183" t="str">
        <f>E7</f>
        <v>STAVEBNÍ ÚPRAVY OPTICKÝCH LABORATOŘÍ V ÚSTAVU TERMOMECHANIKY AV ČR, v.v.i.</v>
      </c>
      <c r="F111" s="31"/>
      <c r="G111" s="31"/>
      <c r="H111" s="31"/>
      <c r="I111" s="39"/>
      <c r="J111" s="39"/>
      <c r="K111" s="39"/>
      <c r="L111" s="62"/>
      <c r="S111" s="37"/>
      <c r="T111" s="37"/>
      <c r="U111" s="37"/>
      <c r="V111" s="37"/>
      <c r="W111" s="37"/>
      <c r="X111" s="37"/>
      <c r="Y111" s="37"/>
      <c r="Z111" s="37"/>
      <c r="AA111" s="37"/>
      <c r="AB111" s="37"/>
      <c r="AC111" s="37"/>
      <c r="AD111" s="37"/>
      <c r="AE111" s="37"/>
    </row>
    <row r="112" s="1" customFormat="1" ht="12" customHeight="1">
      <c r="B112" s="20"/>
      <c r="C112" s="31" t="s">
        <v>136</v>
      </c>
      <c r="D112" s="21"/>
      <c r="E112" s="21"/>
      <c r="F112" s="21"/>
      <c r="G112" s="21"/>
      <c r="H112" s="21"/>
      <c r="I112" s="21"/>
      <c r="J112" s="21"/>
      <c r="K112" s="21"/>
      <c r="L112" s="19"/>
    </row>
    <row r="113" s="1" customFormat="1" ht="16.5" customHeight="1">
      <c r="B113" s="20"/>
      <c r="C113" s="21"/>
      <c r="D113" s="21"/>
      <c r="E113" s="183" t="s">
        <v>1084</v>
      </c>
      <c r="F113" s="21"/>
      <c r="G113" s="21"/>
      <c r="H113" s="21"/>
      <c r="I113" s="21"/>
      <c r="J113" s="21"/>
      <c r="K113" s="21"/>
      <c r="L113" s="19"/>
    </row>
    <row r="114" s="1" customFormat="1" ht="12" customHeight="1">
      <c r="B114" s="20"/>
      <c r="C114" s="31" t="s">
        <v>1085</v>
      </c>
      <c r="D114" s="21"/>
      <c r="E114" s="21"/>
      <c r="F114" s="21"/>
      <c r="G114" s="21"/>
      <c r="H114" s="21"/>
      <c r="I114" s="21"/>
      <c r="J114" s="21"/>
      <c r="K114" s="21"/>
      <c r="L114" s="19"/>
    </row>
    <row r="115" s="2" customFormat="1" ht="16.5" customHeight="1">
      <c r="A115" s="37"/>
      <c r="B115" s="38"/>
      <c r="C115" s="39"/>
      <c r="D115" s="39"/>
      <c r="E115" s="285" t="s">
        <v>1124</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1125</v>
      </c>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6.5" customHeight="1">
      <c r="A117" s="37"/>
      <c r="B117" s="38"/>
      <c r="C117" s="39"/>
      <c r="D117" s="39"/>
      <c r="E117" s="75" t="str">
        <f>E13</f>
        <v>6 - Z.Č.5 - CHLAZENÍ m.č. 3.102b</v>
      </c>
      <c r="F117" s="39"/>
      <c r="G117" s="39"/>
      <c r="H117" s="39"/>
      <c r="I117" s="39"/>
      <c r="J117" s="39"/>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20</v>
      </c>
      <c r="D119" s="39"/>
      <c r="E119" s="39"/>
      <c r="F119" s="26" t="str">
        <f>F16</f>
        <v xml:space="preserve"> </v>
      </c>
      <c r="G119" s="39"/>
      <c r="H119" s="39"/>
      <c r="I119" s="31" t="s">
        <v>22</v>
      </c>
      <c r="J119" s="78" t="str">
        <f>IF(J16="","",J16)</f>
        <v>27. 4. 2025</v>
      </c>
      <c r="K119" s="39"/>
      <c r="L119" s="62"/>
      <c r="S119" s="37"/>
      <c r="T119" s="37"/>
      <c r="U119" s="37"/>
      <c r="V119" s="37"/>
      <c r="W119" s="37"/>
      <c r="X119" s="37"/>
      <c r="Y119" s="37"/>
      <c r="Z119" s="37"/>
      <c r="AA119" s="37"/>
      <c r="AB119" s="37"/>
      <c r="AC119" s="37"/>
      <c r="AD119" s="37"/>
      <c r="AE119" s="37"/>
    </row>
    <row r="120" s="2" customFormat="1" ht="6.96"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15.15" customHeight="1">
      <c r="A121" s="37"/>
      <c r="B121" s="38"/>
      <c r="C121" s="31" t="s">
        <v>24</v>
      </c>
      <c r="D121" s="39"/>
      <c r="E121" s="39"/>
      <c r="F121" s="26" t="str">
        <f>E19</f>
        <v>Ústav termomechaniky AV ČR, v.v.i.</v>
      </c>
      <c r="G121" s="39"/>
      <c r="H121" s="39"/>
      <c r="I121" s="31" t="s">
        <v>30</v>
      </c>
      <c r="J121" s="35" t="str">
        <f>E25</f>
        <v>Kania a.s.</v>
      </c>
      <c r="K121" s="39"/>
      <c r="L121" s="62"/>
      <c r="S121" s="37"/>
      <c r="T121" s="37"/>
      <c r="U121" s="37"/>
      <c r="V121" s="37"/>
      <c r="W121" s="37"/>
      <c r="X121" s="37"/>
      <c r="Y121" s="37"/>
      <c r="Z121" s="37"/>
      <c r="AA121" s="37"/>
      <c r="AB121" s="37"/>
      <c r="AC121" s="37"/>
      <c r="AD121" s="37"/>
      <c r="AE121" s="37"/>
    </row>
    <row r="122" s="2" customFormat="1" ht="15.15" customHeight="1">
      <c r="A122" s="37"/>
      <c r="B122" s="38"/>
      <c r="C122" s="31" t="s">
        <v>28</v>
      </c>
      <c r="D122" s="39"/>
      <c r="E122" s="39"/>
      <c r="F122" s="26" t="str">
        <f>IF(E22="","",E22)</f>
        <v>Vyplň údaj</v>
      </c>
      <c r="G122" s="39"/>
      <c r="H122" s="39"/>
      <c r="I122" s="31" t="s">
        <v>33</v>
      </c>
      <c r="J122" s="35" t="str">
        <f>E28</f>
        <v xml:space="preserve"> </v>
      </c>
      <c r="K122" s="39"/>
      <c r="L122" s="62"/>
      <c r="S122" s="37"/>
      <c r="T122" s="37"/>
      <c r="U122" s="37"/>
      <c r="V122" s="37"/>
      <c r="W122" s="37"/>
      <c r="X122" s="37"/>
      <c r="Y122" s="37"/>
      <c r="Z122" s="37"/>
      <c r="AA122" s="37"/>
      <c r="AB122" s="37"/>
      <c r="AC122" s="37"/>
      <c r="AD122" s="37"/>
      <c r="AE122" s="37"/>
    </row>
    <row r="123" s="2" customFormat="1" ht="10.32"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11" customFormat="1" ht="29.28" customHeight="1">
      <c r="A124" s="199"/>
      <c r="B124" s="200"/>
      <c r="C124" s="201" t="s">
        <v>170</v>
      </c>
      <c r="D124" s="202" t="s">
        <v>62</v>
      </c>
      <c r="E124" s="202" t="s">
        <v>58</v>
      </c>
      <c r="F124" s="202" t="s">
        <v>59</v>
      </c>
      <c r="G124" s="202" t="s">
        <v>171</v>
      </c>
      <c r="H124" s="202" t="s">
        <v>172</v>
      </c>
      <c r="I124" s="202" t="s">
        <v>173</v>
      </c>
      <c r="J124" s="202" t="s">
        <v>140</v>
      </c>
      <c r="K124" s="203" t="s">
        <v>174</v>
      </c>
      <c r="L124" s="204"/>
      <c r="M124" s="99" t="s">
        <v>1</v>
      </c>
      <c r="N124" s="100" t="s">
        <v>41</v>
      </c>
      <c r="O124" s="100" t="s">
        <v>175</v>
      </c>
      <c r="P124" s="100" t="s">
        <v>176</v>
      </c>
      <c r="Q124" s="100" t="s">
        <v>177</v>
      </c>
      <c r="R124" s="100" t="s">
        <v>178</v>
      </c>
      <c r="S124" s="100" t="s">
        <v>179</v>
      </c>
      <c r="T124" s="101" t="s">
        <v>180</v>
      </c>
      <c r="U124" s="199"/>
      <c r="V124" s="199"/>
      <c r="W124" s="199"/>
      <c r="X124" s="199"/>
      <c r="Y124" s="199"/>
      <c r="Z124" s="199"/>
      <c r="AA124" s="199"/>
      <c r="AB124" s="199"/>
      <c r="AC124" s="199"/>
      <c r="AD124" s="199"/>
      <c r="AE124" s="199"/>
    </row>
    <row r="125" s="2" customFormat="1" ht="22.8" customHeight="1">
      <c r="A125" s="37"/>
      <c r="B125" s="38"/>
      <c r="C125" s="106" t="s">
        <v>181</v>
      </c>
      <c r="D125" s="39"/>
      <c r="E125" s="39"/>
      <c r="F125" s="39"/>
      <c r="G125" s="39"/>
      <c r="H125" s="39"/>
      <c r="I125" s="39"/>
      <c r="J125" s="205">
        <f>BK125</f>
        <v>0</v>
      </c>
      <c r="K125" s="39"/>
      <c r="L125" s="43"/>
      <c r="M125" s="102"/>
      <c r="N125" s="206"/>
      <c r="O125" s="103"/>
      <c r="P125" s="207">
        <f>P126</f>
        <v>0</v>
      </c>
      <c r="Q125" s="103"/>
      <c r="R125" s="207">
        <f>R126</f>
        <v>0</v>
      </c>
      <c r="S125" s="103"/>
      <c r="T125" s="208">
        <f>T126</f>
        <v>0</v>
      </c>
      <c r="U125" s="37"/>
      <c r="V125" s="37"/>
      <c r="W125" s="37"/>
      <c r="X125" s="37"/>
      <c r="Y125" s="37"/>
      <c r="Z125" s="37"/>
      <c r="AA125" s="37"/>
      <c r="AB125" s="37"/>
      <c r="AC125" s="37"/>
      <c r="AD125" s="37"/>
      <c r="AE125" s="37"/>
      <c r="AT125" s="16" t="s">
        <v>76</v>
      </c>
      <c r="AU125" s="16" t="s">
        <v>142</v>
      </c>
      <c r="BK125" s="209">
        <f>BK126</f>
        <v>0</v>
      </c>
    </row>
    <row r="126" s="12" customFormat="1" ht="25.92" customHeight="1">
      <c r="A126" s="12"/>
      <c r="B126" s="210"/>
      <c r="C126" s="211"/>
      <c r="D126" s="212" t="s">
        <v>76</v>
      </c>
      <c r="E126" s="213" t="s">
        <v>1145</v>
      </c>
      <c r="F126" s="213" t="s">
        <v>115</v>
      </c>
      <c r="G126" s="211"/>
      <c r="H126" s="211"/>
      <c r="I126" s="214"/>
      <c r="J126" s="215">
        <f>BK126</f>
        <v>0</v>
      </c>
      <c r="K126" s="211"/>
      <c r="L126" s="216"/>
      <c r="M126" s="217"/>
      <c r="N126" s="218"/>
      <c r="O126" s="218"/>
      <c r="P126" s="219">
        <f>SUM(P127:P139)</f>
        <v>0</v>
      </c>
      <c r="Q126" s="218"/>
      <c r="R126" s="219">
        <f>SUM(R127:R139)</f>
        <v>0</v>
      </c>
      <c r="S126" s="218"/>
      <c r="T126" s="220">
        <f>SUM(T127:T139)</f>
        <v>0</v>
      </c>
      <c r="U126" s="12"/>
      <c r="V126" s="12"/>
      <c r="W126" s="12"/>
      <c r="X126" s="12"/>
      <c r="Y126" s="12"/>
      <c r="Z126" s="12"/>
      <c r="AA126" s="12"/>
      <c r="AB126" s="12"/>
      <c r="AC126" s="12"/>
      <c r="AD126" s="12"/>
      <c r="AE126" s="12"/>
      <c r="AR126" s="221" t="s">
        <v>85</v>
      </c>
      <c r="AT126" s="222" t="s">
        <v>76</v>
      </c>
      <c r="AU126" s="222" t="s">
        <v>77</v>
      </c>
      <c r="AY126" s="221" t="s">
        <v>184</v>
      </c>
      <c r="BK126" s="223">
        <f>SUM(BK127:BK139)</f>
        <v>0</v>
      </c>
    </row>
    <row r="127" s="2" customFormat="1" ht="24.15" customHeight="1">
      <c r="A127" s="37"/>
      <c r="B127" s="38"/>
      <c r="C127" s="226" t="s">
        <v>85</v>
      </c>
      <c r="D127" s="226" t="s">
        <v>186</v>
      </c>
      <c r="E127" s="227" t="s">
        <v>1235</v>
      </c>
      <c r="F127" s="228" t="s">
        <v>1236</v>
      </c>
      <c r="G127" s="229" t="s">
        <v>733</v>
      </c>
      <c r="H127" s="230">
        <v>1</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87</v>
      </c>
    </row>
    <row r="128" s="2" customFormat="1">
      <c r="A128" s="37"/>
      <c r="B128" s="38"/>
      <c r="C128" s="39"/>
      <c r="D128" s="241" t="s">
        <v>300</v>
      </c>
      <c r="E128" s="39"/>
      <c r="F128" s="272" t="s">
        <v>1205</v>
      </c>
      <c r="G128" s="39"/>
      <c r="H128" s="39"/>
      <c r="I128" s="273"/>
      <c r="J128" s="39"/>
      <c r="K128" s="39"/>
      <c r="L128" s="43"/>
      <c r="M128" s="274"/>
      <c r="N128" s="275"/>
      <c r="O128" s="90"/>
      <c r="P128" s="90"/>
      <c r="Q128" s="90"/>
      <c r="R128" s="90"/>
      <c r="S128" s="90"/>
      <c r="T128" s="91"/>
      <c r="U128" s="37"/>
      <c r="V128" s="37"/>
      <c r="W128" s="37"/>
      <c r="X128" s="37"/>
      <c r="Y128" s="37"/>
      <c r="Z128" s="37"/>
      <c r="AA128" s="37"/>
      <c r="AB128" s="37"/>
      <c r="AC128" s="37"/>
      <c r="AD128" s="37"/>
      <c r="AE128" s="37"/>
      <c r="AT128" s="16" t="s">
        <v>300</v>
      </c>
      <c r="AU128" s="16" t="s">
        <v>85</v>
      </c>
    </row>
    <row r="129" s="2" customFormat="1" ht="16.5" customHeight="1">
      <c r="A129" s="37"/>
      <c r="B129" s="38"/>
      <c r="C129" s="226" t="s">
        <v>87</v>
      </c>
      <c r="D129" s="226" t="s">
        <v>186</v>
      </c>
      <c r="E129" s="227" t="s">
        <v>1237</v>
      </c>
      <c r="F129" s="228" t="s">
        <v>1238</v>
      </c>
      <c r="G129" s="229" t="s">
        <v>1</v>
      </c>
      <c r="H129" s="230">
        <v>0</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108</v>
      </c>
    </row>
    <row r="130" s="2" customFormat="1">
      <c r="A130" s="37"/>
      <c r="B130" s="38"/>
      <c r="C130" s="39"/>
      <c r="D130" s="241" t="s">
        <v>300</v>
      </c>
      <c r="E130" s="39"/>
      <c r="F130" s="272" t="s">
        <v>1223</v>
      </c>
      <c r="G130" s="39"/>
      <c r="H130" s="39"/>
      <c r="I130" s="273"/>
      <c r="J130" s="39"/>
      <c r="K130" s="39"/>
      <c r="L130" s="43"/>
      <c r="M130" s="274"/>
      <c r="N130" s="275"/>
      <c r="O130" s="90"/>
      <c r="P130" s="90"/>
      <c r="Q130" s="90"/>
      <c r="R130" s="90"/>
      <c r="S130" s="90"/>
      <c r="T130" s="91"/>
      <c r="U130" s="37"/>
      <c r="V130" s="37"/>
      <c r="W130" s="37"/>
      <c r="X130" s="37"/>
      <c r="Y130" s="37"/>
      <c r="Z130" s="37"/>
      <c r="AA130" s="37"/>
      <c r="AB130" s="37"/>
      <c r="AC130" s="37"/>
      <c r="AD130" s="37"/>
      <c r="AE130" s="37"/>
      <c r="AT130" s="16" t="s">
        <v>300</v>
      </c>
      <c r="AU130" s="16" t="s">
        <v>85</v>
      </c>
    </row>
    <row r="131" s="2" customFormat="1" ht="16.5" customHeight="1">
      <c r="A131" s="37"/>
      <c r="B131" s="38"/>
      <c r="C131" s="226" t="s">
        <v>102</v>
      </c>
      <c r="D131" s="226" t="s">
        <v>186</v>
      </c>
      <c r="E131" s="227" t="s">
        <v>1167</v>
      </c>
      <c r="F131" s="228" t="s">
        <v>1224</v>
      </c>
      <c r="G131" s="229" t="s">
        <v>733</v>
      </c>
      <c r="H131" s="230">
        <v>1</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114</v>
      </c>
    </row>
    <row r="132" s="2" customFormat="1" ht="16.5" customHeight="1">
      <c r="A132" s="37"/>
      <c r="B132" s="38"/>
      <c r="C132" s="226" t="s">
        <v>108</v>
      </c>
      <c r="D132" s="226" t="s">
        <v>186</v>
      </c>
      <c r="E132" s="227" t="s">
        <v>1170</v>
      </c>
      <c r="F132" s="228" t="s">
        <v>1208</v>
      </c>
      <c r="G132" s="229" t="s">
        <v>733</v>
      </c>
      <c r="H132" s="230">
        <v>1</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221</v>
      </c>
    </row>
    <row r="133" s="2" customFormat="1" ht="16.5" customHeight="1">
      <c r="A133" s="37"/>
      <c r="B133" s="38"/>
      <c r="C133" s="226" t="s">
        <v>111</v>
      </c>
      <c r="D133" s="226" t="s">
        <v>186</v>
      </c>
      <c r="E133" s="227" t="s">
        <v>1183</v>
      </c>
      <c r="F133" s="228" t="s">
        <v>1225</v>
      </c>
      <c r="G133" s="229" t="s">
        <v>733</v>
      </c>
      <c r="H133" s="230">
        <v>1</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229</v>
      </c>
    </row>
    <row r="134" s="2" customFormat="1" ht="16.5" customHeight="1">
      <c r="A134" s="37"/>
      <c r="B134" s="38"/>
      <c r="C134" s="226" t="s">
        <v>114</v>
      </c>
      <c r="D134" s="226" t="s">
        <v>186</v>
      </c>
      <c r="E134" s="227" t="s">
        <v>1185</v>
      </c>
      <c r="F134" s="228" t="s">
        <v>1210</v>
      </c>
      <c r="G134" s="229" t="s">
        <v>916</v>
      </c>
      <c r="H134" s="230">
        <v>11</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8</v>
      </c>
    </row>
    <row r="135" s="2" customFormat="1" ht="16.5" customHeight="1">
      <c r="A135" s="37"/>
      <c r="B135" s="38"/>
      <c r="C135" s="226" t="s">
        <v>216</v>
      </c>
      <c r="D135" s="226" t="s">
        <v>186</v>
      </c>
      <c r="E135" s="227" t="s">
        <v>1187</v>
      </c>
      <c r="F135" s="228" t="s">
        <v>1211</v>
      </c>
      <c r="G135" s="229" t="s">
        <v>733</v>
      </c>
      <c r="H135" s="230">
        <v>1</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250</v>
      </c>
    </row>
    <row r="136" s="2" customFormat="1" ht="16.5" customHeight="1">
      <c r="A136" s="37"/>
      <c r="B136" s="38"/>
      <c r="C136" s="226" t="s">
        <v>221</v>
      </c>
      <c r="D136" s="226" t="s">
        <v>186</v>
      </c>
      <c r="E136" s="227" t="s">
        <v>1189</v>
      </c>
      <c r="F136" s="228" t="s">
        <v>1212</v>
      </c>
      <c r="G136" s="229" t="s">
        <v>733</v>
      </c>
      <c r="H136" s="230">
        <v>1</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260</v>
      </c>
    </row>
    <row r="137" s="2" customFormat="1" ht="16.5" customHeight="1">
      <c r="A137" s="37"/>
      <c r="B137" s="38"/>
      <c r="C137" s="226" t="s">
        <v>225</v>
      </c>
      <c r="D137" s="226" t="s">
        <v>186</v>
      </c>
      <c r="E137" s="227" t="s">
        <v>1191</v>
      </c>
      <c r="F137" s="228" t="s">
        <v>1213</v>
      </c>
      <c r="G137" s="229" t="s">
        <v>916</v>
      </c>
      <c r="H137" s="230">
        <v>20</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272</v>
      </c>
    </row>
    <row r="138" s="2" customFormat="1" ht="16.5" customHeight="1">
      <c r="A138" s="37"/>
      <c r="B138" s="38"/>
      <c r="C138" s="226" t="s">
        <v>229</v>
      </c>
      <c r="D138" s="226" t="s">
        <v>186</v>
      </c>
      <c r="E138" s="227" t="s">
        <v>1193</v>
      </c>
      <c r="F138" s="228" t="s">
        <v>1226</v>
      </c>
      <c r="G138" s="229" t="s">
        <v>733</v>
      </c>
      <c r="H138" s="230">
        <v>1</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281</v>
      </c>
    </row>
    <row r="139" s="2" customFormat="1" ht="16.5" customHeight="1">
      <c r="A139" s="37"/>
      <c r="B139" s="38"/>
      <c r="C139" s="226" t="s">
        <v>234</v>
      </c>
      <c r="D139" s="226" t="s">
        <v>186</v>
      </c>
      <c r="E139" s="227" t="s">
        <v>1195</v>
      </c>
      <c r="F139" s="228" t="s">
        <v>1200</v>
      </c>
      <c r="G139" s="229" t="s">
        <v>774</v>
      </c>
      <c r="H139" s="230">
        <v>12</v>
      </c>
      <c r="I139" s="231"/>
      <c r="J139" s="232">
        <f>ROUND(I139*H139,2)</f>
        <v>0</v>
      </c>
      <c r="K139" s="228" t="s">
        <v>202</v>
      </c>
      <c r="L139" s="43"/>
      <c r="M139" s="281" t="s">
        <v>1</v>
      </c>
      <c r="N139" s="282" t="s">
        <v>42</v>
      </c>
      <c r="O139" s="279"/>
      <c r="P139" s="283">
        <f>O139*H139</f>
        <v>0</v>
      </c>
      <c r="Q139" s="283">
        <v>0</v>
      </c>
      <c r="R139" s="283">
        <f>Q139*H139</f>
        <v>0</v>
      </c>
      <c r="S139" s="283">
        <v>0</v>
      </c>
      <c r="T139" s="284">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290</v>
      </c>
    </row>
    <row r="140" s="2" customFormat="1" ht="6.96" customHeight="1">
      <c r="A140" s="37"/>
      <c r="B140" s="65"/>
      <c r="C140" s="66"/>
      <c r="D140" s="66"/>
      <c r="E140" s="66"/>
      <c r="F140" s="66"/>
      <c r="G140" s="66"/>
      <c r="H140" s="66"/>
      <c r="I140" s="66"/>
      <c r="J140" s="66"/>
      <c r="K140" s="66"/>
      <c r="L140" s="43"/>
      <c r="M140" s="37"/>
      <c r="O140" s="37"/>
      <c r="P140" s="37"/>
      <c r="Q140" s="37"/>
      <c r="R140" s="37"/>
      <c r="S140" s="37"/>
      <c r="T140" s="37"/>
      <c r="U140" s="37"/>
      <c r="V140" s="37"/>
      <c r="W140" s="37"/>
      <c r="X140" s="37"/>
      <c r="Y140" s="37"/>
      <c r="Z140" s="37"/>
      <c r="AA140" s="37"/>
      <c r="AB140" s="37"/>
      <c r="AC140" s="37"/>
      <c r="AD140" s="37"/>
      <c r="AE140" s="37"/>
    </row>
  </sheetData>
  <sheetProtection sheet="1" autoFilter="0" formatColumns="0" formatRows="0" objects="1" scenarios="1" spinCount="100000" saltValue="+h/bu/MudPpYy8HMNPIstM2UDDTYhb0/rUFrcPXDok1fOTcmll5TKR/yDmD+HdOf8JjevGBnv8lMKZzE6jzVcw==" hashValue="COt77ri1ALIASm6xjUGa40k/5Um4EfZM2R1eOWQn/3eIycy27LcV2mCQC4koNTmoBKe2n88Y3dliml0FOQS+Zg==" algorithmName="SHA-512" password="E785"/>
  <autoFilter ref="C124:K139"/>
  <mergeCells count="15">
    <mergeCell ref="E7:H7"/>
    <mergeCell ref="E11:H11"/>
    <mergeCell ref="E9:H9"/>
    <mergeCell ref="E13:H13"/>
    <mergeCell ref="E22:H22"/>
    <mergeCell ref="E31:H31"/>
    <mergeCell ref="E85:H85"/>
    <mergeCell ref="E89:H89"/>
    <mergeCell ref="E87:H87"/>
    <mergeCell ref="E91:H91"/>
    <mergeCell ref="E111:H111"/>
    <mergeCell ref="E115:H115"/>
    <mergeCell ref="E113:H113"/>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119</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1" customFormat="1" ht="12" customHeight="1">
      <c r="B8" s="19"/>
      <c r="D8" s="150" t="s">
        <v>136</v>
      </c>
      <c r="L8" s="19"/>
    </row>
    <row r="9" s="2" customFormat="1" ht="16.5" customHeight="1">
      <c r="A9" s="37"/>
      <c r="B9" s="43"/>
      <c r="C9" s="37"/>
      <c r="D9" s="37"/>
      <c r="E9" s="151" t="s">
        <v>1084</v>
      </c>
      <c r="F9" s="37"/>
      <c r="G9" s="37"/>
      <c r="H9" s="37"/>
      <c r="I9" s="37"/>
      <c r="J9" s="37"/>
      <c r="K9" s="37"/>
      <c r="L9" s="62"/>
      <c r="S9" s="37"/>
      <c r="T9" s="37"/>
      <c r="U9" s="37"/>
      <c r="V9" s="37"/>
      <c r="W9" s="37"/>
      <c r="X9" s="37"/>
      <c r="Y9" s="37"/>
      <c r="Z9" s="37"/>
      <c r="AA9" s="37"/>
      <c r="AB9" s="37"/>
      <c r="AC9" s="37"/>
      <c r="AD9" s="37"/>
      <c r="AE9" s="37"/>
    </row>
    <row r="10" s="2" customFormat="1" ht="12" customHeight="1">
      <c r="A10" s="37"/>
      <c r="B10" s="43"/>
      <c r="C10" s="37"/>
      <c r="D10" s="150" t="s">
        <v>1085</v>
      </c>
      <c r="E10" s="37"/>
      <c r="F10" s="37"/>
      <c r="G10" s="37"/>
      <c r="H10" s="37"/>
      <c r="I10" s="37"/>
      <c r="J10" s="37"/>
      <c r="K10" s="37"/>
      <c r="L10" s="62"/>
      <c r="S10" s="37"/>
      <c r="T10" s="37"/>
      <c r="U10" s="37"/>
      <c r="V10" s="37"/>
      <c r="W10" s="37"/>
      <c r="X10" s="37"/>
      <c r="Y10" s="37"/>
      <c r="Z10" s="37"/>
      <c r="AA10" s="37"/>
      <c r="AB10" s="37"/>
      <c r="AC10" s="37"/>
      <c r="AD10" s="37"/>
      <c r="AE10" s="37"/>
    </row>
    <row r="11" s="2" customFormat="1" ht="16.5" customHeight="1">
      <c r="A11" s="37"/>
      <c r="B11" s="43"/>
      <c r="C11" s="37"/>
      <c r="D11" s="37"/>
      <c r="E11" s="152" t="s">
        <v>1239</v>
      </c>
      <c r="F11" s="37"/>
      <c r="G11" s="37"/>
      <c r="H11" s="37"/>
      <c r="I11" s="37"/>
      <c r="J11" s="37"/>
      <c r="K11" s="37"/>
      <c r="L11" s="62"/>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62"/>
      <c r="S12" s="37"/>
      <c r="T12" s="37"/>
      <c r="U12" s="37"/>
      <c r="V12" s="37"/>
      <c r="W12" s="37"/>
      <c r="X12" s="37"/>
      <c r="Y12" s="37"/>
      <c r="Z12" s="37"/>
      <c r="AA12" s="37"/>
      <c r="AB12" s="37"/>
      <c r="AC12" s="37"/>
      <c r="AD12" s="37"/>
      <c r="AE12" s="37"/>
    </row>
    <row r="13" s="2" customFormat="1" ht="12" customHeight="1">
      <c r="A13" s="37"/>
      <c r="B13" s="43"/>
      <c r="C13" s="37"/>
      <c r="D13" s="150" t="s">
        <v>18</v>
      </c>
      <c r="E13" s="37"/>
      <c r="F13" s="140" t="s">
        <v>1</v>
      </c>
      <c r="G13" s="37"/>
      <c r="H13" s="37"/>
      <c r="I13" s="150" t="s">
        <v>19</v>
      </c>
      <c r="J13" s="140" t="s">
        <v>1</v>
      </c>
      <c r="K13" s="37"/>
      <c r="L13" s="62"/>
      <c r="S13" s="37"/>
      <c r="T13" s="37"/>
      <c r="U13" s="37"/>
      <c r="V13" s="37"/>
      <c r="W13" s="37"/>
      <c r="X13" s="37"/>
      <c r="Y13" s="37"/>
      <c r="Z13" s="37"/>
      <c r="AA13" s="37"/>
      <c r="AB13" s="37"/>
      <c r="AC13" s="37"/>
      <c r="AD13" s="37"/>
      <c r="AE13" s="37"/>
    </row>
    <row r="14" s="2" customFormat="1" ht="12" customHeight="1">
      <c r="A14" s="37"/>
      <c r="B14" s="43"/>
      <c r="C14" s="37"/>
      <c r="D14" s="150" t="s">
        <v>20</v>
      </c>
      <c r="E14" s="37"/>
      <c r="F14" s="140" t="s">
        <v>34</v>
      </c>
      <c r="G14" s="37"/>
      <c r="H14" s="37"/>
      <c r="I14" s="150" t="s">
        <v>22</v>
      </c>
      <c r="J14" s="153" t="str">
        <f>'Rekapitulace stavby'!AN8</f>
        <v>27. 4. 2025</v>
      </c>
      <c r="K14" s="37"/>
      <c r="L14" s="62"/>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62"/>
      <c r="S15" s="37"/>
      <c r="T15" s="37"/>
      <c r="U15" s="37"/>
      <c r="V15" s="37"/>
      <c r="W15" s="37"/>
      <c r="X15" s="37"/>
      <c r="Y15" s="37"/>
      <c r="Z15" s="37"/>
      <c r="AA15" s="37"/>
      <c r="AB15" s="37"/>
      <c r="AC15" s="37"/>
      <c r="AD15" s="37"/>
      <c r="AE15" s="37"/>
    </row>
    <row r="16" s="2" customFormat="1" ht="12" customHeight="1">
      <c r="A16" s="37"/>
      <c r="B16" s="43"/>
      <c r="C16" s="37"/>
      <c r="D16" s="150" t="s">
        <v>24</v>
      </c>
      <c r="E16" s="37"/>
      <c r="F16" s="37"/>
      <c r="G16" s="37"/>
      <c r="H16" s="37"/>
      <c r="I16" s="150" t="s">
        <v>25</v>
      </c>
      <c r="J16" s="140" t="str">
        <f>IF('Rekapitulace stavby'!AN10="","",'Rekapitulace stavby'!AN10)</f>
        <v/>
      </c>
      <c r="K16" s="37"/>
      <c r="L16" s="62"/>
      <c r="S16" s="37"/>
      <c r="T16" s="37"/>
      <c r="U16" s="37"/>
      <c r="V16" s="37"/>
      <c r="W16" s="37"/>
      <c r="X16" s="37"/>
      <c r="Y16" s="37"/>
      <c r="Z16" s="37"/>
      <c r="AA16" s="37"/>
      <c r="AB16" s="37"/>
      <c r="AC16" s="37"/>
      <c r="AD16" s="37"/>
      <c r="AE16" s="37"/>
    </row>
    <row r="17" s="2" customFormat="1" ht="18" customHeight="1">
      <c r="A17" s="37"/>
      <c r="B17" s="43"/>
      <c r="C17" s="37"/>
      <c r="D17" s="37"/>
      <c r="E17" s="140" t="str">
        <f>IF('Rekapitulace stavby'!E11="","",'Rekapitulace stavby'!E11)</f>
        <v>Ústav termomechaniky AV ČR, v.v.i.</v>
      </c>
      <c r="F17" s="37"/>
      <c r="G17" s="37"/>
      <c r="H17" s="37"/>
      <c r="I17" s="150" t="s">
        <v>27</v>
      </c>
      <c r="J17" s="140" t="str">
        <f>IF('Rekapitulace stavby'!AN11="","",'Rekapitulace stavby'!AN11)</f>
        <v/>
      </c>
      <c r="K17" s="37"/>
      <c r="L17" s="62"/>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62"/>
      <c r="S18" s="37"/>
      <c r="T18" s="37"/>
      <c r="U18" s="37"/>
      <c r="V18" s="37"/>
      <c r="W18" s="37"/>
      <c r="X18" s="37"/>
      <c r="Y18" s="37"/>
      <c r="Z18" s="37"/>
      <c r="AA18" s="37"/>
      <c r="AB18" s="37"/>
      <c r="AC18" s="37"/>
      <c r="AD18" s="37"/>
      <c r="AE18" s="37"/>
    </row>
    <row r="19" s="2" customFormat="1" ht="12" customHeight="1">
      <c r="A19" s="37"/>
      <c r="B19" s="43"/>
      <c r="C19" s="37"/>
      <c r="D19" s="150" t="s">
        <v>28</v>
      </c>
      <c r="E19" s="37"/>
      <c r="F19" s="37"/>
      <c r="G19" s="37"/>
      <c r="H19" s="37"/>
      <c r="I19" s="150" t="s">
        <v>25</v>
      </c>
      <c r="J19" s="32" t="str">
        <f>'Rekapitulace stavby'!AN13</f>
        <v>Vyplň údaj</v>
      </c>
      <c r="K19" s="37"/>
      <c r="L19" s="62"/>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40"/>
      <c r="G20" s="140"/>
      <c r="H20" s="140"/>
      <c r="I20" s="150" t="s">
        <v>27</v>
      </c>
      <c r="J20" s="32" t="str">
        <f>'Rekapitulace stavby'!AN14</f>
        <v>Vyplň údaj</v>
      </c>
      <c r="K20" s="37"/>
      <c r="L20" s="62"/>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62"/>
      <c r="S21" s="37"/>
      <c r="T21" s="37"/>
      <c r="U21" s="37"/>
      <c r="V21" s="37"/>
      <c r="W21" s="37"/>
      <c r="X21" s="37"/>
      <c r="Y21" s="37"/>
      <c r="Z21" s="37"/>
      <c r="AA21" s="37"/>
      <c r="AB21" s="37"/>
      <c r="AC21" s="37"/>
      <c r="AD21" s="37"/>
      <c r="AE21" s="37"/>
    </row>
    <row r="22" s="2" customFormat="1" ht="12" customHeight="1">
      <c r="A22" s="37"/>
      <c r="B22" s="43"/>
      <c r="C22" s="37"/>
      <c r="D22" s="150" t="s">
        <v>30</v>
      </c>
      <c r="E22" s="37"/>
      <c r="F22" s="37"/>
      <c r="G22" s="37"/>
      <c r="H22" s="37"/>
      <c r="I22" s="150" t="s">
        <v>25</v>
      </c>
      <c r="J22" s="140" t="str">
        <f>IF('Rekapitulace stavby'!AN16="","",'Rekapitulace stavby'!AN16)</f>
        <v/>
      </c>
      <c r="K22" s="37"/>
      <c r="L22" s="62"/>
      <c r="S22" s="37"/>
      <c r="T22" s="37"/>
      <c r="U22" s="37"/>
      <c r="V22" s="37"/>
      <c r="W22" s="37"/>
      <c r="X22" s="37"/>
      <c r="Y22" s="37"/>
      <c r="Z22" s="37"/>
      <c r="AA22" s="37"/>
      <c r="AB22" s="37"/>
      <c r="AC22" s="37"/>
      <c r="AD22" s="37"/>
      <c r="AE22" s="37"/>
    </row>
    <row r="23" s="2" customFormat="1" ht="18" customHeight="1">
      <c r="A23" s="37"/>
      <c r="B23" s="43"/>
      <c r="C23" s="37"/>
      <c r="D23" s="37"/>
      <c r="E23" s="140" t="str">
        <f>IF('Rekapitulace stavby'!E17="","",'Rekapitulace stavby'!E17)</f>
        <v>Kania a.s.</v>
      </c>
      <c r="F23" s="37"/>
      <c r="G23" s="37"/>
      <c r="H23" s="37"/>
      <c r="I23" s="150" t="s">
        <v>27</v>
      </c>
      <c r="J23" s="140" t="str">
        <f>IF('Rekapitulace stavby'!AN17="","",'Rekapitulace stavby'!AN17)</f>
        <v/>
      </c>
      <c r="K23" s="37"/>
      <c r="L23" s="62"/>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62"/>
      <c r="S24" s="37"/>
      <c r="T24" s="37"/>
      <c r="U24" s="37"/>
      <c r="V24" s="37"/>
      <c r="W24" s="37"/>
      <c r="X24" s="37"/>
      <c r="Y24" s="37"/>
      <c r="Z24" s="37"/>
      <c r="AA24" s="37"/>
      <c r="AB24" s="37"/>
      <c r="AC24" s="37"/>
      <c r="AD24" s="37"/>
      <c r="AE24" s="37"/>
    </row>
    <row r="25" s="2" customFormat="1" ht="12" customHeight="1">
      <c r="A25" s="37"/>
      <c r="B25" s="43"/>
      <c r="C25" s="37"/>
      <c r="D25" s="150" t="s">
        <v>33</v>
      </c>
      <c r="E25" s="37"/>
      <c r="F25" s="37"/>
      <c r="G25" s="37"/>
      <c r="H25" s="37"/>
      <c r="I25" s="150" t="s">
        <v>25</v>
      </c>
      <c r="J25" s="140" t="str">
        <f>IF('Rekapitulace stavby'!AN19="","",'Rekapitulace stavby'!AN19)</f>
        <v/>
      </c>
      <c r="K25" s="37"/>
      <c r="L25" s="62"/>
      <c r="S25" s="37"/>
      <c r="T25" s="37"/>
      <c r="U25" s="37"/>
      <c r="V25" s="37"/>
      <c r="W25" s="37"/>
      <c r="X25" s="37"/>
      <c r="Y25" s="37"/>
      <c r="Z25" s="37"/>
      <c r="AA25" s="37"/>
      <c r="AB25" s="37"/>
      <c r="AC25" s="37"/>
      <c r="AD25" s="37"/>
      <c r="AE25" s="37"/>
    </row>
    <row r="26" s="2" customFormat="1" ht="18" customHeight="1">
      <c r="A26" s="37"/>
      <c r="B26" s="43"/>
      <c r="C26" s="37"/>
      <c r="D26" s="37"/>
      <c r="E26" s="140" t="str">
        <f>IF('Rekapitulace stavby'!E20="","",'Rekapitulace stavby'!E20)</f>
        <v xml:space="preserve"> </v>
      </c>
      <c r="F26" s="37"/>
      <c r="G26" s="37"/>
      <c r="H26" s="37"/>
      <c r="I26" s="150" t="s">
        <v>27</v>
      </c>
      <c r="J26" s="140" t="str">
        <f>IF('Rekapitulace stavby'!AN20="","",'Rekapitulace stavby'!AN20)</f>
        <v/>
      </c>
      <c r="K26" s="37"/>
      <c r="L26" s="62"/>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62"/>
      <c r="S27" s="37"/>
      <c r="T27" s="37"/>
      <c r="U27" s="37"/>
      <c r="V27" s="37"/>
      <c r="W27" s="37"/>
      <c r="X27" s="37"/>
      <c r="Y27" s="37"/>
      <c r="Z27" s="37"/>
      <c r="AA27" s="37"/>
      <c r="AB27" s="37"/>
      <c r="AC27" s="37"/>
      <c r="AD27" s="37"/>
      <c r="AE27" s="37"/>
    </row>
    <row r="28" s="2" customFormat="1" ht="12" customHeight="1">
      <c r="A28" s="37"/>
      <c r="B28" s="43"/>
      <c r="C28" s="37"/>
      <c r="D28" s="150" t="s">
        <v>35</v>
      </c>
      <c r="E28" s="37"/>
      <c r="F28" s="37"/>
      <c r="G28" s="37"/>
      <c r="H28" s="37"/>
      <c r="I28" s="37"/>
      <c r="J28" s="37"/>
      <c r="K28" s="37"/>
      <c r="L28" s="62"/>
      <c r="S28" s="37"/>
      <c r="T28" s="37"/>
      <c r="U28" s="37"/>
      <c r="V28" s="37"/>
      <c r="W28" s="37"/>
      <c r="X28" s="37"/>
      <c r="Y28" s="37"/>
      <c r="Z28" s="37"/>
      <c r="AA28" s="37"/>
      <c r="AB28" s="37"/>
      <c r="AC28" s="37"/>
      <c r="AD28" s="37"/>
      <c r="AE28" s="37"/>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7"/>
      <c r="B30" s="43"/>
      <c r="C30" s="37"/>
      <c r="D30" s="37"/>
      <c r="E30" s="37"/>
      <c r="F30" s="37"/>
      <c r="G30" s="37"/>
      <c r="H30" s="37"/>
      <c r="I30" s="37"/>
      <c r="J30" s="37"/>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25.44" customHeight="1">
      <c r="A32" s="37"/>
      <c r="B32" s="43"/>
      <c r="C32" s="37"/>
      <c r="D32" s="159" t="s">
        <v>37</v>
      </c>
      <c r="E32" s="37"/>
      <c r="F32" s="37"/>
      <c r="G32" s="37"/>
      <c r="H32" s="37"/>
      <c r="I32" s="37"/>
      <c r="J32" s="160">
        <f>ROUND(J128, 2)</f>
        <v>0</v>
      </c>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14.4" customHeight="1">
      <c r="A34" s="37"/>
      <c r="B34" s="43"/>
      <c r="C34" s="37"/>
      <c r="D34" s="37"/>
      <c r="E34" s="37"/>
      <c r="F34" s="161" t="s">
        <v>39</v>
      </c>
      <c r="G34" s="37"/>
      <c r="H34" s="37"/>
      <c r="I34" s="161" t="s">
        <v>38</v>
      </c>
      <c r="J34" s="161" t="s">
        <v>40</v>
      </c>
      <c r="K34" s="37"/>
      <c r="L34" s="62"/>
      <c r="S34" s="37"/>
      <c r="T34" s="37"/>
      <c r="U34" s="37"/>
      <c r="V34" s="37"/>
      <c r="W34" s="37"/>
      <c r="X34" s="37"/>
      <c r="Y34" s="37"/>
      <c r="Z34" s="37"/>
      <c r="AA34" s="37"/>
      <c r="AB34" s="37"/>
      <c r="AC34" s="37"/>
      <c r="AD34" s="37"/>
      <c r="AE34" s="37"/>
    </row>
    <row r="35" s="2" customFormat="1" ht="14.4" customHeight="1">
      <c r="A35" s="37"/>
      <c r="B35" s="43"/>
      <c r="C35" s="37"/>
      <c r="D35" s="162" t="s">
        <v>41</v>
      </c>
      <c r="E35" s="150" t="s">
        <v>42</v>
      </c>
      <c r="F35" s="163">
        <f>ROUND((SUM(BE128:BE253)),  2)</f>
        <v>0</v>
      </c>
      <c r="G35" s="37"/>
      <c r="H35" s="37"/>
      <c r="I35" s="164">
        <v>0.20999999999999999</v>
      </c>
      <c r="J35" s="163">
        <f>ROUND(((SUM(BE128:BE253))*I35),  2)</f>
        <v>0</v>
      </c>
      <c r="K35" s="37"/>
      <c r="L35" s="62"/>
      <c r="S35" s="37"/>
      <c r="T35" s="37"/>
      <c r="U35" s="37"/>
      <c r="V35" s="37"/>
      <c r="W35" s="37"/>
      <c r="X35" s="37"/>
      <c r="Y35" s="37"/>
      <c r="Z35" s="37"/>
      <c r="AA35" s="37"/>
      <c r="AB35" s="37"/>
      <c r="AC35" s="37"/>
      <c r="AD35" s="37"/>
      <c r="AE35" s="37"/>
    </row>
    <row r="36" s="2" customFormat="1" ht="14.4" customHeight="1">
      <c r="A36" s="37"/>
      <c r="B36" s="43"/>
      <c r="C36" s="37"/>
      <c r="D36" s="37"/>
      <c r="E36" s="150" t="s">
        <v>43</v>
      </c>
      <c r="F36" s="163">
        <f>ROUND((SUM(BF128:BF253)),  2)</f>
        <v>0</v>
      </c>
      <c r="G36" s="37"/>
      <c r="H36" s="37"/>
      <c r="I36" s="164">
        <v>0.12</v>
      </c>
      <c r="J36" s="163">
        <f>ROUND(((SUM(BF128:BF253))*I36),  2)</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44</v>
      </c>
      <c r="F37" s="163">
        <f>ROUND((SUM(BG128:BG253)),  2)</f>
        <v>0</v>
      </c>
      <c r="G37" s="37"/>
      <c r="H37" s="37"/>
      <c r="I37" s="164">
        <v>0.20999999999999999</v>
      </c>
      <c r="J37" s="163">
        <f>0</f>
        <v>0</v>
      </c>
      <c r="K37" s="37"/>
      <c r="L37" s="62"/>
      <c r="S37" s="37"/>
      <c r="T37" s="37"/>
      <c r="U37" s="37"/>
      <c r="V37" s="37"/>
      <c r="W37" s="37"/>
      <c r="X37" s="37"/>
      <c r="Y37" s="37"/>
      <c r="Z37" s="37"/>
      <c r="AA37" s="37"/>
      <c r="AB37" s="37"/>
      <c r="AC37" s="37"/>
      <c r="AD37" s="37"/>
      <c r="AE37" s="37"/>
    </row>
    <row r="38" hidden="1" s="2" customFormat="1" ht="14.4" customHeight="1">
      <c r="A38" s="37"/>
      <c r="B38" s="43"/>
      <c r="C38" s="37"/>
      <c r="D38" s="37"/>
      <c r="E38" s="150" t="s">
        <v>45</v>
      </c>
      <c r="F38" s="163">
        <f>ROUND((SUM(BH128:BH253)),  2)</f>
        <v>0</v>
      </c>
      <c r="G38" s="37"/>
      <c r="H38" s="37"/>
      <c r="I38" s="164">
        <v>0.12</v>
      </c>
      <c r="J38" s="163">
        <f>0</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46</v>
      </c>
      <c r="F39" s="163">
        <f>ROUND((SUM(BI128:BI253)),  2)</f>
        <v>0</v>
      </c>
      <c r="G39" s="37"/>
      <c r="H39" s="37"/>
      <c r="I39" s="164">
        <v>0</v>
      </c>
      <c r="J39" s="163">
        <f>0</f>
        <v>0</v>
      </c>
      <c r="K39" s="37"/>
      <c r="L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2" customFormat="1" ht="25.44" customHeight="1">
      <c r="A41" s="37"/>
      <c r="B41" s="43"/>
      <c r="C41" s="165"/>
      <c r="D41" s="166" t="s">
        <v>47</v>
      </c>
      <c r="E41" s="167"/>
      <c r="F41" s="167"/>
      <c r="G41" s="168" t="s">
        <v>48</v>
      </c>
      <c r="H41" s="169" t="s">
        <v>49</v>
      </c>
      <c r="I41" s="167"/>
      <c r="J41" s="170">
        <f>SUM(J32:J39)</f>
        <v>0</v>
      </c>
      <c r="K41" s="171"/>
      <c r="L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2" customFormat="1" ht="16.5" customHeight="1">
      <c r="A87" s="37"/>
      <c r="B87" s="38"/>
      <c r="C87" s="39"/>
      <c r="D87" s="39"/>
      <c r="E87" s="183" t="s">
        <v>1084</v>
      </c>
      <c r="F87" s="39"/>
      <c r="G87" s="39"/>
      <c r="H87" s="39"/>
      <c r="I87" s="39"/>
      <c r="J87" s="39"/>
      <c r="K87" s="39"/>
      <c r="L87" s="62"/>
      <c r="S87" s="37"/>
      <c r="T87" s="37"/>
      <c r="U87" s="37"/>
      <c r="V87" s="37"/>
      <c r="W87" s="37"/>
      <c r="X87" s="37"/>
      <c r="Y87" s="37"/>
      <c r="Z87" s="37"/>
      <c r="AA87" s="37"/>
      <c r="AB87" s="37"/>
      <c r="AC87" s="37"/>
      <c r="AD87" s="37"/>
      <c r="AE87" s="37"/>
    </row>
    <row r="88" s="2" customFormat="1" ht="12" customHeight="1">
      <c r="A88" s="37"/>
      <c r="B88" s="38"/>
      <c r="C88" s="31" t="s">
        <v>1085</v>
      </c>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6.5" customHeight="1">
      <c r="A89" s="37"/>
      <c r="B89" s="38"/>
      <c r="C89" s="39"/>
      <c r="D89" s="39"/>
      <c r="E89" s="75" t="str">
        <f>E11</f>
        <v>D.1.2.4_3 - Vodní chlazení</v>
      </c>
      <c r="F89" s="39"/>
      <c r="G89" s="39"/>
      <c r="H89" s="39"/>
      <c r="I89" s="39"/>
      <c r="J89" s="39"/>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2" customHeight="1">
      <c r="A91" s="37"/>
      <c r="B91" s="38"/>
      <c r="C91" s="31" t="s">
        <v>20</v>
      </c>
      <c r="D91" s="39"/>
      <c r="E91" s="39"/>
      <c r="F91" s="26" t="str">
        <f>F14</f>
        <v xml:space="preserve"> </v>
      </c>
      <c r="G91" s="39"/>
      <c r="H91" s="39"/>
      <c r="I91" s="31" t="s">
        <v>22</v>
      </c>
      <c r="J91" s="78" t="str">
        <f>IF(J14="","",J14)</f>
        <v>27. 4. 2025</v>
      </c>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5.15" customHeight="1">
      <c r="A93" s="37"/>
      <c r="B93" s="38"/>
      <c r="C93" s="31" t="s">
        <v>24</v>
      </c>
      <c r="D93" s="39"/>
      <c r="E93" s="39"/>
      <c r="F93" s="26" t="str">
        <f>E17</f>
        <v>Ústav termomechaniky AV ČR, v.v.i.</v>
      </c>
      <c r="G93" s="39"/>
      <c r="H93" s="39"/>
      <c r="I93" s="31" t="s">
        <v>30</v>
      </c>
      <c r="J93" s="35" t="str">
        <f>E23</f>
        <v>Kania a.s.</v>
      </c>
      <c r="K93" s="39"/>
      <c r="L93" s="62"/>
      <c r="S93" s="37"/>
      <c r="T93" s="37"/>
      <c r="U93" s="37"/>
      <c r="V93" s="37"/>
      <c r="W93" s="37"/>
      <c r="X93" s="37"/>
      <c r="Y93" s="37"/>
      <c r="Z93" s="37"/>
      <c r="AA93" s="37"/>
      <c r="AB93" s="37"/>
      <c r="AC93" s="37"/>
      <c r="AD93" s="37"/>
      <c r="AE93" s="37"/>
    </row>
    <row r="94" s="2" customFormat="1" ht="15.15" customHeight="1">
      <c r="A94" s="37"/>
      <c r="B94" s="38"/>
      <c r="C94" s="31" t="s">
        <v>28</v>
      </c>
      <c r="D94" s="39"/>
      <c r="E94" s="39"/>
      <c r="F94" s="26" t="str">
        <f>IF(E20="","",E20)</f>
        <v>Vyplň údaj</v>
      </c>
      <c r="G94" s="39"/>
      <c r="H94" s="39"/>
      <c r="I94" s="31" t="s">
        <v>33</v>
      </c>
      <c r="J94" s="35" t="str">
        <f>E26</f>
        <v xml:space="preserve"> </v>
      </c>
      <c r="K94" s="39"/>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9.28" customHeight="1">
      <c r="A96" s="37"/>
      <c r="B96" s="38"/>
      <c r="C96" s="184" t="s">
        <v>139</v>
      </c>
      <c r="D96" s="185"/>
      <c r="E96" s="185"/>
      <c r="F96" s="185"/>
      <c r="G96" s="185"/>
      <c r="H96" s="185"/>
      <c r="I96" s="185"/>
      <c r="J96" s="186" t="s">
        <v>140</v>
      </c>
      <c r="K96" s="185"/>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2.8" customHeight="1">
      <c r="A98" s="37"/>
      <c r="B98" s="38"/>
      <c r="C98" s="187" t="s">
        <v>141</v>
      </c>
      <c r="D98" s="39"/>
      <c r="E98" s="39"/>
      <c r="F98" s="39"/>
      <c r="G98" s="39"/>
      <c r="H98" s="39"/>
      <c r="I98" s="39"/>
      <c r="J98" s="109">
        <f>J128</f>
        <v>0</v>
      </c>
      <c r="K98" s="39"/>
      <c r="L98" s="62"/>
      <c r="S98" s="37"/>
      <c r="T98" s="37"/>
      <c r="U98" s="37"/>
      <c r="V98" s="37"/>
      <c r="W98" s="37"/>
      <c r="X98" s="37"/>
      <c r="Y98" s="37"/>
      <c r="Z98" s="37"/>
      <c r="AA98" s="37"/>
      <c r="AB98" s="37"/>
      <c r="AC98" s="37"/>
      <c r="AD98" s="37"/>
      <c r="AE98" s="37"/>
      <c r="AU98" s="16" t="s">
        <v>142</v>
      </c>
    </row>
    <row r="99" s="9" customFormat="1" ht="24.96" customHeight="1">
      <c r="A99" s="9"/>
      <c r="B99" s="188"/>
      <c r="C99" s="189"/>
      <c r="D99" s="190" t="s">
        <v>934</v>
      </c>
      <c r="E99" s="191"/>
      <c r="F99" s="191"/>
      <c r="G99" s="191"/>
      <c r="H99" s="191"/>
      <c r="I99" s="191"/>
      <c r="J99" s="192">
        <f>J129</f>
        <v>0</v>
      </c>
      <c r="K99" s="189"/>
      <c r="L99" s="193"/>
      <c r="S99" s="9"/>
      <c r="T99" s="9"/>
      <c r="U99" s="9"/>
      <c r="V99" s="9"/>
      <c r="W99" s="9"/>
      <c r="X99" s="9"/>
      <c r="Y99" s="9"/>
      <c r="Z99" s="9"/>
      <c r="AA99" s="9"/>
      <c r="AB99" s="9"/>
      <c r="AC99" s="9"/>
      <c r="AD99" s="9"/>
      <c r="AE99" s="9"/>
    </row>
    <row r="100" s="9" customFormat="1" ht="24.96" customHeight="1">
      <c r="A100" s="9"/>
      <c r="B100" s="188"/>
      <c r="C100" s="189"/>
      <c r="D100" s="190" t="s">
        <v>936</v>
      </c>
      <c r="E100" s="191"/>
      <c r="F100" s="191"/>
      <c r="G100" s="191"/>
      <c r="H100" s="191"/>
      <c r="I100" s="191"/>
      <c r="J100" s="192">
        <f>J148</f>
        <v>0</v>
      </c>
      <c r="K100" s="189"/>
      <c r="L100" s="193"/>
      <c r="S100" s="9"/>
      <c r="T100" s="9"/>
      <c r="U100" s="9"/>
      <c r="V100" s="9"/>
      <c r="W100" s="9"/>
      <c r="X100" s="9"/>
      <c r="Y100" s="9"/>
      <c r="Z100" s="9"/>
      <c r="AA100" s="9"/>
      <c r="AB100" s="9"/>
      <c r="AC100" s="9"/>
      <c r="AD100" s="9"/>
      <c r="AE100" s="9"/>
    </row>
    <row r="101" s="9" customFormat="1" ht="24.96" customHeight="1">
      <c r="A101" s="9"/>
      <c r="B101" s="188"/>
      <c r="C101" s="189"/>
      <c r="D101" s="190" t="s">
        <v>1240</v>
      </c>
      <c r="E101" s="191"/>
      <c r="F101" s="191"/>
      <c r="G101" s="191"/>
      <c r="H101" s="191"/>
      <c r="I101" s="191"/>
      <c r="J101" s="192">
        <f>J155</f>
        <v>0</v>
      </c>
      <c r="K101" s="189"/>
      <c r="L101" s="193"/>
      <c r="S101" s="9"/>
      <c r="T101" s="9"/>
      <c r="U101" s="9"/>
      <c r="V101" s="9"/>
      <c r="W101" s="9"/>
      <c r="X101" s="9"/>
      <c r="Y101" s="9"/>
      <c r="Z101" s="9"/>
      <c r="AA101" s="9"/>
      <c r="AB101" s="9"/>
      <c r="AC101" s="9"/>
      <c r="AD101" s="9"/>
      <c r="AE101" s="9"/>
    </row>
    <row r="102" s="9" customFormat="1" ht="24.96" customHeight="1">
      <c r="A102" s="9"/>
      <c r="B102" s="188"/>
      <c r="C102" s="189"/>
      <c r="D102" s="190" t="s">
        <v>1241</v>
      </c>
      <c r="E102" s="191"/>
      <c r="F102" s="191"/>
      <c r="G102" s="191"/>
      <c r="H102" s="191"/>
      <c r="I102" s="191"/>
      <c r="J102" s="192">
        <f>J186</f>
        <v>0</v>
      </c>
      <c r="K102" s="189"/>
      <c r="L102" s="193"/>
      <c r="S102" s="9"/>
      <c r="T102" s="9"/>
      <c r="U102" s="9"/>
      <c r="V102" s="9"/>
      <c r="W102" s="9"/>
      <c r="X102" s="9"/>
      <c r="Y102" s="9"/>
      <c r="Z102" s="9"/>
      <c r="AA102" s="9"/>
      <c r="AB102" s="9"/>
      <c r="AC102" s="9"/>
      <c r="AD102" s="9"/>
      <c r="AE102" s="9"/>
    </row>
    <row r="103" s="9" customFormat="1" ht="24.96" customHeight="1">
      <c r="A103" s="9"/>
      <c r="B103" s="188"/>
      <c r="C103" s="189"/>
      <c r="D103" s="190" t="s">
        <v>1242</v>
      </c>
      <c r="E103" s="191"/>
      <c r="F103" s="191"/>
      <c r="G103" s="191"/>
      <c r="H103" s="191"/>
      <c r="I103" s="191"/>
      <c r="J103" s="192">
        <f>J202</f>
        <v>0</v>
      </c>
      <c r="K103" s="189"/>
      <c r="L103" s="193"/>
      <c r="S103" s="9"/>
      <c r="T103" s="9"/>
      <c r="U103" s="9"/>
      <c r="V103" s="9"/>
      <c r="W103" s="9"/>
      <c r="X103" s="9"/>
      <c r="Y103" s="9"/>
      <c r="Z103" s="9"/>
      <c r="AA103" s="9"/>
      <c r="AB103" s="9"/>
      <c r="AC103" s="9"/>
      <c r="AD103" s="9"/>
      <c r="AE103" s="9"/>
    </row>
    <row r="104" s="9" customFormat="1" ht="24.96" customHeight="1">
      <c r="A104" s="9"/>
      <c r="B104" s="188"/>
      <c r="C104" s="189"/>
      <c r="D104" s="190" t="s">
        <v>938</v>
      </c>
      <c r="E104" s="191"/>
      <c r="F104" s="191"/>
      <c r="G104" s="191"/>
      <c r="H104" s="191"/>
      <c r="I104" s="191"/>
      <c r="J104" s="192">
        <f>J231</f>
        <v>0</v>
      </c>
      <c r="K104" s="189"/>
      <c r="L104" s="193"/>
      <c r="S104" s="9"/>
      <c r="T104" s="9"/>
      <c r="U104" s="9"/>
      <c r="V104" s="9"/>
      <c r="W104" s="9"/>
      <c r="X104" s="9"/>
      <c r="Y104" s="9"/>
      <c r="Z104" s="9"/>
      <c r="AA104" s="9"/>
      <c r="AB104" s="9"/>
      <c r="AC104" s="9"/>
      <c r="AD104" s="9"/>
      <c r="AE104" s="9"/>
    </row>
    <row r="105" s="9" customFormat="1" ht="24.96" customHeight="1">
      <c r="A105" s="9"/>
      <c r="B105" s="188"/>
      <c r="C105" s="189"/>
      <c r="D105" s="190" t="s">
        <v>1243</v>
      </c>
      <c r="E105" s="191"/>
      <c r="F105" s="191"/>
      <c r="G105" s="191"/>
      <c r="H105" s="191"/>
      <c r="I105" s="191"/>
      <c r="J105" s="192">
        <f>J238</f>
        <v>0</v>
      </c>
      <c r="K105" s="189"/>
      <c r="L105" s="193"/>
      <c r="S105" s="9"/>
      <c r="T105" s="9"/>
      <c r="U105" s="9"/>
      <c r="V105" s="9"/>
      <c r="W105" s="9"/>
      <c r="X105" s="9"/>
      <c r="Y105" s="9"/>
      <c r="Z105" s="9"/>
      <c r="AA105" s="9"/>
      <c r="AB105" s="9"/>
      <c r="AC105" s="9"/>
      <c r="AD105" s="9"/>
      <c r="AE105" s="9"/>
    </row>
    <row r="106" s="9" customFormat="1" ht="24.96" customHeight="1">
      <c r="A106" s="9"/>
      <c r="B106" s="188"/>
      <c r="C106" s="189"/>
      <c r="D106" s="190" t="s">
        <v>939</v>
      </c>
      <c r="E106" s="191"/>
      <c r="F106" s="191"/>
      <c r="G106" s="191"/>
      <c r="H106" s="191"/>
      <c r="I106" s="191"/>
      <c r="J106" s="192">
        <f>J242</f>
        <v>0</v>
      </c>
      <c r="K106" s="189"/>
      <c r="L106" s="193"/>
      <c r="S106" s="9"/>
      <c r="T106" s="9"/>
      <c r="U106" s="9"/>
      <c r="V106" s="9"/>
      <c r="W106" s="9"/>
      <c r="X106" s="9"/>
      <c r="Y106" s="9"/>
      <c r="Z106" s="9"/>
      <c r="AA106" s="9"/>
      <c r="AB106" s="9"/>
      <c r="AC106" s="9"/>
      <c r="AD106" s="9"/>
      <c r="AE106" s="9"/>
    </row>
    <row r="107" s="2" customFormat="1" ht="21.84" customHeight="1">
      <c r="A107" s="37"/>
      <c r="B107" s="38"/>
      <c r="C107" s="39"/>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6.96" customHeight="1">
      <c r="A108" s="37"/>
      <c r="B108" s="65"/>
      <c r="C108" s="66"/>
      <c r="D108" s="66"/>
      <c r="E108" s="66"/>
      <c r="F108" s="66"/>
      <c r="G108" s="66"/>
      <c r="H108" s="66"/>
      <c r="I108" s="66"/>
      <c r="J108" s="66"/>
      <c r="K108" s="66"/>
      <c r="L108" s="62"/>
      <c r="S108" s="37"/>
      <c r="T108" s="37"/>
      <c r="U108" s="37"/>
      <c r="V108" s="37"/>
      <c r="W108" s="37"/>
      <c r="X108" s="37"/>
      <c r="Y108" s="37"/>
      <c r="Z108" s="37"/>
      <c r="AA108" s="37"/>
      <c r="AB108" s="37"/>
      <c r="AC108" s="37"/>
      <c r="AD108" s="37"/>
      <c r="AE108" s="37"/>
    </row>
    <row r="112" s="2" customFormat="1" ht="6.96" customHeight="1">
      <c r="A112" s="37"/>
      <c r="B112" s="67"/>
      <c r="C112" s="68"/>
      <c r="D112" s="68"/>
      <c r="E112" s="68"/>
      <c r="F112" s="68"/>
      <c r="G112" s="68"/>
      <c r="H112" s="68"/>
      <c r="I112" s="68"/>
      <c r="J112" s="68"/>
      <c r="K112" s="68"/>
      <c r="L112" s="62"/>
      <c r="S112" s="37"/>
      <c r="T112" s="37"/>
      <c r="U112" s="37"/>
      <c r="V112" s="37"/>
      <c r="W112" s="37"/>
      <c r="X112" s="37"/>
      <c r="Y112" s="37"/>
      <c r="Z112" s="37"/>
      <c r="AA112" s="37"/>
      <c r="AB112" s="37"/>
      <c r="AC112" s="37"/>
      <c r="AD112" s="37"/>
      <c r="AE112" s="37"/>
    </row>
    <row r="113" s="2" customFormat="1" ht="24.96" customHeight="1">
      <c r="A113" s="37"/>
      <c r="B113" s="38"/>
      <c r="C113" s="22" t="s">
        <v>169</v>
      </c>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2" customHeight="1">
      <c r="A115" s="37"/>
      <c r="B115" s="38"/>
      <c r="C115" s="31" t="s">
        <v>16</v>
      </c>
      <c r="D115" s="39"/>
      <c r="E115" s="39"/>
      <c r="F115" s="39"/>
      <c r="G115" s="39"/>
      <c r="H115" s="39"/>
      <c r="I115" s="39"/>
      <c r="J115" s="39"/>
      <c r="K115" s="39"/>
      <c r="L115" s="62"/>
      <c r="S115" s="37"/>
      <c r="T115" s="37"/>
      <c r="U115" s="37"/>
      <c r="V115" s="37"/>
      <c r="W115" s="37"/>
      <c r="X115" s="37"/>
      <c r="Y115" s="37"/>
      <c r="Z115" s="37"/>
      <c r="AA115" s="37"/>
      <c r="AB115" s="37"/>
      <c r="AC115" s="37"/>
      <c r="AD115" s="37"/>
      <c r="AE115" s="37"/>
    </row>
    <row r="116" s="2" customFormat="1" ht="16.5" customHeight="1">
      <c r="A116" s="37"/>
      <c r="B116" s="38"/>
      <c r="C116" s="39"/>
      <c r="D116" s="39"/>
      <c r="E116" s="183" t="str">
        <f>E7</f>
        <v>STAVEBNÍ ÚPRAVY OPTICKÝCH LABORATOŘÍ V ÚSTAVU TERMOMECHANIKY AV ČR, v.v.i.</v>
      </c>
      <c r="F116" s="31"/>
      <c r="G116" s="31"/>
      <c r="H116" s="31"/>
      <c r="I116" s="39"/>
      <c r="J116" s="39"/>
      <c r="K116" s="39"/>
      <c r="L116" s="62"/>
      <c r="S116" s="37"/>
      <c r="T116" s="37"/>
      <c r="U116" s="37"/>
      <c r="V116" s="37"/>
      <c r="W116" s="37"/>
      <c r="X116" s="37"/>
      <c r="Y116" s="37"/>
      <c r="Z116" s="37"/>
      <c r="AA116" s="37"/>
      <c r="AB116" s="37"/>
      <c r="AC116" s="37"/>
      <c r="AD116" s="37"/>
      <c r="AE116" s="37"/>
    </row>
    <row r="117" s="1" customFormat="1" ht="12" customHeight="1">
      <c r="B117" s="20"/>
      <c r="C117" s="31" t="s">
        <v>136</v>
      </c>
      <c r="D117" s="21"/>
      <c r="E117" s="21"/>
      <c r="F117" s="21"/>
      <c r="G117" s="21"/>
      <c r="H117" s="21"/>
      <c r="I117" s="21"/>
      <c r="J117" s="21"/>
      <c r="K117" s="21"/>
      <c r="L117" s="19"/>
    </row>
    <row r="118" s="2" customFormat="1" ht="16.5" customHeight="1">
      <c r="A118" s="37"/>
      <c r="B118" s="38"/>
      <c r="C118" s="39"/>
      <c r="D118" s="39"/>
      <c r="E118" s="183" t="s">
        <v>1084</v>
      </c>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1085</v>
      </c>
      <c r="D119" s="39"/>
      <c r="E119" s="39"/>
      <c r="F119" s="39"/>
      <c r="G119" s="39"/>
      <c r="H119" s="39"/>
      <c r="I119" s="39"/>
      <c r="J119" s="39"/>
      <c r="K119" s="39"/>
      <c r="L119" s="62"/>
      <c r="S119" s="37"/>
      <c r="T119" s="37"/>
      <c r="U119" s="37"/>
      <c r="V119" s="37"/>
      <c r="W119" s="37"/>
      <c r="X119" s="37"/>
      <c r="Y119" s="37"/>
      <c r="Z119" s="37"/>
      <c r="AA119" s="37"/>
      <c r="AB119" s="37"/>
      <c r="AC119" s="37"/>
      <c r="AD119" s="37"/>
      <c r="AE119" s="37"/>
    </row>
    <row r="120" s="2" customFormat="1" ht="16.5" customHeight="1">
      <c r="A120" s="37"/>
      <c r="B120" s="38"/>
      <c r="C120" s="39"/>
      <c r="D120" s="39"/>
      <c r="E120" s="75" t="str">
        <f>E11</f>
        <v>D.1.2.4_3 - Vodní chlazení</v>
      </c>
      <c r="F120" s="39"/>
      <c r="G120" s="39"/>
      <c r="H120" s="39"/>
      <c r="I120" s="39"/>
      <c r="J120" s="39"/>
      <c r="K120" s="39"/>
      <c r="L120" s="62"/>
      <c r="S120" s="37"/>
      <c r="T120" s="37"/>
      <c r="U120" s="37"/>
      <c r="V120" s="37"/>
      <c r="W120" s="37"/>
      <c r="X120" s="37"/>
      <c r="Y120" s="37"/>
      <c r="Z120" s="37"/>
      <c r="AA120" s="37"/>
      <c r="AB120" s="37"/>
      <c r="AC120" s="37"/>
      <c r="AD120" s="37"/>
      <c r="AE120" s="37"/>
    </row>
    <row r="121" s="2" customFormat="1" ht="6.96" customHeight="1">
      <c r="A121" s="37"/>
      <c r="B121" s="38"/>
      <c r="C121" s="39"/>
      <c r="D121" s="39"/>
      <c r="E121" s="39"/>
      <c r="F121" s="39"/>
      <c r="G121" s="39"/>
      <c r="H121" s="39"/>
      <c r="I121" s="39"/>
      <c r="J121" s="39"/>
      <c r="K121" s="39"/>
      <c r="L121" s="62"/>
      <c r="S121" s="37"/>
      <c r="T121" s="37"/>
      <c r="U121" s="37"/>
      <c r="V121" s="37"/>
      <c r="W121" s="37"/>
      <c r="X121" s="37"/>
      <c r="Y121" s="37"/>
      <c r="Z121" s="37"/>
      <c r="AA121" s="37"/>
      <c r="AB121" s="37"/>
      <c r="AC121" s="37"/>
      <c r="AD121" s="37"/>
      <c r="AE121" s="37"/>
    </row>
    <row r="122" s="2" customFormat="1" ht="12" customHeight="1">
      <c r="A122" s="37"/>
      <c r="B122" s="38"/>
      <c r="C122" s="31" t="s">
        <v>20</v>
      </c>
      <c r="D122" s="39"/>
      <c r="E122" s="39"/>
      <c r="F122" s="26" t="str">
        <f>F14</f>
        <v xml:space="preserve"> </v>
      </c>
      <c r="G122" s="39"/>
      <c r="H122" s="39"/>
      <c r="I122" s="31" t="s">
        <v>22</v>
      </c>
      <c r="J122" s="78" t="str">
        <f>IF(J14="","",J14)</f>
        <v>27. 4. 2025</v>
      </c>
      <c r="K122" s="39"/>
      <c r="L122" s="62"/>
      <c r="S122" s="37"/>
      <c r="T122" s="37"/>
      <c r="U122" s="37"/>
      <c r="V122" s="37"/>
      <c r="W122" s="37"/>
      <c r="X122" s="37"/>
      <c r="Y122" s="37"/>
      <c r="Z122" s="37"/>
      <c r="AA122" s="37"/>
      <c r="AB122" s="37"/>
      <c r="AC122" s="37"/>
      <c r="AD122" s="37"/>
      <c r="AE122" s="37"/>
    </row>
    <row r="123" s="2" customFormat="1" ht="6.96"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2" customFormat="1" ht="15.15" customHeight="1">
      <c r="A124" s="37"/>
      <c r="B124" s="38"/>
      <c r="C124" s="31" t="s">
        <v>24</v>
      </c>
      <c r="D124" s="39"/>
      <c r="E124" s="39"/>
      <c r="F124" s="26" t="str">
        <f>E17</f>
        <v>Ústav termomechaniky AV ČR, v.v.i.</v>
      </c>
      <c r="G124" s="39"/>
      <c r="H124" s="39"/>
      <c r="I124" s="31" t="s">
        <v>30</v>
      </c>
      <c r="J124" s="35" t="str">
        <f>E23</f>
        <v>Kania a.s.</v>
      </c>
      <c r="K124" s="39"/>
      <c r="L124" s="62"/>
      <c r="S124" s="37"/>
      <c r="T124" s="37"/>
      <c r="U124" s="37"/>
      <c r="V124" s="37"/>
      <c r="W124" s="37"/>
      <c r="X124" s="37"/>
      <c r="Y124" s="37"/>
      <c r="Z124" s="37"/>
      <c r="AA124" s="37"/>
      <c r="AB124" s="37"/>
      <c r="AC124" s="37"/>
      <c r="AD124" s="37"/>
      <c r="AE124" s="37"/>
    </row>
    <row r="125" s="2" customFormat="1" ht="15.15" customHeight="1">
      <c r="A125" s="37"/>
      <c r="B125" s="38"/>
      <c r="C125" s="31" t="s">
        <v>28</v>
      </c>
      <c r="D125" s="39"/>
      <c r="E125" s="39"/>
      <c r="F125" s="26" t="str">
        <f>IF(E20="","",E20)</f>
        <v>Vyplň údaj</v>
      </c>
      <c r="G125" s="39"/>
      <c r="H125" s="39"/>
      <c r="I125" s="31" t="s">
        <v>33</v>
      </c>
      <c r="J125" s="35" t="str">
        <f>E26</f>
        <v xml:space="preserve"> </v>
      </c>
      <c r="K125" s="39"/>
      <c r="L125" s="62"/>
      <c r="S125" s="37"/>
      <c r="T125" s="37"/>
      <c r="U125" s="37"/>
      <c r="V125" s="37"/>
      <c r="W125" s="37"/>
      <c r="X125" s="37"/>
      <c r="Y125" s="37"/>
      <c r="Z125" s="37"/>
      <c r="AA125" s="37"/>
      <c r="AB125" s="37"/>
      <c r="AC125" s="37"/>
      <c r="AD125" s="37"/>
      <c r="AE125" s="37"/>
    </row>
    <row r="126" s="2" customFormat="1" ht="10.32" customHeight="1">
      <c r="A126" s="37"/>
      <c r="B126" s="38"/>
      <c r="C126" s="39"/>
      <c r="D126" s="39"/>
      <c r="E126" s="39"/>
      <c r="F126" s="39"/>
      <c r="G126" s="39"/>
      <c r="H126" s="39"/>
      <c r="I126" s="39"/>
      <c r="J126" s="39"/>
      <c r="K126" s="39"/>
      <c r="L126" s="62"/>
      <c r="S126" s="37"/>
      <c r="T126" s="37"/>
      <c r="U126" s="37"/>
      <c r="V126" s="37"/>
      <c r="W126" s="37"/>
      <c r="X126" s="37"/>
      <c r="Y126" s="37"/>
      <c r="Z126" s="37"/>
      <c r="AA126" s="37"/>
      <c r="AB126" s="37"/>
      <c r="AC126" s="37"/>
      <c r="AD126" s="37"/>
      <c r="AE126" s="37"/>
    </row>
    <row r="127" s="11" customFormat="1" ht="29.28" customHeight="1">
      <c r="A127" s="199"/>
      <c r="B127" s="200"/>
      <c r="C127" s="201" t="s">
        <v>170</v>
      </c>
      <c r="D127" s="202" t="s">
        <v>62</v>
      </c>
      <c r="E127" s="202" t="s">
        <v>58</v>
      </c>
      <c r="F127" s="202" t="s">
        <v>59</v>
      </c>
      <c r="G127" s="202" t="s">
        <v>171</v>
      </c>
      <c r="H127" s="202" t="s">
        <v>172</v>
      </c>
      <c r="I127" s="202" t="s">
        <v>173</v>
      </c>
      <c r="J127" s="202" t="s">
        <v>140</v>
      </c>
      <c r="K127" s="203" t="s">
        <v>174</v>
      </c>
      <c r="L127" s="204"/>
      <c r="M127" s="99" t="s">
        <v>1</v>
      </c>
      <c r="N127" s="100" t="s">
        <v>41</v>
      </c>
      <c r="O127" s="100" t="s">
        <v>175</v>
      </c>
      <c r="P127" s="100" t="s">
        <v>176</v>
      </c>
      <c r="Q127" s="100" t="s">
        <v>177</v>
      </c>
      <c r="R127" s="100" t="s">
        <v>178</v>
      </c>
      <c r="S127" s="100" t="s">
        <v>179</v>
      </c>
      <c r="T127" s="101" t="s">
        <v>180</v>
      </c>
      <c r="U127" s="199"/>
      <c r="V127" s="199"/>
      <c r="W127" s="199"/>
      <c r="X127" s="199"/>
      <c r="Y127" s="199"/>
      <c r="Z127" s="199"/>
      <c r="AA127" s="199"/>
      <c r="AB127" s="199"/>
      <c r="AC127" s="199"/>
      <c r="AD127" s="199"/>
      <c r="AE127" s="199"/>
    </row>
    <row r="128" s="2" customFormat="1" ht="22.8" customHeight="1">
      <c r="A128" s="37"/>
      <c r="B128" s="38"/>
      <c r="C128" s="106" t="s">
        <v>181</v>
      </c>
      <c r="D128" s="39"/>
      <c r="E128" s="39"/>
      <c r="F128" s="39"/>
      <c r="G128" s="39"/>
      <c r="H128" s="39"/>
      <c r="I128" s="39"/>
      <c r="J128" s="205">
        <f>BK128</f>
        <v>0</v>
      </c>
      <c r="K128" s="39"/>
      <c r="L128" s="43"/>
      <c r="M128" s="102"/>
      <c r="N128" s="206"/>
      <c r="O128" s="103"/>
      <c r="P128" s="207">
        <f>P129+P148+P155+P186+P202+P231+P238+P242</f>
        <v>0</v>
      </c>
      <c r="Q128" s="103"/>
      <c r="R128" s="207">
        <f>R129+R148+R155+R186+R202+R231+R238+R242</f>
        <v>0</v>
      </c>
      <c r="S128" s="103"/>
      <c r="T128" s="208">
        <f>T129+T148+T155+T186+T202+T231+T238+T242</f>
        <v>0</v>
      </c>
      <c r="U128" s="37"/>
      <c r="V128" s="37"/>
      <c r="W128" s="37"/>
      <c r="X128" s="37"/>
      <c r="Y128" s="37"/>
      <c r="Z128" s="37"/>
      <c r="AA128" s="37"/>
      <c r="AB128" s="37"/>
      <c r="AC128" s="37"/>
      <c r="AD128" s="37"/>
      <c r="AE128" s="37"/>
      <c r="AT128" s="16" t="s">
        <v>76</v>
      </c>
      <c r="AU128" s="16" t="s">
        <v>142</v>
      </c>
      <c r="BK128" s="209">
        <f>BK129+BK148+BK155+BK186+BK202+BK231+BK238+BK242</f>
        <v>0</v>
      </c>
    </row>
    <row r="129" s="12" customFormat="1" ht="25.92" customHeight="1">
      <c r="A129" s="12"/>
      <c r="B129" s="210"/>
      <c r="C129" s="211"/>
      <c r="D129" s="212" t="s">
        <v>76</v>
      </c>
      <c r="E129" s="213" t="s">
        <v>952</v>
      </c>
      <c r="F129" s="213" t="s">
        <v>953</v>
      </c>
      <c r="G129" s="211"/>
      <c r="H129" s="211"/>
      <c r="I129" s="214"/>
      <c r="J129" s="215">
        <f>BK129</f>
        <v>0</v>
      </c>
      <c r="K129" s="211"/>
      <c r="L129" s="216"/>
      <c r="M129" s="217"/>
      <c r="N129" s="218"/>
      <c r="O129" s="218"/>
      <c r="P129" s="219">
        <f>SUM(P130:P147)</f>
        <v>0</v>
      </c>
      <c r="Q129" s="218"/>
      <c r="R129" s="219">
        <f>SUM(R130:R147)</f>
        <v>0</v>
      </c>
      <c r="S129" s="218"/>
      <c r="T129" s="220">
        <f>SUM(T130:T147)</f>
        <v>0</v>
      </c>
      <c r="U129" s="12"/>
      <c r="V129" s="12"/>
      <c r="W129" s="12"/>
      <c r="X129" s="12"/>
      <c r="Y129" s="12"/>
      <c r="Z129" s="12"/>
      <c r="AA129" s="12"/>
      <c r="AB129" s="12"/>
      <c r="AC129" s="12"/>
      <c r="AD129" s="12"/>
      <c r="AE129" s="12"/>
      <c r="AR129" s="221" t="s">
        <v>87</v>
      </c>
      <c r="AT129" s="222" t="s">
        <v>76</v>
      </c>
      <c r="AU129" s="222" t="s">
        <v>77</v>
      </c>
      <c r="AY129" s="221" t="s">
        <v>184</v>
      </c>
      <c r="BK129" s="223">
        <f>SUM(BK130:BK147)</f>
        <v>0</v>
      </c>
    </row>
    <row r="130" s="2" customFormat="1" ht="16.5" customHeight="1">
      <c r="A130" s="37"/>
      <c r="B130" s="38"/>
      <c r="C130" s="226" t="s">
        <v>85</v>
      </c>
      <c r="D130" s="226" t="s">
        <v>186</v>
      </c>
      <c r="E130" s="227" t="s">
        <v>1244</v>
      </c>
      <c r="F130" s="228" t="s">
        <v>1245</v>
      </c>
      <c r="G130" s="229" t="s">
        <v>327</v>
      </c>
      <c r="H130" s="230">
        <v>126</v>
      </c>
      <c r="I130" s="231"/>
      <c r="J130" s="232">
        <f>ROUND(I130*H130,2)</f>
        <v>0</v>
      </c>
      <c r="K130" s="228" t="s">
        <v>943</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260</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260</v>
      </c>
      <c r="BM130" s="237" t="s">
        <v>87</v>
      </c>
    </row>
    <row r="131" s="2" customFormat="1">
      <c r="A131" s="37"/>
      <c r="B131" s="38"/>
      <c r="C131" s="39"/>
      <c r="D131" s="241" t="s">
        <v>300</v>
      </c>
      <c r="E131" s="39"/>
      <c r="F131" s="272" t="s">
        <v>1246</v>
      </c>
      <c r="G131" s="39"/>
      <c r="H131" s="39"/>
      <c r="I131" s="273"/>
      <c r="J131" s="39"/>
      <c r="K131" s="39"/>
      <c r="L131" s="43"/>
      <c r="M131" s="274"/>
      <c r="N131" s="275"/>
      <c r="O131" s="90"/>
      <c r="P131" s="90"/>
      <c r="Q131" s="90"/>
      <c r="R131" s="90"/>
      <c r="S131" s="90"/>
      <c r="T131" s="91"/>
      <c r="U131" s="37"/>
      <c r="V131" s="37"/>
      <c r="W131" s="37"/>
      <c r="X131" s="37"/>
      <c r="Y131" s="37"/>
      <c r="Z131" s="37"/>
      <c r="AA131" s="37"/>
      <c r="AB131" s="37"/>
      <c r="AC131" s="37"/>
      <c r="AD131" s="37"/>
      <c r="AE131" s="37"/>
      <c r="AT131" s="16" t="s">
        <v>300</v>
      </c>
      <c r="AU131" s="16" t="s">
        <v>85</v>
      </c>
    </row>
    <row r="132" s="2" customFormat="1" ht="16.5" customHeight="1">
      <c r="A132" s="37"/>
      <c r="B132" s="38"/>
      <c r="C132" s="226" t="s">
        <v>87</v>
      </c>
      <c r="D132" s="226" t="s">
        <v>186</v>
      </c>
      <c r="E132" s="227" t="s">
        <v>1247</v>
      </c>
      <c r="F132" s="228" t="s">
        <v>1248</v>
      </c>
      <c r="G132" s="229" t="s">
        <v>305</v>
      </c>
      <c r="H132" s="230">
        <v>2</v>
      </c>
      <c r="I132" s="231"/>
      <c r="J132" s="232">
        <f>ROUND(I132*H132,2)</f>
        <v>0</v>
      </c>
      <c r="K132" s="228" t="s">
        <v>959</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260</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260</v>
      </c>
      <c r="BM132" s="237" t="s">
        <v>108</v>
      </c>
    </row>
    <row r="133" s="2" customFormat="1">
      <c r="A133" s="37"/>
      <c r="B133" s="38"/>
      <c r="C133" s="39"/>
      <c r="D133" s="241" t="s">
        <v>300</v>
      </c>
      <c r="E133" s="39"/>
      <c r="F133" s="272" t="s">
        <v>1249</v>
      </c>
      <c r="G133" s="39"/>
      <c r="H133" s="39"/>
      <c r="I133" s="273"/>
      <c r="J133" s="39"/>
      <c r="K133" s="39"/>
      <c r="L133" s="43"/>
      <c r="M133" s="274"/>
      <c r="N133" s="275"/>
      <c r="O133" s="90"/>
      <c r="P133" s="90"/>
      <c r="Q133" s="90"/>
      <c r="R133" s="90"/>
      <c r="S133" s="90"/>
      <c r="T133" s="91"/>
      <c r="U133" s="37"/>
      <c r="V133" s="37"/>
      <c r="W133" s="37"/>
      <c r="X133" s="37"/>
      <c r="Y133" s="37"/>
      <c r="Z133" s="37"/>
      <c r="AA133" s="37"/>
      <c r="AB133" s="37"/>
      <c r="AC133" s="37"/>
      <c r="AD133" s="37"/>
      <c r="AE133" s="37"/>
      <c r="AT133" s="16" t="s">
        <v>300</v>
      </c>
      <c r="AU133" s="16" t="s">
        <v>85</v>
      </c>
    </row>
    <row r="134" s="2" customFormat="1" ht="16.5" customHeight="1">
      <c r="A134" s="37"/>
      <c r="B134" s="38"/>
      <c r="C134" s="226" t="s">
        <v>102</v>
      </c>
      <c r="D134" s="226" t="s">
        <v>186</v>
      </c>
      <c r="E134" s="227" t="s">
        <v>1250</v>
      </c>
      <c r="F134" s="228" t="s">
        <v>1251</v>
      </c>
      <c r="G134" s="229" t="s">
        <v>305</v>
      </c>
      <c r="H134" s="230">
        <v>4</v>
      </c>
      <c r="I134" s="231"/>
      <c r="J134" s="232">
        <f>ROUND(I134*H134,2)</f>
        <v>0</v>
      </c>
      <c r="K134" s="228" t="s">
        <v>959</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260</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260</v>
      </c>
      <c r="BM134" s="237" t="s">
        <v>114</v>
      </c>
    </row>
    <row r="135" s="2" customFormat="1">
      <c r="A135" s="37"/>
      <c r="B135" s="38"/>
      <c r="C135" s="39"/>
      <c r="D135" s="241" t="s">
        <v>300</v>
      </c>
      <c r="E135" s="39"/>
      <c r="F135" s="272" t="s">
        <v>1252</v>
      </c>
      <c r="G135" s="39"/>
      <c r="H135" s="39"/>
      <c r="I135" s="273"/>
      <c r="J135" s="39"/>
      <c r="K135" s="39"/>
      <c r="L135" s="43"/>
      <c r="M135" s="274"/>
      <c r="N135" s="275"/>
      <c r="O135" s="90"/>
      <c r="P135" s="90"/>
      <c r="Q135" s="90"/>
      <c r="R135" s="90"/>
      <c r="S135" s="90"/>
      <c r="T135" s="91"/>
      <c r="U135" s="37"/>
      <c r="V135" s="37"/>
      <c r="W135" s="37"/>
      <c r="X135" s="37"/>
      <c r="Y135" s="37"/>
      <c r="Z135" s="37"/>
      <c r="AA135" s="37"/>
      <c r="AB135" s="37"/>
      <c r="AC135" s="37"/>
      <c r="AD135" s="37"/>
      <c r="AE135" s="37"/>
      <c r="AT135" s="16" t="s">
        <v>300</v>
      </c>
      <c r="AU135" s="16" t="s">
        <v>85</v>
      </c>
    </row>
    <row r="136" s="2" customFormat="1" ht="24.15" customHeight="1">
      <c r="A136" s="37"/>
      <c r="B136" s="38"/>
      <c r="C136" s="226" t="s">
        <v>108</v>
      </c>
      <c r="D136" s="226" t="s">
        <v>186</v>
      </c>
      <c r="E136" s="227" t="s">
        <v>1253</v>
      </c>
      <c r="F136" s="228" t="s">
        <v>1254</v>
      </c>
      <c r="G136" s="229" t="s">
        <v>327</v>
      </c>
      <c r="H136" s="230">
        <v>20</v>
      </c>
      <c r="I136" s="231"/>
      <c r="J136" s="232">
        <f>ROUND(I136*H136,2)</f>
        <v>0</v>
      </c>
      <c r="K136" s="228" t="s">
        <v>943</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260</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260</v>
      </c>
      <c r="BM136" s="237" t="s">
        <v>221</v>
      </c>
    </row>
    <row r="137" s="2" customFormat="1">
      <c r="A137" s="37"/>
      <c r="B137" s="38"/>
      <c r="C137" s="39"/>
      <c r="D137" s="241" t="s">
        <v>300</v>
      </c>
      <c r="E137" s="39"/>
      <c r="F137" s="272" t="s">
        <v>1255</v>
      </c>
      <c r="G137" s="39"/>
      <c r="H137" s="39"/>
      <c r="I137" s="273"/>
      <c r="J137" s="39"/>
      <c r="K137" s="39"/>
      <c r="L137" s="43"/>
      <c r="M137" s="274"/>
      <c r="N137" s="275"/>
      <c r="O137" s="90"/>
      <c r="P137" s="90"/>
      <c r="Q137" s="90"/>
      <c r="R137" s="90"/>
      <c r="S137" s="90"/>
      <c r="T137" s="91"/>
      <c r="U137" s="37"/>
      <c r="V137" s="37"/>
      <c r="W137" s="37"/>
      <c r="X137" s="37"/>
      <c r="Y137" s="37"/>
      <c r="Z137" s="37"/>
      <c r="AA137" s="37"/>
      <c r="AB137" s="37"/>
      <c r="AC137" s="37"/>
      <c r="AD137" s="37"/>
      <c r="AE137" s="37"/>
      <c r="AT137" s="16" t="s">
        <v>300</v>
      </c>
      <c r="AU137" s="16" t="s">
        <v>85</v>
      </c>
    </row>
    <row r="138" s="2" customFormat="1" ht="24.15" customHeight="1">
      <c r="A138" s="37"/>
      <c r="B138" s="38"/>
      <c r="C138" s="226" t="s">
        <v>111</v>
      </c>
      <c r="D138" s="226" t="s">
        <v>186</v>
      </c>
      <c r="E138" s="227" t="s">
        <v>1256</v>
      </c>
      <c r="F138" s="228" t="s">
        <v>1257</v>
      </c>
      <c r="G138" s="229" t="s">
        <v>327</v>
      </c>
      <c r="H138" s="230">
        <v>2</v>
      </c>
      <c r="I138" s="231"/>
      <c r="J138" s="232">
        <f>ROUND(I138*H138,2)</f>
        <v>0</v>
      </c>
      <c r="K138" s="228" t="s">
        <v>943</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260</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260</v>
      </c>
      <c r="BM138" s="237" t="s">
        <v>229</v>
      </c>
    </row>
    <row r="139" s="2" customFormat="1">
      <c r="A139" s="37"/>
      <c r="B139" s="38"/>
      <c r="C139" s="39"/>
      <c r="D139" s="241" t="s">
        <v>300</v>
      </c>
      <c r="E139" s="39"/>
      <c r="F139" s="272" t="s">
        <v>1258</v>
      </c>
      <c r="G139" s="39"/>
      <c r="H139" s="39"/>
      <c r="I139" s="273"/>
      <c r="J139" s="39"/>
      <c r="K139" s="39"/>
      <c r="L139" s="43"/>
      <c r="M139" s="274"/>
      <c r="N139" s="275"/>
      <c r="O139" s="90"/>
      <c r="P139" s="90"/>
      <c r="Q139" s="90"/>
      <c r="R139" s="90"/>
      <c r="S139" s="90"/>
      <c r="T139" s="91"/>
      <c r="U139" s="37"/>
      <c r="V139" s="37"/>
      <c r="W139" s="37"/>
      <c r="X139" s="37"/>
      <c r="Y139" s="37"/>
      <c r="Z139" s="37"/>
      <c r="AA139" s="37"/>
      <c r="AB139" s="37"/>
      <c r="AC139" s="37"/>
      <c r="AD139" s="37"/>
      <c r="AE139" s="37"/>
      <c r="AT139" s="16" t="s">
        <v>300</v>
      </c>
      <c r="AU139" s="16" t="s">
        <v>85</v>
      </c>
    </row>
    <row r="140" s="2" customFormat="1" ht="24.15" customHeight="1">
      <c r="A140" s="37"/>
      <c r="B140" s="38"/>
      <c r="C140" s="226" t="s">
        <v>114</v>
      </c>
      <c r="D140" s="226" t="s">
        <v>186</v>
      </c>
      <c r="E140" s="227" t="s">
        <v>1259</v>
      </c>
      <c r="F140" s="228" t="s">
        <v>1260</v>
      </c>
      <c r="G140" s="229" t="s">
        <v>327</v>
      </c>
      <c r="H140" s="230">
        <v>26</v>
      </c>
      <c r="I140" s="231"/>
      <c r="J140" s="232">
        <f>ROUND(I140*H140,2)</f>
        <v>0</v>
      </c>
      <c r="K140" s="228" t="s">
        <v>943</v>
      </c>
      <c r="L140" s="43"/>
      <c r="M140" s="233" t="s">
        <v>1</v>
      </c>
      <c r="N140" s="234" t="s">
        <v>42</v>
      </c>
      <c r="O140" s="90"/>
      <c r="P140" s="235">
        <f>O140*H140</f>
        <v>0</v>
      </c>
      <c r="Q140" s="235">
        <v>0</v>
      </c>
      <c r="R140" s="235">
        <f>Q140*H140</f>
        <v>0</v>
      </c>
      <c r="S140" s="235">
        <v>0</v>
      </c>
      <c r="T140" s="236">
        <f>S140*H140</f>
        <v>0</v>
      </c>
      <c r="U140" s="37"/>
      <c r="V140" s="37"/>
      <c r="W140" s="37"/>
      <c r="X140" s="37"/>
      <c r="Y140" s="37"/>
      <c r="Z140" s="37"/>
      <c r="AA140" s="37"/>
      <c r="AB140" s="37"/>
      <c r="AC140" s="37"/>
      <c r="AD140" s="37"/>
      <c r="AE140" s="37"/>
      <c r="AR140" s="237" t="s">
        <v>260</v>
      </c>
      <c r="AT140" s="237" t="s">
        <v>186</v>
      </c>
      <c r="AU140" s="237" t="s">
        <v>85</v>
      </c>
      <c r="AY140" s="16" t="s">
        <v>184</v>
      </c>
      <c r="BE140" s="238">
        <f>IF(N140="základní",J140,0)</f>
        <v>0</v>
      </c>
      <c r="BF140" s="238">
        <f>IF(N140="snížená",J140,0)</f>
        <v>0</v>
      </c>
      <c r="BG140" s="238">
        <f>IF(N140="zákl. přenesená",J140,0)</f>
        <v>0</v>
      </c>
      <c r="BH140" s="238">
        <f>IF(N140="sníž. přenesená",J140,0)</f>
        <v>0</v>
      </c>
      <c r="BI140" s="238">
        <f>IF(N140="nulová",J140,0)</f>
        <v>0</v>
      </c>
      <c r="BJ140" s="16" t="s">
        <v>85</v>
      </c>
      <c r="BK140" s="238">
        <f>ROUND(I140*H140,2)</f>
        <v>0</v>
      </c>
      <c r="BL140" s="16" t="s">
        <v>260</v>
      </c>
      <c r="BM140" s="237" t="s">
        <v>8</v>
      </c>
    </row>
    <row r="141" s="2" customFormat="1">
      <c r="A141" s="37"/>
      <c r="B141" s="38"/>
      <c r="C141" s="39"/>
      <c r="D141" s="241" t="s">
        <v>300</v>
      </c>
      <c r="E141" s="39"/>
      <c r="F141" s="272" t="s">
        <v>1261</v>
      </c>
      <c r="G141" s="39"/>
      <c r="H141" s="39"/>
      <c r="I141" s="273"/>
      <c r="J141" s="39"/>
      <c r="K141" s="39"/>
      <c r="L141" s="43"/>
      <c r="M141" s="274"/>
      <c r="N141" s="275"/>
      <c r="O141" s="90"/>
      <c r="P141" s="90"/>
      <c r="Q141" s="90"/>
      <c r="R141" s="90"/>
      <c r="S141" s="90"/>
      <c r="T141" s="91"/>
      <c r="U141" s="37"/>
      <c r="V141" s="37"/>
      <c r="W141" s="37"/>
      <c r="X141" s="37"/>
      <c r="Y141" s="37"/>
      <c r="Z141" s="37"/>
      <c r="AA141" s="37"/>
      <c r="AB141" s="37"/>
      <c r="AC141" s="37"/>
      <c r="AD141" s="37"/>
      <c r="AE141" s="37"/>
      <c r="AT141" s="16" t="s">
        <v>300</v>
      </c>
      <c r="AU141" s="16" t="s">
        <v>85</v>
      </c>
    </row>
    <row r="142" s="2" customFormat="1" ht="24.15" customHeight="1">
      <c r="A142" s="37"/>
      <c r="B142" s="38"/>
      <c r="C142" s="226" t="s">
        <v>216</v>
      </c>
      <c r="D142" s="226" t="s">
        <v>186</v>
      </c>
      <c r="E142" s="227" t="s">
        <v>1262</v>
      </c>
      <c r="F142" s="228" t="s">
        <v>1263</v>
      </c>
      <c r="G142" s="229" t="s">
        <v>327</v>
      </c>
      <c r="H142" s="230">
        <v>28</v>
      </c>
      <c r="I142" s="231"/>
      <c r="J142" s="232">
        <f>ROUND(I142*H142,2)</f>
        <v>0</v>
      </c>
      <c r="K142" s="228" t="s">
        <v>943</v>
      </c>
      <c r="L142" s="43"/>
      <c r="M142" s="233" t="s">
        <v>1</v>
      </c>
      <c r="N142" s="234" t="s">
        <v>42</v>
      </c>
      <c r="O142" s="90"/>
      <c r="P142" s="235">
        <f>O142*H142</f>
        <v>0</v>
      </c>
      <c r="Q142" s="235">
        <v>0</v>
      </c>
      <c r="R142" s="235">
        <f>Q142*H142</f>
        <v>0</v>
      </c>
      <c r="S142" s="235">
        <v>0</v>
      </c>
      <c r="T142" s="236">
        <f>S142*H142</f>
        <v>0</v>
      </c>
      <c r="U142" s="37"/>
      <c r="V142" s="37"/>
      <c r="W142" s="37"/>
      <c r="X142" s="37"/>
      <c r="Y142" s="37"/>
      <c r="Z142" s="37"/>
      <c r="AA142" s="37"/>
      <c r="AB142" s="37"/>
      <c r="AC142" s="37"/>
      <c r="AD142" s="37"/>
      <c r="AE142" s="37"/>
      <c r="AR142" s="237" t="s">
        <v>260</v>
      </c>
      <c r="AT142" s="237" t="s">
        <v>186</v>
      </c>
      <c r="AU142" s="237" t="s">
        <v>85</v>
      </c>
      <c r="AY142" s="16" t="s">
        <v>184</v>
      </c>
      <c r="BE142" s="238">
        <f>IF(N142="základní",J142,0)</f>
        <v>0</v>
      </c>
      <c r="BF142" s="238">
        <f>IF(N142="snížená",J142,0)</f>
        <v>0</v>
      </c>
      <c r="BG142" s="238">
        <f>IF(N142="zákl. přenesená",J142,0)</f>
        <v>0</v>
      </c>
      <c r="BH142" s="238">
        <f>IF(N142="sníž. přenesená",J142,0)</f>
        <v>0</v>
      </c>
      <c r="BI142" s="238">
        <f>IF(N142="nulová",J142,0)</f>
        <v>0</v>
      </c>
      <c r="BJ142" s="16" t="s">
        <v>85</v>
      </c>
      <c r="BK142" s="238">
        <f>ROUND(I142*H142,2)</f>
        <v>0</v>
      </c>
      <c r="BL142" s="16" t="s">
        <v>260</v>
      </c>
      <c r="BM142" s="237" t="s">
        <v>250</v>
      </c>
    </row>
    <row r="143" s="2" customFormat="1">
      <c r="A143" s="37"/>
      <c r="B143" s="38"/>
      <c r="C143" s="39"/>
      <c r="D143" s="241" t="s">
        <v>300</v>
      </c>
      <c r="E143" s="39"/>
      <c r="F143" s="272" t="s">
        <v>1264</v>
      </c>
      <c r="G143" s="39"/>
      <c r="H143" s="39"/>
      <c r="I143" s="273"/>
      <c r="J143" s="39"/>
      <c r="K143" s="39"/>
      <c r="L143" s="43"/>
      <c r="M143" s="274"/>
      <c r="N143" s="275"/>
      <c r="O143" s="90"/>
      <c r="P143" s="90"/>
      <c r="Q143" s="90"/>
      <c r="R143" s="90"/>
      <c r="S143" s="90"/>
      <c r="T143" s="91"/>
      <c r="U143" s="37"/>
      <c r="V143" s="37"/>
      <c r="W143" s="37"/>
      <c r="X143" s="37"/>
      <c r="Y143" s="37"/>
      <c r="Z143" s="37"/>
      <c r="AA143" s="37"/>
      <c r="AB143" s="37"/>
      <c r="AC143" s="37"/>
      <c r="AD143" s="37"/>
      <c r="AE143" s="37"/>
      <c r="AT143" s="16" t="s">
        <v>300</v>
      </c>
      <c r="AU143" s="16" t="s">
        <v>85</v>
      </c>
    </row>
    <row r="144" s="2" customFormat="1" ht="24.15" customHeight="1">
      <c r="A144" s="37"/>
      <c r="B144" s="38"/>
      <c r="C144" s="226" t="s">
        <v>221</v>
      </c>
      <c r="D144" s="226" t="s">
        <v>186</v>
      </c>
      <c r="E144" s="227" t="s">
        <v>1265</v>
      </c>
      <c r="F144" s="228" t="s">
        <v>1266</v>
      </c>
      <c r="G144" s="229" t="s">
        <v>327</v>
      </c>
      <c r="H144" s="230">
        <v>50</v>
      </c>
      <c r="I144" s="231"/>
      <c r="J144" s="232">
        <f>ROUND(I144*H144,2)</f>
        <v>0</v>
      </c>
      <c r="K144" s="228" t="s">
        <v>943</v>
      </c>
      <c r="L144" s="43"/>
      <c r="M144" s="233" t="s">
        <v>1</v>
      </c>
      <c r="N144" s="234" t="s">
        <v>42</v>
      </c>
      <c r="O144" s="90"/>
      <c r="P144" s="235">
        <f>O144*H144</f>
        <v>0</v>
      </c>
      <c r="Q144" s="235">
        <v>0</v>
      </c>
      <c r="R144" s="235">
        <f>Q144*H144</f>
        <v>0</v>
      </c>
      <c r="S144" s="235">
        <v>0</v>
      </c>
      <c r="T144" s="236">
        <f>S144*H144</f>
        <v>0</v>
      </c>
      <c r="U144" s="37"/>
      <c r="V144" s="37"/>
      <c r="W144" s="37"/>
      <c r="X144" s="37"/>
      <c r="Y144" s="37"/>
      <c r="Z144" s="37"/>
      <c r="AA144" s="37"/>
      <c r="AB144" s="37"/>
      <c r="AC144" s="37"/>
      <c r="AD144" s="37"/>
      <c r="AE144" s="37"/>
      <c r="AR144" s="237" t="s">
        <v>260</v>
      </c>
      <c r="AT144" s="237" t="s">
        <v>186</v>
      </c>
      <c r="AU144" s="237" t="s">
        <v>85</v>
      </c>
      <c r="AY144" s="16" t="s">
        <v>184</v>
      </c>
      <c r="BE144" s="238">
        <f>IF(N144="základní",J144,0)</f>
        <v>0</v>
      </c>
      <c r="BF144" s="238">
        <f>IF(N144="snížená",J144,0)</f>
        <v>0</v>
      </c>
      <c r="BG144" s="238">
        <f>IF(N144="zákl. přenesená",J144,0)</f>
        <v>0</v>
      </c>
      <c r="BH144" s="238">
        <f>IF(N144="sníž. přenesená",J144,0)</f>
        <v>0</v>
      </c>
      <c r="BI144" s="238">
        <f>IF(N144="nulová",J144,0)</f>
        <v>0</v>
      </c>
      <c r="BJ144" s="16" t="s">
        <v>85</v>
      </c>
      <c r="BK144" s="238">
        <f>ROUND(I144*H144,2)</f>
        <v>0</v>
      </c>
      <c r="BL144" s="16" t="s">
        <v>260</v>
      </c>
      <c r="BM144" s="237" t="s">
        <v>260</v>
      </c>
    </row>
    <row r="145" s="2" customFormat="1">
      <c r="A145" s="37"/>
      <c r="B145" s="38"/>
      <c r="C145" s="39"/>
      <c r="D145" s="241" t="s">
        <v>300</v>
      </c>
      <c r="E145" s="39"/>
      <c r="F145" s="272" t="s">
        <v>1267</v>
      </c>
      <c r="G145" s="39"/>
      <c r="H145" s="39"/>
      <c r="I145" s="273"/>
      <c r="J145" s="39"/>
      <c r="K145" s="39"/>
      <c r="L145" s="43"/>
      <c r="M145" s="274"/>
      <c r="N145" s="275"/>
      <c r="O145" s="90"/>
      <c r="P145" s="90"/>
      <c r="Q145" s="90"/>
      <c r="R145" s="90"/>
      <c r="S145" s="90"/>
      <c r="T145" s="91"/>
      <c r="U145" s="37"/>
      <c r="V145" s="37"/>
      <c r="W145" s="37"/>
      <c r="X145" s="37"/>
      <c r="Y145" s="37"/>
      <c r="Z145" s="37"/>
      <c r="AA145" s="37"/>
      <c r="AB145" s="37"/>
      <c r="AC145" s="37"/>
      <c r="AD145" s="37"/>
      <c r="AE145" s="37"/>
      <c r="AT145" s="16" t="s">
        <v>300</v>
      </c>
      <c r="AU145" s="16" t="s">
        <v>85</v>
      </c>
    </row>
    <row r="146" s="2" customFormat="1" ht="16.5" customHeight="1">
      <c r="A146" s="37"/>
      <c r="B146" s="38"/>
      <c r="C146" s="226" t="s">
        <v>225</v>
      </c>
      <c r="D146" s="226" t="s">
        <v>186</v>
      </c>
      <c r="E146" s="227" t="s">
        <v>1268</v>
      </c>
      <c r="F146" s="228" t="s">
        <v>1269</v>
      </c>
      <c r="G146" s="229" t="s">
        <v>263</v>
      </c>
      <c r="H146" s="230">
        <v>0.024</v>
      </c>
      <c r="I146" s="231"/>
      <c r="J146" s="232">
        <f>ROUND(I146*H146,2)</f>
        <v>0</v>
      </c>
      <c r="K146" s="228" t="s">
        <v>943</v>
      </c>
      <c r="L146" s="43"/>
      <c r="M146" s="233" t="s">
        <v>1</v>
      </c>
      <c r="N146" s="234" t="s">
        <v>42</v>
      </c>
      <c r="O146" s="90"/>
      <c r="P146" s="235">
        <f>O146*H146</f>
        <v>0</v>
      </c>
      <c r="Q146" s="235">
        <v>0</v>
      </c>
      <c r="R146" s="235">
        <f>Q146*H146</f>
        <v>0</v>
      </c>
      <c r="S146" s="235">
        <v>0</v>
      </c>
      <c r="T146" s="236">
        <f>S146*H146</f>
        <v>0</v>
      </c>
      <c r="U146" s="37"/>
      <c r="V146" s="37"/>
      <c r="W146" s="37"/>
      <c r="X146" s="37"/>
      <c r="Y146" s="37"/>
      <c r="Z146" s="37"/>
      <c r="AA146" s="37"/>
      <c r="AB146" s="37"/>
      <c r="AC146" s="37"/>
      <c r="AD146" s="37"/>
      <c r="AE146" s="37"/>
      <c r="AR146" s="237" t="s">
        <v>260</v>
      </c>
      <c r="AT146" s="237" t="s">
        <v>186</v>
      </c>
      <c r="AU146" s="237" t="s">
        <v>85</v>
      </c>
      <c r="AY146" s="16" t="s">
        <v>184</v>
      </c>
      <c r="BE146" s="238">
        <f>IF(N146="základní",J146,0)</f>
        <v>0</v>
      </c>
      <c r="BF146" s="238">
        <f>IF(N146="snížená",J146,0)</f>
        <v>0</v>
      </c>
      <c r="BG146" s="238">
        <f>IF(N146="zákl. přenesená",J146,0)</f>
        <v>0</v>
      </c>
      <c r="BH146" s="238">
        <f>IF(N146="sníž. přenesená",J146,0)</f>
        <v>0</v>
      </c>
      <c r="BI146" s="238">
        <f>IF(N146="nulová",J146,0)</f>
        <v>0</v>
      </c>
      <c r="BJ146" s="16" t="s">
        <v>85</v>
      </c>
      <c r="BK146" s="238">
        <f>ROUND(I146*H146,2)</f>
        <v>0</v>
      </c>
      <c r="BL146" s="16" t="s">
        <v>260</v>
      </c>
      <c r="BM146" s="237" t="s">
        <v>272</v>
      </c>
    </row>
    <row r="147" s="2" customFormat="1">
      <c r="A147" s="37"/>
      <c r="B147" s="38"/>
      <c r="C147" s="39"/>
      <c r="D147" s="241" t="s">
        <v>300</v>
      </c>
      <c r="E147" s="39"/>
      <c r="F147" s="272" t="s">
        <v>1067</v>
      </c>
      <c r="G147" s="39"/>
      <c r="H147" s="39"/>
      <c r="I147" s="273"/>
      <c r="J147" s="39"/>
      <c r="K147" s="39"/>
      <c r="L147" s="43"/>
      <c r="M147" s="274"/>
      <c r="N147" s="275"/>
      <c r="O147" s="90"/>
      <c r="P147" s="90"/>
      <c r="Q147" s="90"/>
      <c r="R147" s="90"/>
      <c r="S147" s="90"/>
      <c r="T147" s="91"/>
      <c r="U147" s="37"/>
      <c r="V147" s="37"/>
      <c r="W147" s="37"/>
      <c r="X147" s="37"/>
      <c r="Y147" s="37"/>
      <c r="Z147" s="37"/>
      <c r="AA147" s="37"/>
      <c r="AB147" s="37"/>
      <c r="AC147" s="37"/>
      <c r="AD147" s="37"/>
      <c r="AE147" s="37"/>
      <c r="AT147" s="16" t="s">
        <v>300</v>
      </c>
      <c r="AU147" s="16" t="s">
        <v>85</v>
      </c>
    </row>
    <row r="148" s="12" customFormat="1" ht="25.92" customHeight="1">
      <c r="A148" s="12"/>
      <c r="B148" s="210"/>
      <c r="C148" s="211"/>
      <c r="D148" s="212" t="s">
        <v>76</v>
      </c>
      <c r="E148" s="213" t="s">
        <v>993</v>
      </c>
      <c r="F148" s="213" t="s">
        <v>994</v>
      </c>
      <c r="G148" s="211"/>
      <c r="H148" s="211"/>
      <c r="I148" s="214"/>
      <c r="J148" s="215">
        <f>BK148</f>
        <v>0</v>
      </c>
      <c r="K148" s="211"/>
      <c r="L148" s="216"/>
      <c r="M148" s="217"/>
      <c r="N148" s="218"/>
      <c r="O148" s="218"/>
      <c r="P148" s="219">
        <f>SUM(P149:P154)</f>
        <v>0</v>
      </c>
      <c r="Q148" s="218"/>
      <c r="R148" s="219">
        <f>SUM(R149:R154)</f>
        <v>0</v>
      </c>
      <c r="S148" s="218"/>
      <c r="T148" s="220">
        <f>SUM(T149:T154)</f>
        <v>0</v>
      </c>
      <c r="U148" s="12"/>
      <c r="V148" s="12"/>
      <c r="W148" s="12"/>
      <c r="X148" s="12"/>
      <c r="Y148" s="12"/>
      <c r="Z148" s="12"/>
      <c r="AA148" s="12"/>
      <c r="AB148" s="12"/>
      <c r="AC148" s="12"/>
      <c r="AD148" s="12"/>
      <c r="AE148" s="12"/>
      <c r="AR148" s="221" t="s">
        <v>87</v>
      </c>
      <c r="AT148" s="222" t="s">
        <v>76</v>
      </c>
      <c r="AU148" s="222" t="s">
        <v>77</v>
      </c>
      <c r="AY148" s="221" t="s">
        <v>184</v>
      </c>
      <c r="BK148" s="223">
        <f>SUM(BK149:BK154)</f>
        <v>0</v>
      </c>
    </row>
    <row r="149" s="2" customFormat="1" ht="24.15" customHeight="1">
      <c r="A149" s="37"/>
      <c r="B149" s="38"/>
      <c r="C149" s="226" t="s">
        <v>229</v>
      </c>
      <c r="D149" s="226" t="s">
        <v>186</v>
      </c>
      <c r="E149" s="227" t="s">
        <v>1270</v>
      </c>
      <c r="F149" s="228" t="s">
        <v>1271</v>
      </c>
      <c r="G149" s="229" t="s">
        <v>327</v>
      </c>
      <c r="H149" s="230">
        <v>2</v>
      </c>
      <c r="I149" s="231"/>
      <c r="J149" s="232">
        <f>ROUND(I149*H149,2)</f>
        <v>0</v>
      </c>
      <c r="K149" s="228" t="s">
        <v>943</v>
      </c>
      <c r="L149" s="43"/>
      <c r="M149" s="233" t="s">
        <v>1</v>
      </c>
      <c r="N149" s="234" t="s">
        <v>42</v>
      </c>
      <c r="O149" s="90"/>
      <c r="P149" s="235">
        <f>O149*H149</f>
        <v>0</v>
      </c>
      <c r="Q149" s="235">
        <v>0</v>
      </c>
      <c r="R149" s="235">
        <f>Q149*H149</f>
        <v>0</v>
      </c>
      <c r="S149" s="235">
        <v>0</v>
      </c>
      <c r="T149" s="236">
        <f>S149*H149</f>
        <v>0</v>
      </c>
      <c r="U149" s="37"/>
      <c r="V149" s="37"/>
      <c r="W149" s="37"/>
      <c r="X149" s="37"/>
      <c r="Y149" s="37"/>
      <c r="Z149" s="37"/>
      <c r="AA149" s="37"/>
      <c r="AB149" s="37"/>
      <c r="AC149" s="37"/>
      <c r="AD149" s="37"/>
      <c r="AE149" s="37"/>
      <c r="AR149" s="237" t="s">
        <v>260</v>
      </c>
      <c r="AT149" s="237" t="s">
        <v>186</v>
      </c>
      <c r="AU149" s="237" t="s">
        <v>85</v>
      </c>
      <c r="AY149" s="16" t="s">
        <v>184</v>
      </c>
      <c r="BE149" s="238">
        <f>IF(N149="základní",J149,0)</f>
        <v>0</v>
      </c>
      <c r="BF149" s="238">
        <f>IF(N149="snížená",J149,0)</f>
        <v>0</v>
      </c>
      <c r="BG149" s="238">
        <f>IF(N149="zákl. přenesená",J149,0)</f>
        <v>0</v>
      </c>
      <c r="BH149" s="238">
        <f>IF(N149="sníž. přenesená",J149,0)</f>
        <v>0</v>
      </c>
      <c r="BI149" s="238">
        <f>IF(N149="nulová",J149,0)</f>
        <v>0</v>
      </c>
      <c r="BJ149" s="16" t="s">
        <v>85</v>
      </c>
      <c r="BK149" s="238">
        <f>ROUND(I149*H149,2)</f>
        <v>0</v>
      </c>
      <c r="BL149" s="16" t="s">
        <v>260</v>
      </c>
      <c r="BM149" s="237" t="s">
        <v>281</v>
      </c>
    </row>
    <row r="150" s="2" customFormat="1">
      <c r="A150" s="37"/>
      <c r="B150" s="38"/>
      <c r="C150" s="39"/>
      <c r="D150" s="241" t="s">
        <v>300</v>
      </c>
      <c r="E150" s="39"/>
      <c r="F150" s="272" t="s">
        <v>1272</v>
      </c>
      <c r="G150" s="39"/>
      <c r="H150" s="39"/>
      <c r="I150" s="273"/>
      <c r="J150" s="39"/>
      <c r="K150" s="39"/>
      <c r="L150" s="43"/>
      <c r="M150" s="274"/>
      <c r="N150" s="275"/>
      <c r="O150" s="90"/>
      <c r="P150" s="90"/>
      <c r="Q150" s="90"/>
      <c r="R150" s="90"/>
      <c r="S150" s="90"/>
      <c r="T150" s="91"/>
      <c r="U150" s="37"/>
      <c r="V150" s="37"/>
      <c r="W150" s="37"/>
      <c r="X150" s="37"/>
      <c r="Y150" s="37"/>
      <c r="Z150" s="37"/>
      <c r="AA150" s="37"/>
      <c r="AB150" s="37"/>
      <c r="AC150" s="37"/>
      <c r="AD150" s="37"/>
      <c r="AE150" s="37"/>
      <c r="AT150" s="16" t="s">
        <v>300</v>
      </c>
      <c r="AU150" s="16" t="s">
        <v>85</v>
      </c>
    </row>
    <row r="151" s="2" customFormat="1" ht="16.5" customHeight="1">
      <c r="A151" s="37"/>
      <c r="B151" s="38"/>
      <c r="C151" s="226" t="s">
        <v>234</v>
      </c>
      <c r="D151" s="226" t="s">
        <v>186</v>
      </c>
      <c r="E151" s="227" t="s">
        <v>1273</v>
      </c>
      <c r="F151" s="228" t="s">
        <v>1274</v>
      </c>
      <c r="G151" s="229" t="s">
        <v>305</v>
      </c>
      <c r="H151" s="230">
        <v>2</v>
      </c>
      <c r="I151" s="231"/>
      <c r="J151" s="232">
        <f>ROUND(I151*H151,2)</f>
        <v>0</v>
      </c>
      <c r="K151" s="228" t="s">
        <v>959</v>
      </c>
      <c r="L151" s="43"/>
      <c r="M151" s="233" t="s">
        <v>1</v>
      </c>
      <c r="N151" s="234" t="s">
        <v>42</v>
      </c>
      <c r="O151" s="90"/>
      <c r="P151" s="235">
        <f>O151*H151</f>
        <v>0</v>
      </c>
      <c r="Q151" s="235">
        <v>0</v>
      </c>
      <c r="R151" s="235">
        <f>Q151*H151</f>
        <v>0</v>
      </c>
      <c r="S151" s="235">
        <v>0</v>
      </c>
      <c r="T151" s="236">
        <f>S151*H151</f>
        <v>0</v>
      </c>
      <c r="U151" s="37"/>
      <c r="V151" s="37"/>
      <c r="W151" s="37"/>
      <c r="X151" s="37"/>
      <c r="Y151" s="37"/>
      <c r="Z151" s="37"/>
      <c r="AA151" s="37"/>
      <c r="AB151" s="37"/>
      <c r="AC151" s="37"/>
      <c r="AD151" s="37"/>
      <c r="AE151" s="37"/>
      <c r="AR151" s="237" t="s">
        <v>260</v>
      </c>
      <c r="AT151" s="237" t="s">
        <v>186</v>
      </c>
      <c r="AU151" s="237" t="s">
        <v>85</v>
      </c>
      <c r="AY151" s="16" t="s">
        <v>184</v>
      </c>
      <c r="BE151" s="238">
        <f>IF(N151="základní",J151,0)</f>
        <v>0</v>
      </c>
      <c r="BF151" s="238">
        <f>IF(N151="snížená",J151,0)</f>
        <v>0</v>
      </c>
      <c r="BG151" s="238">
        <f>IF(N151="zákl. přenesená",J151,0)</f>
        <v>0</v>
      </c>
      <c r="BH151" s="238">
        <f>IF(N151="sníž. přenesená",J151,0)</f>
        <v>0</v>
      </c>
      <c r="BI151" s="238">
        <f>IF(N151="nulová",J151,0)</f>
        <v>0</v>
      </c>
      <c r="BJ151" s="16" t="s">
        <v>85</v>
      </c>
      <c r="BK151" s="238">
        <f>ROUND(I151*H151,2)</f>
        <v>0</v>
      </c>
      <c r="BL151" s="16" t="s">
        <v>260</v>
      </c>
      <c r="BM151" s="237" t="s">
        <v>290</v>
      </c>
    </row>
    <row r="152" s="2" customFormat="1">
      <c r="A152" s="37"/>
      <c r="B152" s="38"/>
      <c r="C152" s="39"/>
      <c r="D152" s="241" t="s">
        <v>300</v>
      </c>
      <c r="E152" s="39"/>
      <c r="F152" s="272" t="s">
        <v>1275</v>
      </c>
      <c r="G152" s="39"/>
      <c r="H152" s="39"/>
      <c r="I152" s="273"/>
      <c r="J152" s="39"/>
      <c r="K152" s="39"/>
      <c r="L152" s="43"/>
      <c r="M152" s="274"/>
      <c r="N152" s="275"/>
      <c r="O152" s="90"/>
      <c r="P152" s="90"/>
      <c r="Q152" s="90"/>
      <c r="R152" s="90"/>
      <c r="S152" s="90"/>
      <c r="T152" s="91"/>
      <c r="U152" s="37"/>
      <c r="V152" s="37"/>
      <c r="W152" s="37"/>
      <c r="X152" s="37"/>
      <c r="Y152" s="37"/>
      <c r="Z152" s="37"/>
      <c r="AA152" s="37"/>
      <c r="AB152" s="37"/>
      <c r="AC152" s="37"/>
      <c r="AD152" s="37"/>
      <c r="AE152" s="37"/>
      <c r="AT152" s="16" t="s">
        <v>300</v>
      </c>
      <c r="AU152" s="16" t="s">
        <v>85</v>
      </c>
    </row>
    <row r="153" s="2" customFormat="1" ht="16.5" customHeight="1">
      <c r="A153" s="37"/>
      <c r="B153" s="38"/>
      <c r="C153" s="226" t="s">
        <v>8</v>
      </c>
      <c r="D153" s="226" t="s">
        <v>186</v>
      </c>
      <c r="E153" s="227" t="s">
        <v>1043</v>
      </c>
      <c r="F153" s="228" t="s">
        <v>1044</v>
      </c>
      <c r="G153" s="229" t="s">
        <v>263</v>
      </c>
      <c r="H153" s="230">
        <v>0.0030000000000000001</v>
      </c>
      <c r="I153" s="231"/>
      <c r="J153" s="232">
        <f>ROUND(I153*H153,2)</f>
        <v>0</v>
      </c>
      <c r="K153" s="228" t="s">
        <v>943</v>
      </c>
      <c r="L153" s="43"/>
      <c r="M153" s="233" t="s">
        <v>1</v>
      </c>
      <c r="N153" s="234" t="s">
        <v>42</v>
      </c>
      <c r="O153" s="90"/>
      <c r="P153" s="235">
        <f>O153*H153</f>
        <v>0</v>
      </c>
      <c r="Q153" s="235">
        <v>0</v>
      </c>
      <c r="R153" s="235">
        <f>Q153*H153</f>
        <v>0</v>
      </c>
      <c r="S153" s="235">
        <v>0</v>
      </c>
      <c r="T153" s="236">
        <f>S153*H153</f>
        <v>0</v>
      </c>
      <c r="U153" s="37"/>
      <c r="V153" s="37"/>
      <c r="W153" s="37"/>
      <c r="X153" s="37"/>
      <c r="Y153" s="37"/>
      <c r="Z153" s="37"/>
      <c r="AA153" s="37"/>
      <c r="AB153" s="37"/>
      <c r="AC153" s="37"/>
      <c r="AD153" s="37"/>
      <c r="AE153" s="37"/>
      <c r="AR153" s="237" t="s">
        <v>260</v>
      </c>
      <c r="AT153" s="237" t="s">
        <v>186</v>
      </c>
      <c r="AU153" s="237" t="s">
        <v>85</v>
      </c>
      <c r="AY153" s="16" t="s">
        <v>184</v>
      </c>
      <c r="BE153" s="238">
        <f>IF(N153="základní",J153,0)</f>
        <v>0</v>
      </c>
      <c r="BF153" s="238">
        <f>IF(N153="snížená",J153,0)</f>
        <v>0</v>
      </c>
      <c r="BG153" s="238">
        <f>IF(N153="zákl. přenesená",J153,0)</f>
        <v>0</v>
      </c>
      <c r="BH153" s="238">
        <f>IF(N153="sníž. přenesená",J153,0)</f>
        <v>0</v>
      </c>
      <c r="BI153" s="238">
        <f>IF(N153="nulová",J153,0)</f>
        <v>0</v>
      </c>
      <c r="BJ153" s="16" t="s">
        <v>85</v>
      </c>
      <c r="BK153" s="238">
        <f>ROUND(I153*H153,2)</f>
        <v>0</v>
      </c>
      <c r="BL153" s="16" t="s">
        <v>260</v>
      </c>
      <c r="BM153" s="237" t="s">
        <v>302</v>
      </c>
    </row>
    <row r="154" s="2" customFormat="1">
      <c r="A154" s="37"/>
      <c r="B154" s="38"/>
      <c r="C154" s="39"/>
      <c r="D154" s="241" t="s">
        <v>300</v>
      </c>
      <c r="E154" s="39"/>
      <c r="F154" s="272" t="s">
        <v>1045</v>
      </c>
      <c r="G154" s="39"/>
      <c r="H154" s="39"/>
      <c r="I154" s="273"/>
      <c r="J154" s="39"/>
      <c r="K154" s="39"/>
      <c r="L154" s="43"/>
      <c r="M154" s="274"/>
      <c r="N154" s="275"/>
      <c r="O154" s="90"/>
      <c r="P154" s="90"/>
      <c r="Q154" s="90"/>
      <c r="R154" s="90"/>
      <c r="S154" s="90"/>
      <c r="T154" s="91"/>
      <c r="U154" s="37"/>
      <c r="V154" s="37"/>
      <c r="W154" s="37"/>
      <c r="X154" s="37"/>
      <c r="Y154" s="37"/>
      <c r="Z154" s="37"/>
      <c r="AA154" s="37"/>
      <c r="AB154" s="37"/>
      <c r="AC154" s="37"/>
      <c r="AD154" s="37"/>
      <c r="AE154" s="37"/>
      <c r="AT154" s="16" t="s">
        <v>300</v>
      </c>
      <c r="AU154" s="16" t="s">
        <v>85</v>
      </c>
    </row>
    <row r="155" s="12" customFormat="1" ht="25.92" customHeight="1">
      <c r="A155" s="12"/>
      <c r="B155" s="210"/>
      <c r="C155" s="211"/>
      <c r="D155" s="212" t="s">
        <v>76</v>
      </c>
      <c r="E155" s="213" t="s">
        <v>1276</v>
      </c>
      <c r="F155" s="213" t="s">
        <v>1277</v>
      </c>
      <c r="G155" s="211"/>
      <c r="H155" s="211"/>
      <c r="I155" s="214"/>
      <c r="J155" s="215">
        <f>BK155</f>
        <v>0</v>
      </c>
      <c r="K155" s="211"/>
      <c r="L155" s="216"/>
      <c r="M155" s="217"/>
      <c r="N155" s="218"/>
      <c r="O155" s="218"/>
      <c r="P155" s="219">
        <f>SUM(P156:P185)</f>
        <v>0</v>
      </c>
      <c r="Q155" s="218"/>
      <c r="R155" s="219">
        <f>SUM(R156:R185)</f>
        <v>0</v>
      </c>
      <c r="S155" s="218"/>
      <c r="T155" s="220">
        <f>SUM(T156:T185)</f>
        <v>0</v>
      </c>
      <c r="U155" s="12"/>
      <c r="V155" s="12"/>
      <c r="W155" s="12"/>
      <c r="X155" s="12"/>
      <c r="Y155" s="12"/>
      <c r="Z155" s="12"/>
      <c r="AA155" s="12"/>
      <c r="AB155" s="12"/>
      <c r="AC155" s="12"/>
      <c r="AD155" s="12"/>
      <c r="AE155" s="12"/>
      <c r="AR155" s="221" t="s">
        <v>87</v>
      </c>
      <c r="AT155" s="222" t="s">
        <v>76</v>
      </c>
      <c r="AU155" s="222" t="s">
        <v>77</v>
      </c>
      <c r="AY155" s="221" t="s">
        <v>184</v>
      </c>
      <c r="BK155" s="223">
        <f>SUM(BK156:BK185)</f>
        <v>0</v>
      </c>
    </row>
    <row r="156" s="2" customFormat="1" ht="16.5" customHeight="1">
      <c r="A156" s="37"/>
      <c r="B156" s="38"/>
      <c r="C156" s="226" t="s">
        <v>245</v>
      </c>
      <c r="D156" s="226" t="s">
        <v>186</v>
      </c>
      <c r="E156" s="227" t="s">
        <v>1278</v>
      </c>
      <c r="F156" s="228" t="s">
        <v>1279</v>
      </c>
      <c r="G156" s="229" t="s">
        <v>305</v>
      </c>
      <c r="H156" s="230">
        <v>14</v>
      </c>
      <c r="I156" s="231"/>
      <c r="J156" s="232">
        <f>ROUND(I156*H156,2)</f>
        <v>0</v>
      </c>
      <c r="K156" s="228" t="s">
        <v>943</v>
      </c>
      <c r="L156" s="43"/>
      <c r="M156" s="233" t="s">
        <v>1</v>
      </c>
      <c r="N156" s="234" t="s">
        <v>42</v>
      </c>
      <c r="O156" s="90"/>
      <c r="P156" s="235">
        <f>O156*H156</f>
        <v>0</v>
      </c>
      <c r="Q156" s="235">
        <v>0</v>
      </c>
      <c r="R156" s="235">
        <f>Q156*H156</f>
        <v>0</v>
      </c>
      <c r="S156" s="235">
        <v>0</v>
      </c>
      <c r="T156" s="236">
        <f>S156*H156</f>
        <v>0</v>
      </c>
      <c r="U156" s="37"/>
      <c r="V156" s="37"/>
      <c r="W156" s="37"/>
      <c r="X156" s="37"/>
      <c r="Y156" s="37"/>
      <c r="Z156" s="37"/>
      <c r="AA156" s="37"/>
      <c r="AB156" s="37"/>
      <c r="AC156" s="37"/>
      <c r="AD156" s="37"/>
      <c r="AE156" s="37"/>
      <c r="AR156" s="237" t="s">
        <v>260</v>
      </c>
      <c r="AT156" s="237" t="s">
        <v>186</v>
      </c>
      <c r="AU156" s="237" t="s">
        <v>85</v>
      </c>
      <c r="AY156" s="16" t="s">
        <v>184</v>
      </c>
      <c r="BE156" s="238">
        <f>IF(N156="základní",J156,0)</f>
        <v>0</v>
      </c>
      <c r="BF156" s="238">
        <f>IF(N156="snížená",J156,0)</f>
        <v>0</v>
      </c>
      <c r="BG156" s="238">
        <f>IF(N156="zákl. přenesená",J156,0)</f>
        <v>0</v>
      </c>
      <c r="BH156" s="238">
        <f>IF(N156="sníž. přenesená",J156,0)</f>
        <v>0</v>
      </c>
      <c r="BI156" s="238">
        <f>IF(N156="nulová",J156,0)</f>
        <v>0</v>
      </c>
      <c r="BJ156" s="16" t="s">
        <v>85</v>
      </c>
      <c r="BK156" s="238">
        <f>ROUND(I156*H156,2)</f>
        <v>0</v>
      </c>
      <c r="BL156" s="16" t="s">
        <v>260</v>
      </c>
      <c r="BM156" s="237" t="s">
        <v>311</v>
      </c>
    </row>
    <row r="157" s="2" customFormat="1">
      <c r="A157" s="37"/>
      <c r="B157" s="38"/>
      <c r="C157" s="39"/>
      <c r="D157" s="241" t="s">
        <v>300</v>
      </c>
      <c r="E157" s="39"/>
      <c r="F157" s="272" t="s">
        <v>1280</v>
      </c>
      <c r="G157" s="39"/>
      <c r="H157" s="39"/>
      <c r="I157" s="273"/>
      <c r="J157" s="39"/>
      <c r="K157" s="39"/>
      <c r="L157" s="43"/>
      <c r="M157" s="274"/>
      <c r="N157" s="275"/>
      <c r="O157" s="90"/>
      <c r="P157" s="90"/>
      <c r="Q157" s="90"/>
      <c r="R157" s="90"/>
      <c r="S157" s="90"/>
      <c r="T157" s="91"/>
      <c r="U157" s="37"/>
      <c r="V157" s="37"/>
      <c r="W157" s="37"/>
      <c r="X157" s="37"/>
      <c r="Y157" s="37"/>
      <c r="Z157" s="37"/>
      <c r="AA157" s="37"/>
      <c r="AB157" s="37"/>
      <c r="AC157" s="37"/>
      <c r="AD157" s="37"/>
      <c r="AE157" s="37"/>
      <c r="AT157" s="16" t="s">
        <v>300</v>
      </c>
      <c r="AU157" s="16" t="s">
        <v>85</v>
      </c>
    </row>
    <row r="158" s="2" customFormat="1" ht="33" customHeight="1">
      <c r="A158" s="37"/>
      <c r="B158" s="38"/>
      <c r="C158" s="226" t="s">
        <v>250</v>
      </c>
      <c r="D158" s="226" t="s">
        <v>186</v>
      </c>
      <c r="E158" s="227" t="s">
        <v>1281</v>
      </c>
      <c r="F158" s="228" t="s">
        <v>1282</v>
      </c>
      <c r="G158" s="229" t="s">
        <v>305</v>
      </c>
      <c r="H158" s="230">
        <v>1</v>
      </c>
      <c r="I158" s="231"/>
      <c r="J158" s="232">
        <f>ROUND(I158*H158,2)</f>
        <v>0</v>
      </c>
      <c r="K158" s="228" t="s">
        <v>943</v>
      </c>
      <c r="L158" s="43"/>
      <c r="M158" s="233" t="s">
        <v>1</v>
      </c>
      <c r="N158" s="234" t="s">
        <v>42</v>
      </c>
      <c r="O158" s="90"/>
      <c r="P158" s="235">
        <f>O158*H158</f>
        <v>0</v>
      </c>
      <c r="Q158" s="235">
        <v>0</v>
      </c>
      <c r="R158" s="235">
        <f>Q158*H158</f>
        <v>0</v>
      </c>
      <c r="S158" s="235">
        <v>0</v>
      </c>
      <c r="T158" s="236">
        <f>S158*H158</f>
        <v>0</v>
      </c>
      <c r="U158" s="37"/>
      <c r="V158" s="37"/>
      <c r="W158" s="37"/>
      <c r="X158" s="37"/>
      <c r="Y158" s="37"/>
      <c r="Z158" s="37"/>
      <c r="AA158" s="37"/>
      <c r="AB158" s="37"/>
      <c r="AC158" s="37"/>
      <c r="AD158" s="37"/>
      <c r="AE158" s="37"/>
      <c r="AR158" s="237" t="s">
        <v>260</v>
      </c>
      <c r="AT158" s="237" t="s">
        <v>186</v>
      </c>
      <c r="AU158" s="237" t="s">
        <v>85</v>
      </c>
      <c r="AY158" s="16" t="s">
        <v>184</v>
      </c>
      <c r="BE158" s="238">
        <f>IF(N158="základní",J158,0)</f>
        <v>0</v>
      </c>
      <c r="BF158" s="238">
        <f>IF(N158="snížená",J158,0)</f>
        <v>0</v>
      </c>
      <c r="BG158" s="238">
        <f>IF(N158="zákl. přenesená",J158,0)</f>
        <v>0</v>
      </c>
      <c r="BH158" s="238">
        <f>IF(N158="sníž. přenesená",J158,0)</f>
        <v>0</v>
      </c>
      <c r="BI158" s="238">
        <f>IF(N158="nulová",J158,0)</f>
        <v>0</v>
      </c>
      <c r="BJ158" s="16" t="s">
        <v>85</v>
      </c>
      <c r="BK158" s="238">
        <f>ROUND(I158*H158,2)</f>
        <v>0</v>
      </c>
      <c r="BL158" s="16" t="s">
        <v>260</v>
      </c>
      <c r="BM158" s="237" t="s">
        <v>319</v>
      </c>
    </row>
    <row r="159" s="2" customFormat="1">
      <c r="A159" s="37"/>
      <c r="B159" s="38"/>
      <c r="C159" s="39"/>
      <c r="D159" s="241" t="s">
        <v>300</v>
      </c>
      <c r="E159" s="39"/>
      <c r="F159" s="272" t="s">
        <v>1283</v>
      </c>
      <c r="G159" s="39"/>
      <c r="H159" s="39"/>
      <c r="I159" s="273"/>
      <c r="J159" s="39"/>
      <c r="K159" s="39"/>
      <c r="L159" s="43"/>
      <c r="M159" s="274"/>
      <c r="N159" s="275"/>
      <c r="O159" s="90"/>
      <c r="P159" s="90"/>
      <c r="Q159" s="90"/>
      <c r="R159" s="90"/>
      <c r="S159" s="90"/>
      <c r="T159" s="91"/>
      <c r="U159" s="37"/>
      <c r="V159" s="37"/>
      <c r="W159" s="37"/>
      <c r="X159" s="37"/>
      <c r="Y159" s="37"/>
      <c r="Z159" s="37"/>
      <c r="AA159" s="37"/>
      <c r="AB159" s="37"/>
      <c r="AC159" s="37"/>
      <c r="AD159" s="37"/>
      <c r="AE159" s="37"/>
      <c r="AT159" s="16" t="s">
        <v>300</v>
      </c>
      <c r="AU159" s="16" t="s">
        <v>85</v>
      </c>
    </row>
    <row r="160" s="2" customFormat="1" ht="37.8" customHeight="1">
      <c r="A160" s="37"/>
      <c r="B160" s="38"/>
      <c r="C160" s="226" t="s">
        <v>255</v>
      </c>
      <c r="D160" s="226" t="s">
        <v>186</v>
      </c>
      <c r="E160" s="227" t="s">
        <v>1284</v>
      </c>
      <c r="F160" s="228" t="s">
        <v>1285</v>
      </c>
      <c r="G160" s="229" t="s">
        <v>305</v>
      </c>
      <c r="H160" s="230">
        <v>1</v>
      </c>
      <c r="I160" s="231"/>
      <c r="J160" s="232">
        <f>ROUND(I160*H160,2)</f>
        <v>0</v>
      </c>
      <c r="K160" s="228" t="s">
        <v>943</v>
      </c>
      <c r="L160" s="43"/>
      <c r="M160" s="233" t="s">
        <v>1</v>
      </c>
      <c r="N160" s="234" t="s">
        <v>42</v>
      </c>
      <c r="O160" s="90"/>
      <c r="P160" s="235">
        <f>O160*H160</f>
        <v>0</v>
      </c>
      <c r="Q160" s="235">
        <v>0</v>
      </c>
      <c r="R160" s="235">
        <f>Q160*H160</f>
        <v>0</v>
      </c>
      <c r="S160" s="235">
        <v>0</v>
      </c>
      <c r="T160" s="236">
        <f>S160*H160</f>
        <v>0</v>
      </c>
      <c r="U160" s="37"/>
      <c r="V160" s="37"/>
      <c r="W160" s="37"/>
      <c r="X160" s="37"/>
      <c r="Y160" s="37"/>
      <c r="Z160" s="37"/>
      <c r="AA160" s="37"/>
      <c r="AB160" s="37"/>
      <c r="AC160" s="37"/>
      <c r="AD160" s="37"/>
      <c r="AE160" s="37"/>
      <c r="AR160" s="237" t="s">
        <v>260</v>
      </c>
      <c r="AT160" s="237" t="s">
        <v>186</v>
      </c>
      <c r="AU160" s="237" t="s">
        <v>85</v>
      </c>
      <c r="AY160" s="16" t="s">
        <v>184</v>
      </c>
      <c r="BE160" s="238">
        <f>IF(N160="základní",J160,0)</f>
        <v>0</v>
      </c>
      <c r="BF160" s="238">
        <f>IF(N160="snížená",J160,0)</f>
        <v>0</v>
      </c>
      <c r="BG160" s="238">
        <f>IF(N160="zákl. přenesená",J160,0)</f>
        <v>0</v>
      </c>
      <c r="BH160" s="238">
        <f>IF(N160="sníž. přenesená",J160,0)</f>
        <v>0</v>
      </c>
      <c r="BI160" s="238">
        <f>IF(N160="nulová",J160,0)</f>
        <v>0</v>
      </c>
      <c r="BJ160" s="16" t="s">
        <v>85</v>
      </c>
      <c r="BK160" s="238">
        <f>ROUND(I160*H160,2)</f>
        <v>0</v>
      </c>
      <c r="BL160" s="16" t="s">
        <v>260</v>
      </c>
      <c r="BM160" s="237" t="s">
        <v>329</v>
      </c>
    </row>
    <row r="161" s="2" customFormat="1">
      <c r="A161" s="37"/>
      <c r="B161" s="38"/>
      <c r="C161" s="39"/>
      <c r="D161" s="241" t="s">
        <v>300</v>
      </c>
      <c r="E161" s="39"/>
      <c r="F161" s="272" t="s">
        <v>1283</v>
      </c>
      <c r="G161" s="39"/>
      <c r="H161" s="39"/>
      <c r="I161" s="273"/>
      <c r="J161" s="39"/>
      <c r="K161" s="39"/>
      <c r="L161" s="43"/>
      <c r="M161" s="274"/>
      <c r="N161" s="275"/>
      <c r="O161" s="90"/>
      <c r="P161" s="90"/>
      <c r="Q161" s="90"/>
      <c r="R161" s="90"/>
      <c r="S161" s="90"/>
      <c r="T161" s="91"/>
      <c r="U161" s="37"/>
      <c r="V161" s="37"/>
      <c r="W161" s="37"/>
      <c r="X161" s="37"/>
      <c r="Y161" s="37"/>
      <c r="Z161" s="37"/>
      <c r="AA161" s="37"/>
      <c r="AB161" s="37"/>
      <c r="AC161" s="37"/>
      <c r="AD161" s="37"/>
      <c r="AE161" s="37"/>
      <c r="AT161" s="16" t="s">
        <v>300</v>
      </c>
      <c r="AU161" s="16" t="s">
        <v>85</v>
      </c>
    </row>
    <row r="162" s="2" customFormat="1" ht="16.5" customHeight="1">
      <c r="A162" s="37"/>
      <c r="B162" s="38"/>
      <c r="C162" s="226" t="s">
        <v>260</v>
      </c>
      <c r="D162" s="226" t="s">
        <v>186</v>
      </c>
      <c r="E162" s="227" t="s">
        <v>1286</v>
      </c>
      <c r="F162" s="228" t="s">
        <v>1287</v>
      </c>
      <c r="G162" s="229" t="s">
        <v>673</v>
      </c>
      <c r="H162" s="230">
        <v>1</v>
      </c>
      <c r="I162" s="231"/>
      <c r="J162" s="232">
        <f>ROUND(I162*H162,2)</f>
        <v>0</v>
      </c>
      <c r="K162" s="228" t="s">
        <v>943</v>
      </c>
      <c r="L162" s="43"/>
      <c r="M162" s="233" t="s">
        <v>1</v>
      </c>
      <c r="N162" s="234" t="s">
        <v>42</v>
      </c>
      <c r="O162" s="90"/>
      <c r="P162" s="235">
        <f>O162*H162</f>
        <v>0</v>
      </c>
      <c r="Q162" s="235">
        <v>0</v>
      </c>
      <c r="R162" s="235">
        <f>Q162*H162</f>
        <v>0</v>
      </c>
      <c r="S162" s="235">
        <v>0</v>
      </c>
      <c r="T162" s="236">
        <f>S162*H162</f>
        <v>0</v>
      </c>
      <c r="U162" s="37"/>
      <c r="V162" s="37"/>
      <c r="W162" s="37"/>
      <c r="X162" s="37"/>
      <c r="Y162" s="37"/>
      <c r="Z162" s="37"/>
      <c r="AA162" s="37"/>
      <c r="AB162" s="37"/>
      <c r="AC162" s="37"/>
      <c r="AD162" s="37"/>
      <c r="AE162" s="37"/>
      <c r="AR162" s="237" t="s">
        <v>260</v>
      </c>
      <c r="AT162" s="237" t="s">
        <v>186</v>
      </c>
      <c r="AU162" s="237" t="s">
        <v>85</v>
      </c>
      <c r="AY162" s="16" t="s">
        <v>184</v>
      </c>
      <c r="BE162" s="238">
        <f>IF(N162="základní",J162,0)</f>
        <v>0</v>
      </c>
      <c r="BF162" s="238">
        <f>IF(N162="snížená",J162,0)</f>
        <v>0</v>
      </c>
      <c r="BG162" s="238">
        <f>IF(N162="zákl. přenesená",J162,0)</f>
        <v>0</v>
      </c>
      <c r="BH162" s="238">
        <f>IF(N162="sníž. přenesená",J162,0)</f>
        <v>0</v>
      </c>
      <c r="BI162" s="238">
        <f>IF(N162="nulová",J162,0)</f>
        <v>0</v>
      </c>
      <c r="BJ162" s="16" t="s">
        <v>85</v>
      </c>
      <c r="BK162" s="238">
        <f>ROUND(I162*H162,2)</f>
        <v>0</v>
      </c>
      <c r="BL162" s="16" t="s">
        <v>260</v>
      </c>
      <c r="BM162" s="237" t="s">
        <v>339</v>
      </c>
    </row>
    <row r="163" s="2" customFormat="1">
      <c r="A163" s="37"/>
      <c r="B163" s="38"/>
      <c r="C163" s="39"/>
      <c r="D163" s="241" t="s">
        <v>300</v>
      </c>
      <c r="E163" s="39"/>
      <c r="F163" s="272" t="s">
        <v>1288</v>
      </c>
      <c r="G163" s="39"/>
      <c r="H163" s="39"/>
      <c r="I163" s="273"/>
      <c r="J163" s="39"/>
      <c r="K163" s="39"/>
      <c r="L163" s="43"/>
      <c r="M163" s="274"/>
      <c r="N163" s="275"/>
      <c r="O163" s="90"/>
      <c r="P163" s="90"/>
      <c r="Q163" s="90"/>
      <c r="R163" s="90"/>
      <c r="S163" s="90"/>
      <c r="T163" s="91"/>
      <c r="U163" s="37"/>
      <c r="V163" s="37"/>
      <c r="W163" s="37"/>
      <c r="X163" s="37"/>
      <c r="Y163" s="37"/>
      <c r="Z163" s="37"/>
      <c r="AA163" s="37"/>
      <c r="AB163" s="37"/>
      <c r="AC163" s="37"/>
      <c r="AD163" s="37"/>
      <c r="AE163" s="37"/>
      <c r="AT163" s="16" t="s">
        <v>300</v>
      </c>
      <c r="AU163" s="16" t="s">
        <v>85</v>
      </c>
    </row>
    <row r="164" s="2" customFormat="1" ht="24.15" customHeight="1">
      <c r="A164" s="37"/>
      <c r="B164" s="38"/>
      <c r="C164" s="226" t="s">
        <v>267</v>
      </c>
      <c r="D164" s="226" t="s">
        <v>186</v>
      </c>
      <c r="E164" s="227" t="s">
        <v>1289</v>
      </c>
      <c r="F164" s="228" t="s">
        <v>1290</v>
      </c>
      <c r="G164" s="229" t="s">
        <v>305</v>
      </c>
      <c r="H164" s="230">
        <v>1</v>
      </c>
      <c r="I164" s="231"/>
      <c r="J164" s="232">
        <f>ROUND(I164*H164,2)</f>
        <v>0</v>
      </c>
      <c r="K164" s="228" t="s">
        <v>943</v>
      </c>
      <c r="L164" s="43"/>
      <c r="M164" s="233" t="s">
        <v>1</v>
      </c>
      <c r="N164" s="234" t="s">
        <v>42</v>
      </c>
      <c r="O164" s="90"/>
      <c r="P164" s="235">
        <f>O164*H164</f>
        <v>0</v>
      </c>
      <c r="Q164" s="235">
        <v>0</v>
      </c>
      <c r="R164" s="235">
        <f>Q164*H164</f>
        <v>0</v>
      </c>
      <c r="S164" s="235">
        <v>0</v>
      </c>
      <c r="T164" s="236">
        <f>S164*H164</f>
        <v>0</v>
      </c>
      <c r="U164" s="37"/>
      <c r="V164" s="37"/>
      <c r="W164" s="37"/>
      <c r="X164" s="37"/>
      <c r="Y164" s="37"/>
      <c r="Z164" s="37"/>
      <c r="AA164" s="37"/>
      <c r="AB164" s="37"/>
      <c r="AC164" s="37"/>
      <c r="AD164" s="37"/>
      <c r="AE164" s="37"/>
      <c r="AR164" s="237" t="s">
        <v>260</v>
      </c>
      <c r="AT164" s="237" t="s">
        <v>186</v>
      </c>
      <c r="AU164" s="237" t="s">
        <v>85</v>
      </c>
      <c r="AY164" s="16" t="s">
        <v>184</v>
      </c>
      <c r="BE164" s="238">
        <f>IF(N164="základní",J164,0)</f>
        <v>0</v>
      </c>
      <c r="BF164" s="238">
        <f>IF(N164="snížená",J164,0)</f>
        <v>0</v>
      </c>
      <c r="BG164" s="238">
        <f>IF(N164="zákl. přenesená",J164,0)</f>
        <v>0</v>
      </c>
      <c r="BH164" s="238">
        <f>IF(N164="sníž. přenesená",J164,0)</f>
        <v>0</v>
      </c>
      <c r="BI164" s="238">
        <f>IF(N164="nulová",J164,0)</f>
        <v>0</v>
      </c>
      <c r="BJ164" s="16" t="s">
        <v>85</v>
      </c>
      <c r="BK164" s="238">
        <f>ROUND(I164*H164,2)</f>
        <v>0</v>
      </c>
      <c r="BL164" s="16" t="s">
        <v>260</v>
      </c>
      <c r="BM164" s="237" t="s">
        <v>348</v>
      </c>
    </row>
    <row r="165" s="2" customFormat="1">
      <c r="A165" s="37"/>
      <c r="B165" s="38"/>
      <c r="C165" s="39"/>
      <c r="D165" s="241" t="s">
        <v>300</v>
      </c>
      <c r="E165" s="39"/>
      <c r="F165" s="272" t="s">
        <v>1291</v>
      </c>
      <c r="G165" s="39"/>
      <c r="H165" s="39"/>
      <c r="I165" s="273"/>
      <c r="J165" s="39"/>
      <c r="K165" s="39"/>
      <c r="L165" s="43"/>
      <c r="M165" s="274"/>
      <c r="N165" s="275"/>
      <c r="O165" s="90"/>
      <c r="P165" s="90"/>
      <c r="Q165" s="90"/>
      <c r="R165" s="90"/>
      <c r="S165" s="90"/>
      <c r="T165" s="91"/>
      <c r="U165" s="37"/>
      <c r="V165" s="37"/>
      <c r="W165" s="37"/>
      <c r="X165" s="37"/>
      <c r="Y165" s="37"/>
      <c r="Z165" s="37"/>
      <c r="AA165" s="37"/>
      <c r="AB165" s="37"/>
      <c r="AC165" s="37"/>
      <c r="AD165" s="37"/>
      <c r="AE165" s="37"/>
      <c r="AT165" s="16" t="s">
        <v>300</v>
      </c>
      <c r="AU165" s="16" t="s">
        <v>85</v>
      </c>
    </row>
    <row r="166" s="2" customFormat="1" ht="16.5" customHeight="1">
      <c r="A166" s="37"/>
      <c r="B166" s="38"/>
      <c r="C166" s="226" t="s">
        <v>272</v>
      </c>
      <c r="D166" s="226" t="s">
        <v>186</v>
      </c>
      <c r="E166" s="227" t="s">
        <v>1292</v>
      </c>
      <c r="F166" s="228" t="s">
        <v>1293</v>
      </c>
      <c r="G166" s="229" t="s">
        <v>305</v>
      </c>
      <c r="H166" s="230">
        <v>1</v>
      </c>
      <c r="I166" s="231"/>
      <c r="J166" s="232">
        <f>ROUND(I166*H166,2)</f>
        <v>0</v>
      </c>
      <c r="K166" s="228" t="s">
        <v>959</v>
      </c>
      <c r="L166" s="43"/>
      <c r="M166" s="233" t="s">
        <v>1</v>
      </c>
      <c r="N166" s="234" t="s">
        <v>42</v>
      </c>
      <c r="O166" s="90"/>
      <c r="P166" s="235">
        <f>O166*H166</f>
        <v>0</v>
      </c>
      <c r="Q166" s="235">
        <v>0</v>
      </c>
      <c r="R166" s="235">
        <f>Q166*H166</f>
        <v>0</v>
      </c>
      <c r="S166" s="235">
        <v>0</v>
      </c>
      <c r="T166" s="236">
        <f>S166*H166</f>
        <v>0</v>
      </c>
      <c r="U166" s="37"/>
      <c r="V166" s="37"/>
      <c r="W166" s="37"/>
      <c r="X166" s="37"/>
      <c r="Y166" s="37"/>
      <c r="Z166" s="37"/>
      <c r="AA166" s="37"/>
      <c r="AB166" s="37"/>
      <c r="AC166" s="37"/>
      <c r="AD166" s="37"/>
      <c r="AE166" s="37"/>
      <c r="AR166" s="237" t="s">
        <v>260</v>
      </c>
      <c r="AT166" s="237" t="s">
        <v>186</v>
      </c>
      <c r="AU166" s="237" t="s">
        <v>85</v>
      </c>
      <c r="AY166" s="16" t="s">
        <v>184</v>
      </c>
      <c r="BE166" s="238">
        <f>IF(N166="základní",J166,0)</f>
        <v>0</v>
      </c>
      <c r="BF166" s="238">
        <f>IF(N166="snížená",J166,0)</f>
        <v>0</v>
      </c>
      <c r="BG166" s="238">
        <f>IF(N166="zákl. přenesená",J166,0)</f>
        <v>0</v>
      </c>
      <c r="BH166" s="238">
        <f>IF(N166="sníž. přenesená",J166,0)</f>
        <v>0</v>
      </c>
      <c r="BI166" s="238">
        <f>IF(N166="nulová",J166,0)</f>
        <v>0</v>
      </c>
      <c r="BJ166" s="16" t="s">
        <v>85</v>
      </c>
      <c r="BK166" s="238">
        <f>ROUND(I166*H166,2)</f>
        <v>0</v>
      </c>
      <c r="BL166" s="16" t="s">
        <v>260</v>
      </c>
      <c r="BM166" s="237" t="s">
        <v>357</v>
      </c>
    </row>
    <row r="167" s="2" customFormat="1">
      <c r="A167" s="37"/>
      <c r="B167" s="38"/>
      <c r="C167" s="39"/>
      <c r="D167" s="241" t="s">
        <v>300</v>
      </c>
      <c r="E167" s="39"/>
      <c r="F167" s="272" t="s">
        <v>1294</v>
      </c>
      <c r="G167" s="39"/>
      <c r="H167" s="39"/>
      <c r="I167" s="273"/>
      <c r="J167" s="39"/>
      <c r="K167" s="39"/>
      <c r="L167" s="43"/>
      <c r="M167" s="274"/>
      <c r="N167" s="275"/>
      <c r="O167" s="90"/>
      <c r="P167" s="90"/>
      <c r="Q167" s="90"/>
      <c r="R167" s="90"/>
      <c r="S167" s="90"/>
      <c r="T167" s="91"/>
      <c r="U167" s="37"/>
      <c r="V167" s="37"/>
      <c r="W167" s="37"/>
      <c r="X167" s="37"/>
      <c r="Y167" s="37"/>
      <c r="Z167" s="37"/>
      <c r="AA167" s="37"/>
      <c r="AB167" s="37"/>
      <c r="AC167" s="37"/>
      <c r="AD167" s="37"/>
      <c r="AE167" s="37"/>
      <c r="AT167" s="16" t="s">
        <v>300</v>
      </c>
      <c r="AU167" s="16" t="s">
        <v>85</v>
      </c>
    </row>
    <row r="168" s="2" customFormat="1" ht="16.5" customHeight="1">
      <c r="A168" s="37"/>
      <c r="B168" s="38"/>
      <c r="C168" s="226" t="s">
        <v>277</v>
      </c>
      <c r="D168" s="226" t="s">
        <v>186</v>
      </c>
      <c r="E168" s="227" t="s">
        <v>1295</v>
      </c>
      <c r="F168" s="228" t="s">
        <v>1296</v>
      </c>
      <c r="G168" s="229" t="s">
        <v>305</v>
      </c>
      <c r="H168" s="230">
        <v>1</v>
      </c>
      <c r="I168" s="231"/>
      <c r="J168" s="232">
        <f>ROUND(I168*H168,2)</f>
        <v>0</v>
      </c>
      <c r="K168" s="228" t="s">
        <v>959</v>
      </c>
      <c r="L168" s="43"/>
      <c r="M168" s="233" t="s">
        <v>1</v>
      </c>
      <c r="N168" s="234" t="s">
        <v>42</v>
      </c>
      <c r="O168" s="90"/>
      <c r="P168" s="235">
        <f>O168*H168</f>
        <v>0</v>
      </c>
      <c r="Q168" s="235">
        <v>0</v>
      </c>
      <c r="R168" s="235">
        <f>Q168*H168</f>
        <v>0</v>
      </c>
      <c r="S168" s="235">
        <v>0</v>
      </c>
      <c r="T168" s="236">
        <f>S168*H168</f>
        <v>0</v>
      </c>
      <c r="U168" s="37"/>
      <c r="V168" s="37"/>
      <c r="W168" s="37"/>
      <c r="X168" s="37"/>
      <c r="Y168" s="37"/>
      <c r="Z168" s="37"/>
      <c r="AA168" s="37"/>
      <c r="AB168" s="37"/>
      <c r="AC168" s="37"/>
      <c r="AD168" s="37"/>
      <c r="AE168" s="37"/>
      <c r="AR168" s="237" t="s">
        <v>260</v>
      </c>
      <c r="AT168" s="237" t="s">
        <v>186</v>
      </c>
      <c r="AU168" s="237" t="s">
        <v>85</v>
      </c>
      <c r="AY168" s="16" t="s">
        <v>184</v>
      </c>
      <c r="BE168" s="238">
        <f>IF(N168="základní",J168,0)</f>
        <v>0</v>
      </c>
      <c r="BF168" s="238">
        <f>IF(N168="snížená",J168,0)</f>
        <v>0</v>
      </c>
      <c r="BG168" s="238">
        <f>IF(N168="zákl. přenesená",J168,0)</f>
        <v>0</v>
      </c>
      <c r="BH168" s="238">
        <f>IF(N168="sníž. přenesená",J168,0)</f>
        <v>0</v>
      </c>
      <c r="BI168" s="238">
        <f>IF(N168="nulová",J168,0)</f>
        <v>0</v>
      </c>
      <c r="BJ168" s="16" t="s">
        <v>85</v>
      </c>
      <c r="BK168" s="238">
        <f>ROUND(I168*H168,2)</f>
        <v>0</v>
      </c>
      <c r="BL168" s="16" t="s">
        <v>260</v>
      </c>
      <c r="BM168" s="237" t="s">
        <v>366</v>
      </c>
    </row>
    <row r="169" s="2" customFormat="1">
      <c r="A169" s="37"/>
      <c r="B169" s="38"/>
      <c r="C169" s="39"/>
      <c r="D169" s="241" t="s">
        <v>300</v>
      </c>
      <c r="E169" s="39"/>
      <c r="F169" s="272" t="s">
        <v>1297</v>
      </c>
      <c r="G169" s="39"/>
      <c r="H169" s="39"/>
      <c r="I169" s="273"/>
      <c r="J169" s="39"/>
      <c r="K169" s="39"/>
      <c r="L169" s="43"/>
      <c r="M169" s="274"/>
      <c r="N169" s="275"/>
      <c r="O169" s="90"/>
      <c r="P169" s="90"/>
      <c r="Q169" s="90"/>
      <c r="R169" s="90"/>
      <c r="S169" s="90"/>
      <c r="T169" s="91"/>
      <c r="U169" s="37"/>
      <c r="V169" s="37"/>
      <c r="W169" s="37"/>
      <c r="X169" s="37"/>
      <c r="Y169" s="37"/>
      <c r="Z169" s="37"/>
      <c r="AA169" s="37"/>
      <c r="AB169" s="37"/>
      <c r="AC169" s="37"/>
      <c r="AD169" s="37"/>
      <c r="AE169" s="37"/>
      <c r="AT169" s="16" t="s">
        <v>300</v>
      </c>
      <c r="AU169" s="16" t="s">
        <v>85</v>
      </c>
    </row>
    <row r="170" s="2" customFormat="1" ht="16.5" customHeight="1">
      <c r="A170" s="37"/>
      <c r="B170" s="38"/>
      <c r="C170" s="226" t="s">
        <v>281</v>
      </c>
      <c r="D170" s="226" t="s">
        <v>186</v>
      </c>
      <c r="E170" s="227" t="s">
        <v>1298</v>
      </c>
      <c r="F170" s="228" t="s">
        <v>1299</v>
      </c>
      <c r="G170" s="229" t="s">
        <v>305</v>
      </c>
      <c r="H170" s="230">
        <v>1</v>
      </c>
      <c r="I170" s="231"/>
      <c r="J170" s="232">
        <f>ROUND(I170*H170,2)</f>
        <v>0</v>
      </c>
      <c r="K170" s="228" t="s">
        <v>959</v>
      </c>
      <c r="L170" s="43"/>
      <c r="M170" s="233" t="s">
        <v>1</v>
      </c>
      <c r="N170" s="234" t="s">
        <v>42</v>
      </c>
      <c r="O170" s="90"/>
      <c r="P170" s="235">
        <f>O170*H170</f>
        <v>0</v>
      </c>
      <c r="Q170" s="235">
        <v>0</v>
      </c>
      <c r="R170" s="235">
        <f>Q170*H170</f>
        <v>0</v>
      </c>
      <c r="S170" s="235">
        <v>0</v>
      </c>
      <c r="T170" s="236">
        <f>S170*H170</f>
        <v>0</v>
      </c>
      <c r="U170" s="37"/>
      <c r="V170" s="37"/>
      <c r="W170" s="37"/>
      <c r="X170" s="37"/>
      <c r="Y170" s="37"/>
      <c r="Z170" s="37"/>
      <c r="AA170" s="37"/>
      <c r="AB170" s="37"/>
      <c r="AC170" s="37"/>
      <c r="AD170" s="37"/>
      <c r="AE170" s="37"/>
      <c r="AR170" s="237" t="s">
        <v>260</v>
      </c>
      <c r="AT170" s="237" t="s">
        <v>186</v>
      </c>
      <c r="AU170" s="237" t="s">
        <v>85</v>
      </c>
      <c r="AY170" s="16" t="s">
        <v>184</v>
      </c>
      <c r="BE170" s="238">
        <f>IF(N170="základní",J170,0)</f>
        <v>0</v>
      </c>
      <c r="BF170" s="238">
        <f>IF(N170="snížená",J170,0)</f>
        <v>0</v>
      </c>
      <c r="BG170" s="238">
        <f>IF(N170="zákl. přenesená",J170,0)</f>
        <v>0</v>
      </c>
      <c r="BH170" s="238">
        <f>IF(N170="sníž. přenesená",J170,0)</f>
        <v>0</v>
      </c>
      <c r="BI170" s="238">
        <f>IF(N170="nulová",J170,0)</f>
        <v>0</v>
      </c>
      <c r="BJ170" s="16" t="s">
        <v>85</v>
      </c>
      <c r="BK170" s="238">
        <f>ROUND(I170*H170,2)</f>
        <v>0</v>
      </c>
      <c r="BL170" s="16" t="s">
        <v>260</v>
      </c>
      <c r="BM170" s="237" t="s">
        <v>374</v>
      </c>
    </row>
    <row r="171" s="2" customFormat="1">
      <c r="A171" s="37"/>
      <c r="B171" s="38"/>
      <c r="C171" s="39"/>
      <c r="D171" s="241" t="s">
        <v>300</v>
      </c>
      <c r="E171" s="39"/>
      <c r="F171" s="272" t="s">
        <v>1300</v>
      </c>
      <c r="G171" s="39"/>
      <c r="H171" s="39"/>
      <c r="I171" s="273"/>
      <c r="J171" s="39"/>
      <c r="K171" s="39"/>
      <c r="L171" s="43"/>
      <c r="M171" s="274"/>
      <c r="N171" s="275"/>
      <c r="O171" s="90"/>
      <c r="P171" s="90"/>
      <c r="Q171" s="90"/>
      <c r="R171" s="90"/>
      <c r="S171" s="90"/>
      <c r="T171" s="91"/>
      <c r="U171" s="37"/>
      <c r="V171" s="37"/>
      <c r="W171" s="37"/>
      <c r="X171" s="37"/>
      <c r="Y171" s="37"/>
      <c r="Z171" s="37"/>
      <c r="AA171" s="37"/>
      <c r="AB171" s="37"/>
      <c r="AC171" s="37"/>
      <c r="AD171" s="37"/>
      <c r="AE171" s="37"/>
      <c r="AT171" s="16" t="s">
        <v>300</v>
      </c>
      <c r="AU171" s="16" t="s">
        <v>85</v>
      </c>
    </row>
    <row r="172" s="2" customFormat="1" ht="16.5" customHeight="1">
      <c r="A172" s="37"/>
      <c r="B172" s="38"/>
      <c r="C172" s="226" t="s">
        <v>7</v>
      </c>
      <c r="D172" s="226" t="s">
        <v>186</v>
      </c>
      <c r="E172" s="227" t="s">
        <v>1301</v>
      </c>
      <c r="F172" s="228" t="s">
        <v>1302</v>
      </c>
      <c r="G172" s="229" t="s">
        <v>305</v>
      </c>
      <c r="H172" s="230">
        <v>1</v>
      </c>
      <c r="I172" s="231"/>
      <c r="J172" s="232">
        <f>ROUND(I172*H172,2)</f>
        <v>0</v>
      </c>
      <c r="K172" s="228" t="s">
        <v>959</v>
      </c>
      <c r="L172" s="43"/>
      <c r="M172" s="233" t="s">
        <v>1</v>
      </c>
      <c r="N172" s="234" t="s">
        <v>42</v>
      </c>
      <c r="O172" s="90"/>
      <c r="P172" s="235">
        <f>O172*H172</f>
        <v>0</v>
      </c>
      <c r="Q172" s="235">
        <v>0</v>
      </c>
      <c r="R172" s="235">
        <f>Q172*H172</f>
        <v>0</v>
      </c>
      <c r="S172" s="235">
        <v>0</v>
      </c>
      <c r="T172" s="236">
        <f>S172*H172</f>
        <v>0</v>
      </c>
      <c r="U172" s="37"/>
      <c r="V172" s="37"/>
      <c r="W172" s="37"/>
      <c r="X172" s="37"/>
      <c r="Y172" s="37"/>
      <c r="Z172" s="37"/>
      <c r="AA172" s="37"/>
      <c r="AB172" s="37"/>
      <c r="AC172" s="37"/>
      <c r="AD172" s="37"/>
      <c r="AE172" s="37"/>
      <c r="AR172" s="237" t="s">
        <v>260</v>
      </c>
      <c r="AT172" s="237" t="s">
        <v>186</v>
      </c>
      <c r="AU172" s="237" t="s">
        <v>85</v>
      </c>
      <c r="AY172" s="16" t="s">
        <v>184</v>
      </c>
      <c r="BE172" s="238">
        <f>IF(N172="základní",J172,0)</f>
        <v>0</v>
      </c>
      <c r="BF172" s="238">
        <f>IF(N172="snížená",J172,0)</f>
        <v>0</v>
      </c>
      <c r="BG172" s="238">
        <f>IF(N172="zákl. přenesená",J172,0)</f>
        <v>0</v>
      </c>
      <c r="BH172" s="238">
        <f>IF(N172="sníž. přenesená",J172,0)</f>
        <v>0</v>
      </c>
      <c r="BI172" s="238">
        <f>IF(N172="nulová",J172,0)</f>
        <v>0</v>
      </c>
      <c r="BJ172" s="16" t="s">
        <v>85</v>
      </c>
      <c r="BK172" s="238">
        <f>ROUND(I172*H172,2)</f>
        <v>0</v>
      </c>
      <c r="BL172" s="16" t="s">
        <v>260</v>
      </c>
      <c r="BM172" s="237" t="s">
        <v>380</v>
      </c>
    </row>
    <row r="173" s="2" customFormat="1" ht="16.5" customHeight="1">
      <c r="A173" s="37"/>
      <c r="B173" s="38"/>
      <c r="C173" s="226" t="s">
        <v>290</v>
      </c>
      <c r="D173" s="226" t="s">
        <v>186</v>
      </c>
      <c r="E173" s="227" t="s">
        <v>1303</v>
      </c>
      <c r="F173" s="228" t="s">
        <v>1304</v>
      </c>
      <c r="G173" s="229" t="s">
        <v>1305</v>
      </c>
      <c r="H173" s="230">
        <v>3</v>
      </c>
      <c r="I173" s="231"/>
      <c r="J173" s="232">
        <f>ROUND(I173*H173,2)</f>
        <v>0</v>
      </c>
      <c r="K173" s="228" t="s">
        <v>959</v>
      </c>
      <c r="L173" s="43"/>
      <c r="M173" s="233" t="s">
        <v>1</v>
      </c>
      <c r="N173" s="234" t="s">
        <v>42</v>
      </c>
      <c r="O173" s="90"/>
      <c r="P173" s="235">
        <f>O173*H173</f>
        <v>0</v>
      </c>
      <c r="Q173" s="235">
        <v>0</v>
      </c>
      <c r="R173" s="235">
        <f>Q173*H173</f>
        <v>0</v>
      </c>
      <c r="S173" s="235">
        <v>0</v>
      </c>
      <c r="T173" s="236">
        <f>S173*H173</f>
        <v>0</v>
      </c>
      <c r="U173" s="37"/>
      <c r="V173" s="37"/>
      <c r="W173" s="37"/>
      <c r="X173" s="37"/>
      <c r="Y173" s="37"/>
      <c r="Z173" s="37"/>
      <c r="AA173" s="37"/>
      <c r="AB173" s="37"/>
      <c r="AC173" s="37"/>
      <c r="AD173" s="37"/>
      <c r="AE173" s="37"/>
      <c r="AR173" s="237" t="s">
        <v>260</v>
      </c>
      <c r="AT173" s="237" t="s">
        <v>186</v>
      </c>
      <c r="AU173" s="237" t="s">
        <v>85</v>
      </c>
      <c r="AY173" s="16" t="s">
        <v>184</v>
      </c>
      <c r="BE173" s="238">
        <f>IF(N173="základní",J173,0)</f>
        <v>0</v>
      </c>
      <c r="BF173" s="238">
        <f>IF(N173="snížená",J173,0)</f>
        <v>0</v>
      </c>
      <c r="BG173" s="238">
        <f>IF(N173="zákl. přenesená",J173,0)</f>
        <v>0</v>
      </c>
      <c r="BH173" s="238">
        <f>IF(N173="sníž. přenesená",J173,0)</f>
        <v>0</v>
      </c>
      <c r="BI173" s="238">
        <f>IF(N173="nulová",J173,0)</f>
        <v>0</v>
      </c>
      <c r="BJ173" s="16" t="s">
        <v>85</v>
      </c>
      <c r="BK173" s="238">
        <f>ROUND(I173*H173,2)</f>
        <v>0</v>
      </c>
      <c r="BL173" s="16" t="s">
        <v>260</v>
      </c>
      <c r="BM173" s="237" t="s">
        <v>389</v>
      </c>
    </row>
    <row r="174" s="2" customFormat="1" ht="16.5" customHeight="1">
      <c r="A174" s="37"/>
      <c r="B174" s="38"/>
      <c r="C174" s="226" t="s">
        <v>296</v>
      </c>
      <c r="D174" s="226" t="s">
        <v>186</v>
      </c>
      <c r="E174" s="227" t="s">
        <v>1306</v>
      </c>
      <c r="F174" s="228" t="s">
        <v>1307</v>
      </c>
      <c r="G174" s="229" t="s">
        <v>305</v>
      </c>
      <c r="H174" s="230">
        <v>1</v>
      </c>
      <c r="I174" s="231"/>
      <c r="J174" s="232">
        <f>ROUND(I174*H174,2)</f>
        <v>0</v>
      </c>
      <c r="K174" s="228" t="s">
        <v>959</v>
      </c>
      <c r="L174" s="43"/>
      <c r="M174" s="233" t="s">
        <v>1</v>
      </c>
      <c r="N174" s="234" t="s">
        <v>42</v>
      </c>
      <c r="O174" s="90"/>
      <c r="P174" s="235">
        <f>O174*H174</f>
        <v>0</v>
      </c>
      <c r="Q174" s="235">
        <v>0</v>
      </c>
      <c r="R174" s="235">
        <f>Q174*H174</f>
        <v>0</v>
      </c>
      <c r="S174" s="235">
        <v>0</v>
      </c>
      <c r="T174" s="236">
        <f>S174*H174</f>
        <v>0</v>
      </c>
      <c r="U174" s="37"/>
      <c r="V174" s="37"/>
      <c r="W174" s="37"/>
      <c r="X174" s="37"/>
      <c r="Y174" s="37"/>
      <c r="Z174" s="37"/>
      <c r="AA174" s="37"/>
      <c r="AB174" s="37"/>
      <c r="AC174" s="37"/>
      <c r="AD174" s="37"/>
      <c r="AE174" s="37"/>
      <c r="AR174" s="237" t="s">
        <v>260</v>
      </c>
      <c r="AT174" s="237" t="s">
        <v>186</v>
      </c>
      <c r="AU174" s="237" t="s">
        <v>85</v>
      </c>
      <c r="AY174" s="16" t="s">
        <v>184</v>
      </c>
      <c r="BE174" s="238">
        <f>IF(N174="základní",J174,0)</f>
        <v>0</v>
      </c>
      <c r="BF174" s="238">
        <f>IF(N174="snížená",J174,0)</f>
        <v>0</v>
      </c>
      <c r="BG174" s="238">
        <f>IF(N174="zákl. přenesená",J174,0)</f>
        <v>0</v>
      </c>
      <c r="BH174" s="238">
        <f>IF(N174="sníž. přenesená",J174,0)</f>
        <v>0</v>
      </c>
      <c r="BI174" s="238">
        <f>IF(N174="nulová",J174,0)</f>
        <v>0</v>
      </c>
      <c r="BJ174" s="16" t="s">
        <v>85</v>
      </c>
      <c r="BK174" s="238">
        <f>ROUND(I174*H174,2)</f>
        <v>0</v>
      </c>
      <c r="BL174" s="16" t="s">
        <v>260</v>
      </c>
      <c r="BM174" s="237" t="s">
        <v>399</v>
      </c>
    </row>
    <row r="175" s="2" customFormat="1">
      <c r="A175" s="37"/>
      <c r="B175" s="38"/>
      <c r="C175" s="39"/>
      <c r="D175" s="241" t="s">
        <v>300</v>
      </c>
      <c r="E175" s="39"/>
      <c r="F175" s="272" t="s">
        <v>1308</v>
      </c>
      <c r="G175" s="39"/>
      <c r="H175" s="39"/>
      <c r="I175" s="273"/>
      <c r="J175" s="39"/>
      <c r="K175" s="39"/>
      <c r="L175" s="43"/>
      <c r="M175" s="274"/>
      <c r="N175" s="275"/>
      <c r="O175" s="90"/>
      <c r="P175" s="90"/>
      <c r="Q175" s="90"/>
      <c r="R175" s="90"/>
      <c r="S175" s="90"/>
      <c r="T175" s="91"/>
      <c r="U175" s="37"/>
      <c r="V175" s="37"/>
      <c r="W175" s="37"/>
      <c r="X175" s="37"/>
      <c r="Y175" s="37"/>
      <c r="Z175" s="37"/>
      <c r="AA175" s="37"/>
      <c r="AB175" s="37"/>
      <c r="AC175" s="37"/>
      <c r="AD175" s="37"/>
      <c r="AE175" s="37"/>
      <c r="AT175" s="16" t="s">
        <v>300</v>
      </c>
      <c r="AU175" s="16" t="s">
        <v>85</v>
      </c>
    </row>
    <row r="176" s="2" customFormat="1" ht="16.5" customHeight="1">
      <c r="A176" s="37"/>
      <c r="B176" s="38"/>
      <c r="C176" s="226" t="s">
        <v>302</v>
      </c>
      <c r="D176" s="226" t="s">
        <v>186</v>
      </c>
      <c r="E176" s="227" t="s">
        <v>1309</v>
      </c>
      <c r="F176" s="228" t="s">
        <v>1310</v>
      </c>
      <c r="G176" s="229" t="s">
        <v>1311</v>
      </c>
      <c r="H176" s="230">
        <v>2</v>
      </c>
      <c r="I176" s="231"/>
      <c r="J176" s="232">
        <f>ROUND(I176*H176,2)</f>
        <v>0</v>
      </c>
      <c r="K176" s="228" t="s">
        <v>959</v>
      </c>
      <c r="L176" s="43"/>
      <c r="M176" s="233" t="s">
        <v>1</v>
      </c>
      <c r="N176" s="234" t="s">
        <v>42</v>
      </c>
      <c r="O176" s="90"/>
      <c r="P176" s="235">
        <f>O176*H176</f>
        <v>0</v>
      </c>
      <c r="Q176" s="235">
        <v>0</v>
      </c>
      <c r="R176" s="235">
        <f>Q176*H176</f>
        <v>0</v>
      </c>
      <c r="S176" s="235">
        <v>0</v>
      </c>
      <c r="T176" s="236">
        <f>S176*H176</f>
        <v>0</v>
      </c>
      <c r="U176" s="37"/>
      <c r="V176" s="37"/>
      <c r="W176" s="37"/>
      <c r="X176" s="37"/>
      <c r="Y176" s="37"/>
      <c r="Z176" s="37"/>
      <c r="AA176" s="37"/>
      <c r="AB176" s="37"/>
      <c r="AC176" s="37"/>
      <c r="AD176" s="37"/>
      <c r="AE176" s="37"/>
      <c r="AR176" s="237" t="s">
        <v>260</v>
      </c>
      <c r="AT176" s="237" t="s">
        <v>186</v>
      </c>
      <c r="AU176" s="237" t="s">
        <v>85</v>
      </c>
      <c r="AY176" s="16" t="s">
        <v>184</v>
      </c>
      <c r="BE176" s="238">
        <f>IF(N176="základní",J176,0)</f>
        <v>0</v>
      </c>
      <c r="BF176" s="238">
        <f>IF(N176="snížená",J176,0)</f>
        <v>0</v>
      </c>
      <c r="BG176" s="238">
        <f>IF(N176="zákl. přenesená",J176,0)</f>
        <v>0</v>
      </c>
      <c r="BH176" s="238">
        <f>IF(N176="sníž. přenesená",J176,0)</f>
        <v>0</v>
      </c>
      <c r="BI176" s="238">
        <f>IF(N176="nulová",J176,0)</f>
        <v>0</v>
      </c>
      <c r="BJ176" s="16" t="s">
        <v>85</v>
      </c>
      <c r="BK176" s="238">
        <f>ROUND(I176*H176,2)</f>
        <v>0</v>
      </c>
      <c r="BL176" s="16" t="s">
        <v>260</v>
      </c>
      <c r="BM176" s="237" t="s">
        <v>409</v>
      </c>
    </row>
    <row r="177" s="2" customFormat="1" ht="16.5" customHeight="1">
      <c r="A177" s="37"/>
      <c r="B177" s="38"/>
      <c r="C177" s="226" t="s">
        <v>307</v>
      </c>
      <c r="D177" s="226" t="s">
        <v>186</v>
      </c>
      <c r="E177" s="227" t="s">
        <v>1312</v>
      </c>
      <c r="F177" s="228" t="s">
        <v>1313</v>
      </c>
      <c r="G177" s="229" t="s">
        <v>1311</v>
      </c>
      <c r="H177" s="230">
        <v>12</v>
      </c>
      <c r="I177" s="231"/>
      <c r="J177" s="232">
        <f>ROUND(I177*H177,2)</f>
        <v>0</v>
      </c>
      <c r="K177" s="228" t="s">
        <v>959</v>
      </c>
      <c r="L177" s="43"/>
      <c r="M177" s="233" t="s">
        <v>1</v>
      </c>
      <c r="N177" s="234" t="s">
        <v>42</v>
      </c>
      <c r="O177" s="90"/>
      <c r="P177" s="235">
        <f>O177*H177</f>
        <v>0</v>
      </c>
      <c r="Q177" s="235">
        <v>0</v>
      </c>
      <c r="R177" s="235">
        <f>Q177*H177</f>
        <v>0</v>
      </c>
      <c r="S177" s="235">
        <v>0</v>
      </c>
      <c r="T177" s="236">
        <f>S177*H177</f>
        <v>0</v>
      </c>
      <c r="U177" s="37"/>
      <c r="V177" s="37"/>
      <c r="W177" s="37"/>
      <c r="X177" s="37"/>
      <c r="Y177" s="37"/>
      <c r="Z177" s="37"/>
      <c r="AA177" s="37"/>
      <c r="AB177" s="37"/>
      <c r="AC177" s="37"/>
      <c r="AD177" s="37"/>
      <c r="AE177" s="37"/>
      <c r="AR177" s="237" t="s">
        <v>260</v>
      </c>
      <c r="AT177" s="237" t="s">
        <v>186</v>
      </c>
      <c r="AU177" s="237" t="s">
        <v>85</v>
      </c>
      <c r="AY177" s="16" t="s">
        <v>184</v>
      </c>
      <c r="BE177" s="238">
        <f>IF(N177="základní",J177,0)</f>
        <v>0</v>
      </c>
      <c r="BF177" s="238">
        <f>IF(N177="snížená",J177,0)</f>
        <v>0</v>
      </c>
      <c r="BG177" s="238">
        <f>IF(N177="zákl. přenesená",J177,0)</f>
        <v>0</v>
      </c>
      <c r="BH177" s="238">
        <f>IF(N177="sníž. přenesená",J177,0)</f>
        <v>0</v>
      </c>
      <c r="BI177" s="238">
        <f>IF(N177="nulová",J177,0)</f>
        <v>0</v>
      </c>
      <c r="BJ177" s="16" t="s">
        <v>85</v>
      </c>
      <c r="BK177" s="238">
        <f>ROUND(I177*H177,2)</f>
        <v>0</v>
      </c>
      <c r="BL177" s="16" t="s">
        <v>260</v>
      </c>
      <c r="BM177" s="237" t="s">
        <v>420</v>
      </c>
    </row>
    <row r="178" s="2" customFormat="1" ht="21.75" customHeight="1">
      <c r="A178" s="37"/>
      <c r="B178" s="38"/>
      <c r="C178" s="226" t="s">
        <v>311</v>
      </c>
      <c r="D178" s="226" t="s">
        <v>186</v>
      </c>
      <c r="E178" s="227" t="s">
        <v>1314</v>
      </c>
      <c r="F178" s="228" t="s">
        <v>1315</v>
      </c>
      <c r="G178" s="229" t="s">
        <v>1311</v>
      </c>
      <c r="H178" s="230">
        <v>6</v>
      </c>
      <c r="I178" s="231"/>
      <c r="J178" s="232">
        <f>ROUND(I178*H178,2)</f>
        <v>0</v>
      </c>
      <c r="K178" s="228" t="s">
        <v>959</v>
      </c>
      <c r="L178" s="43"/>
      <c r="M178" s="233" t="s">
        <v>1</v>
      </c>
      <c r="N178" s="234" t="s">
        <v>42</v>
      </c>
      <c r="O178" s="90"/>
      <c r="P178" s="235">
        <f>O178*H178</f>
        <v>0</v>
      </c>
      <c r="Q178" s="235">
        <v>0</v>
      </c>
      <c r="R178" s="235">
        <f>Q178*H178</f>
        <v>0</v>
      </c>
      <c r="S178" s="235">
        <v>0</v>
      </c>
      <c r="T178" s="236">
        <f>S178*H178</f>
        <v>0</v>
      </c>
      <c r="U178" s="37"/>
      <c r="V178" s="37"/>
      <c r="W178" s="37"/>
      <c r="X178" s="37"/>
      <c r="Y178" s="37"/>
      <c r="Z178" s="37"/>
      <c r="AA178" s="37"/>
      <c r="AB178" s="37"/>
      <c r="AC178" s="37"/>
      <c r="AD178" s="37"/>
      <c r="AE178" s="37"/>
      <c r="AR178" s="237" t="s">
        <v>260</v>
      </c>
      <c r="AT178" s="237" t="s">
        <v>186</v>
      </c>
      <c r="AU178" s="237" t="s">
        <v>85</v>
      </c>
      <c r="AY178" s="16" t="s">
        <v>184</v>
      </c>
      <c r="BE178" s="238">
        <f>IF(N178="základní",J178,0)</f>
        <v>0</v>
      </c>
      <c r="BF178" s="238">
        <f>IF(N178="snížená",J178,0)</f>
        <v>0</v>
      </c>
      <c r="BG178" s="238">
        <f>IF(N178="zákl. přenesená",J178,0)</f>
        <v>0</v>
      </c>
      <c r="BH178" s="238">
        <f>IF(N178="sníž. přenesená",J178,0)</f>
        <v>0</v>
      </c>
      <c r="BI178" s="238">
        <f>IF(N178="nulová",J178,0)</f>
        <v>0</v>
      </c>
      <c r="BJ178" s="16" t="s">
        <v>85</v>
      </c>
      <c r="BK178" s="238">
        <f>ROUND(I178*H178,2)</f>
        <v>0</v>
      </c>
      <c r="BL178" s="16" t="s">
        <v>260</v>
      </c>
      <c r="BM178" s="237" t="s">
        <v>431</v>
      </c>
    </row>
    <row r="179" s="2" customFormat="1" ht="16.5" customHeight="1">
      <c r="A179" s="37"/>
      <c r="B179" s="38"/>
      <c r="C179" s="226" t="s">
        <v>315</v>
      </c>
      <c r="D179" s="226" t="s">
        <v>186</v>
      </c>
      <c r="E179" s="227" t="s">
        <v>1316</v>
      </c>
      <c r="F179" s="228" t="s">
        <v>1317</v>
      </c>
      <c r="G179" s="229" t="s">
        <v>1311</v>
      </c>
      <c r="H179" s="230">
        <v>4</v>
      </c>
      <c r="I179" s="231"/>
      <c r="J179" s="232">
        <f>ROUND(I179*H179,2)</f>
        <v>0</v>
      </c>
      <c r="K179" s="228" t="s">
        <v>959</v>
      </c>
      <c r="L179" s="43"/>
      <c r="M179" s="233" t="s">
        <v>1</v>
      </c>
      <c r="N179" s="234" t="s">
        <v>42</v>
      </c>
      <c r="O179" s="90"/>
      <c r="P179" s="235">
        <f>O179*H179</f>
        <v>0</v>
      </c>
      <c r="Q179" s="235">
        <v>0</v>
      </c>
      <c r="R179" s="235">
        <f>Q179*H179</f>
        <v>0</v>
      </c>
      <c r="S179" s="235">
        <v>0</v>
      </c>
      <c r="T179" s="236">
        <f>S179*H179</f>
        <v>0</v>
      </c>
      <c r="U179" s="37"/>
      <c r="V179" s="37"/>
      <c r="W179" s="37"/>
      <c r="X179" s="37"/>
      <c r="Y179" s="37"/>
      <c r="Z179" s="37"/>
      <c r="AA179" s="37"/>
      <c r="AB179" s="37"/>
      <c r="AC179" s="37"/>
      <c r="AD179" s="37"/>
      <c r="AE179" s="37"/>
      <c r="AR179" s="237" t="s">
        <v>260</v>
      </c>
      <c r="AT179" s="237" t="s">
        <v>186</v>
      </c>
      <c r="AU179" s="237" t="s">
        <v>85</v>
      </c>
      <c r="AY179" s="16" t="s">
        <v>184</v>
      </c>
      <c r="BE179" s="238">
        <f>IF(N179="základní",J179,0)</f>
        <v>0</v>
      </c>
      <c r="BF179" s="238">
        <f>IF(N179="snížená",J179,0)</f>
        <v>0</v>
      </c>
      <c r="BG179" s="238">
        <f>IF(N179="zákl. přenesená",J179,0)</f>
        <v>0</v>
      </c>
      <c r="BH179" s="238">
        <f>IF(N179="sníž. přenesená",J179,0)</f>
        <v>0</v>
      </c>
      <c r="BI179" s="238">
        <f>IF(N179="nulová",J179,0)</f>
        <v>0</v>
      </c>
      <c r="BJ179" s="16" t="s">
        <v>85</v>
      </c>
      <c r="BK179" s="238">
        <f>ROUND(I179*H179,2)</f>
        <v>0</v>
      </c>
      <c r="BL179" s="16" t="s">
        <v>260</v>
      </c>
      <c r="BM179" s="237" t="s">
        <v>439</v>
      </c>
    </row>
    <row r="180" s="2" customFormat="1" ht="24.15" customHeight="1">
      <c r="A180" s="37"/>
      <c r="B180" s="38"/>
      <c r="C180" s="226" t="s">
        <v>319</v>
      </c>
      <c r="D180" s="226" t="s">
        <v>186</v>
      </c>
      <c r="E180" s="227" t="s">
        <v>1318</v>
      </c>
      <c r="F180" s="228" t="s">
        <v>1319</v>
      </c>
      <c r="G180" s="229" t="s">
        <v>305</v>
      </c>
      <c r="H180" s="230">
        <v>1</v>
      </c>
      <c r="I180" s="231"/>
      <c r="J180" s="232">
        <f>ROUND(I180*H180,2)</f>
        <v>0</v>
      </c>
      <c r="K180" s="228" t="s">
        <v>943</v>
      </c>
      <c r="L180" s="43"/>
      <c r="M180" s="233" t="s">
        <v>1</v>
      </c>
      <c r="N180" s="234" t="s">
        <v>42</v>
      </c>
      <c r="O180" s="90"/>
      <c r="P180" s="235">
        <f>O180*H180</f>
        <v>0</v>
      </c>
      <c r="Q180" s="235">
        <v>0</v>
      </c>
      <c r="R180" s="235">
        <f>Q180*H180</f>
        <v>0</v>
      </c>
      <c r="S180" s="235">
        <v>0</v>
      </c>
      <c r="T180" s="236">
        <f>S180*H180</f>
        <v>0</v>
      </c>
      <c r="U180" s="37"/>
      <c r="V180" s="37"/>
      <c r="W180" s="37"/>
      <c r="X180" s="37"/>
      <c r="Y180" s="37"/>
      <c r="Z180" s="37"/>
      <c r="AA180" s="37"/>
      <c r="AB180" s="37"/>
      <c r="AC180" s="37"/>
      <c r="AD180" s="37"/>
      <c r="AE180" s="37"/>
      <c r="AR180" s="237" t="s">
        <v>260</v>
      </c>
      <c r="AT180" s="237" t="s">
        <v>186</v>
      </c>
      <c r="AU180" s="237" t="s">
        <v>85</v>
      </c>
      <c r="AY180" s="16" t="s">
        <v>184</v>
      </c>
      <c r="BE180" s="238">
        <f>IF(N180="základní",J180,0)</f>
        <v>0</v>
      </c>
      <c r="BF180" s="238">
        <f>IF(N180="snížená",J180,0)</f>
        <v>0</v>
      </c>
      <c r="BG180" s="238">
        <f>IF(N180="zákl. přenesená",J180,0)</f>
        <v>0</v>
      </c>
      <c r="BH180" s="238">
        <f>IF(N180="sníž. přenesená",J180,0)</f>
        <v>0</v>
      </c>
      <c r="BI180" s="238">
        <f>IF(N180="nulová",J180,0)</f>
        <v>0</v>
      </c>
      <c r="BJ180" s="16" t="s">
        <v>85</v>
      </c>
      <c r="BK180" s="238">
        <f>ROUND(I180*H180,2)</f>
        <v>0</v>
      </c>
      <c r="BL180" s="16" t="s">
        <v>260</v>
      </c>
      <c r="BM180" s="237" t="s">
        <v>449</v>
      </c>
    </row>
    <row r="181" s="2" customFormat="1" ht="24.15" customHeight="1">
      <c r="A181" s="37"/>
      <c r="B181" s="38"/>
      <c r="C181" s="226" t="s">
        <v>324</v>
      </c>
      <c r="D181" s="226" t="s">
        <v>186</v>
      </c>
      <c r="E181" s="227" t="s">
        <v>1320</v>
      </c>
      <c r="F181" s="228" t="s">
        <v>1321</v>
      </c>
      <c r="G181" s="229" t="s">
        <v>305</v>
      </c>
      <c r="H181" s="230">
        <v>1</v>
      </c>
      <c r="I181" s="231"/>
      <c r="J181" s="232">
        <f>ROUND(I181*H181,2)</f>
        <v>0</v>
      </c>
      <c r="K181" s="228" t="s">
        <v>959</v>
      </c>
      <c r="L181" s="43"/>
      <c r="M181" s="233" t="s">
        <v>1</v>
      </c>
      <c r="N181" s="234" t="s">
        <v>42</v>
      </c>
      <c r="O181" s="90"/>
      <c r="P181" s="235">
        <f>O181*H181</f>
        <v>0</v>
      </c>
      <c r="Q181" s="235">
        <v>0</v>
      </c>
      <c r="R181" s="235">
        <f>Q181*H181</f>
        <v>0</v>
      </c>
      <c r="S181" s="235">
        <v>0</v>
      </c>
      <c r="T181" s="236">
        <f>S181*H181</f>
        <v>0</v>
      </c>
      <c r="U181" s="37"/>
      <c r="V181" s="37"/>
      <c r="W181" s="37"/>
      <c r="X181" s="37"/>
      <c r="Y181" s="37"/>
      <c r="Z181" s="37"/>
      <c r="AA181" s="37"/>
      <c r="AB181" s="37"/>
      <c r="AC181" s="37"/>
      <c r="AD181" s="37"/>
      <c r="AE181" s="37"/>
      <c r="AR181" s="237" t="s">
        <v>260</v>
      </c>
      <c r="AT181" s="237" t="s">
        <v>186</v>
      </c>
      <c r="AU181" s="237" t="s">
        <v>85</v>
      </c>
      <c r="AY181" s="16" t="s">
        <v>184</v>
      </c>
      <c r="BE181" s="238">
        <f>IF(N181="základní",J181,0)</f>
        <v>0</v>
      </c>
      <c r="BF181" s="238">
        <f>IF(N181="snížená",J181,0)</f>
        <v>0</v>
      </c>
      <c r="BG181" s="238">
        <f>IF(N181="zákl. přenesená",J181,0)</f>
        <v>0</v>
      </c>
      <c r="BH181" s="238">
        <f>IF(N181="sníž. přenesená",J181,0)</f>
        <v>0</v>
      </c>
      <c r="BI181" s="238">
        <f>IF(N181="nulová",J181,0)</f>
        <v>0</v>
      </c>
      <c r="BJ181" s="16" t="s">
        <v>85</v>
      </c>
      <c r="BK181" s="238">
        <f>ROUND(I181*H181,2)</f>
        <v>0</v>
      </c>
      <c r="BL181" s="16" t="s">
        <v>260</v>
      </c>
      <c r="BM181" s="237" t="s">
        <v>458</v>
      </c>
    </row>
    <row r="182" s="2" customFormat="1">
      <c r="A182" s="37"/>
      <c r="B182" s="38"/>
      <c r="C182" s="39"/>
      <c r="D182" s="241" t="s">
        <v>300</v>
      </c>
      <c r="E182" s="39"/>
      <c r="F182" s="272" t="s">
        <v>1322</v>
      </c>
      <c r="G182" s="39"/>
      <c r="H182" s="39"/>
      <c r="I182" s="273"/>
      <c r="J182" s="39"/>
      <c r="K182" s="39"/>
      <c r="L182" s="43"/>
      <c r="M182" s="274"/>
      <c r="N182" s="275"/>
      <c r="O182" s="90"/>
      <c r="P182" s="90"/>
      <c r="Q182" s="90"/>
      <c r="R182" s="90"/>
      <c r="S182" s="90"/>
      <c r="T182" s="91"/>
      <c r="U182" s="37"/>
      <c r="V182" s="37"/>
      <c r="W182" s="37"/>
      <c r="X182" s="37"/>
      <c r="Y182" s="37"/>
      <c r="Z182" s="37"/>
      <c r="AA182" s="37"/>
      <c r="AB182" s="37"/>
      <c r="AC182" s="37"/>
      <c r="AD182" s="37"/>
      <c r="AE182" s="37"/>
      <c r="AT182" s="16" t="s">
        <v>300</v>
      </c>
      <c r="AU182" s="16" t="s">
        <v>85</v>
      </c>
    </row>
    <row r="183" s="2" customFormat="1" ht="16.5" customHeight="1">
      <c r="A183" s="37"/>
      <c r="B183" s="38"/>
      <c r="C183" s="226" t="s">
        <v>329</v>
      </c>
      <c r="D183" s="226" t="s">
        <v>186</v>
      </c>
      <c r="E183" s="227" t="s">
        <v>1323</v>
      </c>
      <c r="F183" s="228" t="s">
        <v>1324</v>
      </c>
      <c r="G183" s="229" t="s">
        <v>305</v>
      </c>
      <c r="H183" s="230">
        <v>1</v>
      </c>
      <c r="I183" s="231"/>
      <c r="J183" s="232">
        <f>ROUND(I183*H183,2)</f>
        <v>0</v>
      </c>
      <c r="K183" s="228" t="s">
        <v>959</v>
      </c>
      <c r="L183" s="43"/>
      <c r="M183" s="233" t="s">
        <v>1</v>
      </c>
      <c r="N183" s="234" t="s">
        <v>42</v>
      </c>
      <c r="O183" s="90"/>
      <c r="P183" s="235">
        <f>O183*H183</f>
        <v>0</v>
      </c>
      <c r="Q183" s="235">
        <v>0</v>
      </c>
      <c r="R183" s="235">
        <f>Q183*H183</f>
        <v>0</v>
      </c>
      <c r="S183" s="235">
        <v>0</v>
      </c>
      <c r="T183" s="236">
        <f>S183*H183</f>
        <v>0</v>
      </c>
      <c r="U183" s="37"/>
      <c r="V183" s="37"/>
      <c r="W183" s="37"/>
      <c r="X183" s="37"/>
      <c r="Y183" s="37"/>
      <c r="Z183" s="37"/>
      <c r="AA183" s="37"/>
      <c r="AB183" s="37"/>
      <c r="AC183" s="37"/>
      <c r="AD183" s="37"/>
      <c r="AE183" s="37"/>
      <c r="AR183" s="237" t="s">
        <v>260</v>
      </c>
      <c r="AT183" s="237" t="s">
        <v>186</v>
      </c>
      <c r="AU183" s="237" t="s">
        <v>85</v>
      </c>
      <c r="AY183" s="16" t="s">
        <v>184</v>
      </c>
      <c r="BE183" s="238">
        <f>IF(N183="základní",J183,0)</f>
        <v>0</v>
      </c>
      <c r="BF183" s="238">
        <f>IF(N183="snížená",J183,0)</f>
        <v>0</v>
      </c>
      <c r="BG183" s="238">
        <f>IF(N183="zákl. přenesená",J183,0)</f>
        <v>0</v>
      </c>
      <c r="BH183" s="238">
        <f>IF(N183="sníž. přenesená",J183,0)</f>
        <v>0</v>
      </c>
      <c r="BI183" s="238">
        <f>IF(N183="nulová",J183,0)</f>
        <v>0</v>
      </c>
      <c r="BJ183" s="16" t="s">
        <v>85</v>
      </c>
      <c r="BK183" s="238">
        <f>ROUND(I183*H183,2)</f>
        <v>0</v>
      </c>
      <c r="BL183" s="16" t="s">
        <v>260</v>
      </c>
      <c r="BM183" s="237" t="s">
        <v>467</v>
      </c>
    </row>
    <row r="184" s="2" customFormat="1">
      <c r="A184" s="37"/>
      <c r="B184" s="38"/>
      <c r="C184" s="39"/>
      <c r="D184" s="241" t="s">
        <v>300</v>
      </c>
      <c r="E184" s="39"/>
      <c r="F184" s="272" t="s">
        <v>1325</v>
      </c>
      <c r="G184" s="39"/>
      <c r="H184" s="39"/>
      <c r="I184" s="273"/>
      <c r="J184" s="39"/>
      <c r="K184" s="39"/>
      <c r="L184" s="43"/>
      <c r="M184" s="274"/>
      <c r="N184" s="275"/>
      <c r="O184" s="90"/>
      <c r="P184" s="90"/>
      <c r="Q184" s="90"/>
      <c r="R184" s="90"/>
      <c r="S184" s="90"/>
      <c r="T184" s="91"/>
      <c r="U184" s="37"/>
      <c r="V184" s="37"/>
      <c r="W184" s="37"/>
      <c r="X184" s="37"/>
      <c r="Y184" s="37"/>
      <c r="Z184" s="37"/>
      <c r="AA184" s="37"/>
      <c r="AB184" s="37"/>
      <c r="AC184" s="37"/>
      <c r="AD184" s="37"/>
      <c r="AE184" s="37"/>
      <c r="AT184" s="16" t="s">
        <v>300</v>
      </c>
      <c r="AU184" s="16" t="s">
        <v>85</v>
      </c>
    </row>
    <row r="185" s="2" customFormat="1" ht="16.5" customHeight="1">
      <c r="A185" s="37"/>
      <c r="B185" s="38"/>
      <c r="C185" s="226" t="s">
        <v>334</v>
      </c>
      <c r="D185" s="226" t="s">
        <v>186</v>
      </c>
      <c r="E185" s="227" t="s">
        <v>1326</v>
      </c>
      <c r="F185" s="228" t="s">
        <v>1327</v>
      </c>
      <c r="G185" s="229" t="s">
        <v>263</v>
      </c>
      <c r="H185" s="230">
        <v>0.64500000000000002</v>
      </c>
      <c r="I185" s="231"/>
      <c r="J185" s="232">
        <f>ROUND(I185*H185,2)</f>
        <v>0</v>
      </c>
      <c r="K185" s="228" t="s">
        <v>943</v>
      </c>
      <c r="L185" s="43"/>
      <c r="M185" s="233" t="s">
        <v>1</v>
      </c>
      <c r="N185" s="234" t="s">
        <v>42</v>
      </c>
      <c r="O185" s="90"/>
      <c r="P185" s="235">
        <f>O185*H185</f>
        <v>0</v>
      </c>
      <c r="Q185" s="235">
        <v>0</v>
      </c>
      <c r="R185" s="235">
        <f>Q185*H185</f>
        <v>0</v>
      </c>
      <c r="S185" s="235">
        <v>0</v>
      </c>
      <c r="T185" s="236">
        <f>S185*H185</f>
        <v>0</v>
      </c>
      <c r="U185" s="37"/>
      <c r="V185" s="37"/>
      <c r="W185" s="37"/>
      <c r="X185" s="37"/>
      <c r="Y185" s="37"/>
      <c r="Z185" s="37"/>
      <c r="AA185" s="37"/>
      <c r="AB185" s="37"/>
      <c r="AC185" s="37"/>
      <c r="AD185" s="37"/>
      <c r="AE185" s="37"/>
      <c r="AR185" s="237" t="s">
        <v>260</v>
      </c>
      <c r="AT185" s="237" t="s">
        <v>186</v>
      </c>
      <c r="AU185" s="237" t="s">
        <v>85</v>
      </c>
      <c r="AY185" s="16" t="s">
        <v>184</v>
      </c>
      <c r="BE185" s="238">
        <f>IF(N185="základní",J185,0)</f>
        <v>0</v>
      </c>
      <c r="BF185" s="238">
        <f>IF(N185="snížená",J185,0)</f>
        <v>0</v>
      </c>
      <c r="BG185" s="238">
        <f>IF(N185="zákl. přenesená",J185,0)</f>
        <v>0</v>
      </c>
      <c r="BH185" s="238">
        <f>IF(N185="sníž. přenesená",J185,0)</f>
        <v>0</v>
      </c>
      <c r="BI185" s="238">
        <f>IF(N185="nulová",J185,0)</f>
        <v>0</v>
      </c>
      <c r="BJ185" s="16" t="s">
        <v>85</v>
      </c>
      <c r="BK185" s="238">
        <f>ROUND(I185*H185,2)</f>
        <v>0</v>
      </c>
      <c r="BL185" s="16" t="s">
        <v>260</v>
      </c>
      <c r="BM185" s="237" t="s">
        <v>478</v>
      </c>
    </row>
    <row r="186" s="12" customFormat="1" ht="25.92" customHeight="1">
      <c r="A186" s="12"/>
      <c r="B186" s="210"/>
      <c r="C186" s="211"/>
      <c r="D186" s="212" t="s">
        <v>76</v>
      </c>
      <c r="E186" s="213" t="s">
        <v>1328</v>
      </c>
      <c r="F186" s="213" t="s">
        <v>1329</v>
      </c>
      <c r="G186" s="211"/>
      <c r="H186" s="211"/>
      <c r="I186" s="214"/>
      <c r="J186" s="215">
        <f>BK186</f>
        <v>0</v>
      </c>
      <c r="K186" s="211"/>
      <c r="L186" s="216"/>
      <c r="M186" s="217"/>
      <c r="N186" s="218"/>
      <c r="O186" s="218"/>
      <c r="P186" s="219">
        <f>SUM(P187:P201)</f>
        <v>0</v>
      </c>
      <c r="Q186" s="218"/>
      <c r="R186" s="219">
        <f>SUM(R187:R201)</f>
        <v>0</v>
      </c>
      <c r="S186" s="218"/>
      <c r="T186" s="220">
        <f>SUM(T187:T201)</f>
        <v>0</v>
      </c>
      <c r="U186" s="12"/>
      <c r="V186" s="12"/>
      <c r="W186" s="12"/>
      <c r="X186" s="12"/>
      <c r="Y186" s="12"/>
      <c r="Z186" s="12"/>
      <c r="AA186" s="12"/>
      <c r="AB186" s="12"/>
      <c r="AC186" s="12"/>
      <c r="AD186" s="12"/>
      <c r="AE186" s="12"/>
      <c r="AR186" s="221" t="s">
        <v>87</v>
      </c>
      <c r="AT186" s="222" t="s">
        <v>76</v>
      </c>
      <c r="AU186" s="222" t="s">
        <v>77</v>
      </c>
      <c r="AY186" s="221" t="s">
        <v>184</v>
      </c>
      <c r="BK186" s="223">
        <f>SUM(BK187:BK201)</f>
        <v>0</v>
      </c>
    </row>
    <row r="187" s="2" customFormat="1" ht="16.5" customHeight="1">
      <c r="A187" s="37"/>
      <c r="B187" s="38"/>
      <c r="C187" s="226" t="s">
        <v>339</v>
      </c>
      <c r="D187" s="226" t="s">
        <v>186</v>
      </c>
      <c r="E187" s="227" t="s">
        <v>1330</v>
      </c>
      <c r="F187" s="228" t="s">
        <v>1331</v>
      </c>
      <c r="G187" s="229" t="s">
        <v>327</v>
      </c>
      <c r="H187" s="230">
        <v>20</v>
      </c>
      <c r="I187" s="231"/>
      <c r="J187" s="232">
        <f>ROUND(I187*H187,2)</f>
        <v>0</v>
      </c>
      <c r="K187" s="228" t="s">
        <v>943</v>
      </c>
      <c r="L187" s="43"/>
      <c r="M187" s="233" t="s">
        <v>1</v>
      </c>
      <c r="N187" s="234" t="s">
        <v>42</v>
      </c>
      <c r="O187" s="90"/>
      <c r="P187" s="235">
        <f>O187*H187</f>
        <v>0</v>
      </c>
      <c r="Q187" s="235">
        <v>0</v>
      </c>
      <c r="R187" s="235">
        <f>Q187*H187</f>
        <v>0</v>
      </c>
      <c r="S187" s="235">
        <v>0</v>
      </c>
      <c r="T187" s="236">
        <f>S187*H187</f>
        <v>0</v>
      </c>
      <c r="U187" s="37"/>
      <c r="V187" s="37"/>
      <c r="W187" s="37"/>
      <c r="X187" s="37"/>
      <c r="Y187" s="37"/>
      <c r="Z187" s="37"/>
      <c r="AA187" s="37"/>
      <c r="AB187" s="37"/>
      <c r="AC187" s="37"/>
      <c r="AD187" s="37"/>
      <c r="AE187" s="37"/>
      <c r="AR187" s="237" t="s">
        <v>260</v>
      </c>
      <c r="AT187" s="237" t="s">
        <v>186</v>
      </c>
      <c r="AU187" s="237" t="s">
        <v>85</v>
      </c>
      <c r="AY187" s="16" t="s">
        <v>184</v>
      </c>
      <c r="BE187" s="238">
        <f>IF(N187="základní",J187,0)</f>
        <v>0</v>
      </c>
      <c r="BF187" s="238">
        <f>IF(N187="snížená",J187,0)</f>
        <v>0</v>
      </c>
      <c r="BG187" s="238">
        <f>IF(N187="zákl. přenesená",J187,0)</f>
        <v>0</v>
      </c>
      <c r="BH187" s="238">
        <f>IF(N187="sníž. přenesená",J187,0)</f>
        <v>0</v>
      </c>
      <c r="BI187" s="238">
        <f>IF(N187="nulová",J187,0)</f>
        <v>0</v>
      </c>
      <c r="BJ187" s="16" t="s">
        <v>85</v>
      </c>
      <c r="BK187" s="238">
        <f>ROUND(I187*H187,2)</f>
        <v>0</v>
      </c>
      <c r="BL187" s="16" t="s">
        <v>260</v>
      </c>
      <c r="BM187" s="237" t="s">
        <v>488</v>
      </c>
    </row>
    <row r="188" s="2" customFormat="1">
      <c r="A188" s="37"/>
      <c r="B188" s="38"/>
      <c r="C188" s="39"/>
      <c r="D188" s="241" t="s">
        <v>300</v>
      </c>
      <c r="E188" s="39"/>
      <c r="F188" s="272" t="s">
        <v>1332</v>
      </c>
      <c r="G188" s="39"/>
      <c r="H188" s="39"/>
      <c r="I188" s="273"/>
      <c r="J188" s="39"/>
      <c r="K188" s="39"/>
      <c r="L188" s="43"/>
      <c r="M188" s="274"/>
      <c r="N188" s="275"/>
      <c r="O188" s="90"/>
      <c r="P188" s="90"/>
      <c r="Q188" s="90"/>
      <c r="R188" s="90"/>
      <c r="S188" s="90"/>
      <c r="T188" s="91"/>
      <c r="U188" s="37"/>
      <c r="V188" s="37"/>
      <c r="W188" s="37"/>
      <c r="X188" s="37"/>
      <c r="Y188" s="37"/>
      <c r="Z188" s="37"/>
      <c r="AA188" s="37"/>
      <c r="AB188" s="37"/>
      <c r="AC188" s="37"/>
      <c r="AD188" s="37"/>
      <c r="AE188" s="37"/>
      <c r="AT188" s="16" t="s">
        <v>300</v>
      </c>
      <c r="AU188" s="16" t="s">
        <v>85</v>
      </c>
    </row>
    <row r="189" s="2" customFormat="1" ht="16.5" customHeight="1">
      <c r="A189" s="37"/>
      <c r="B189" s="38"/>
      <c r="C189" s="226" t="s">
        <v>344</v>
      </c>
      <c r="D189" s="226" t="s">
        <v>186</v>
      </c>
      <c r="E189" s="227" t="s">
        <v>1333</v>
      </c>
      <c r="F189" s="228" t="s">
        <v>1334</v>
      </c>
      <c r="G189" s="229" t="s">
        <v>327</v>
      </c>
      <c r="H189" s="230">
        <v>2</v>
      </c>
      <c r="I189" s="231"/>
      <c r="J189" s="232">
        <f>ROUND(I189*H189,2)</f>
        <v>0</v>
      </c>
      <c r="K189" s="228" t="s">
        <v>943</v>
      </c>
      <c r="L189" s="43"/>
      <c r="M189" s="233" t="s">
        <v>1</v>
      </c>
      <c r="N189" s="234" t="s">
        <v>42</v>
      </c>
      <c r="O189" s="90"/>
      <c r="P189" s="235">
        <f>O189*H189</f>
        <v>0</v>
      </c>
      <c r="Q189" s="235">
        <v>0</v>
      </c>
      <c r="R189" s="235">
        <f>Q189*H189</f>
        <v>0</v>
      </c>
      <c r="S189" s="235">
        <v>0</v>
      </c>
      <c r="T189" s="236">
        <f>S189*H189</f>
        <v>0</v>
      </c>
      <c r="U189" s="37"/>
      <c r="V189" s="37"/>
      <c r="W189" s="37"/>
      <c r="X189" s="37"/>
      <c r="Y189" s="37"/>
      <c r="Z189" s="37"/>
      <c r="AA189" s="37"/>
      <c r="AB189" s="37"/>
      <c r="AC189" s="37"/>
      <c r="AD189" s="37"/>
      <c r="AE189" s="37"/>
      <c r="AR189" s="237" t="s">
        <v>260</v>
      </c>
      <c r="AT189" s="237" t="s">
        <v>186</v>
      </c>
      <c r="AU189" s="237" t="s">
        <v>85</v>
      </c>
      <c r="AY189" s="16" t="s">
        <v>184</v>
      </c>
      <c r="BE189" s="238">
        <f>IF(N189="základní",J189,0)</f>
        <v>0</v>
      </c>
      <c r="BF189" s="238">
        <f>IF(N189="snížená",J189,0)</f>
        <v>0</v>
      </c>
      <c r="BG189" s="238">
        <f>IF(N189="zákl. přenesená",J189,0)</f>
        <v>0</v>
      </c>
      <c r="BH189" s="238">
        <f>IF(N189="sníž. přenesená",J189,0)</f>
        <v>0</v>
      </c>
      <c r="BI189" s="238">
        <f>IF(N189="nulová",J189,0)</f>
        <v>0</v>
      </c>
      <c r="BJ189" s="16" t="s">
        <v>85</v>
      </c>
      <c r="BK189" s="238">
        <f>ROUND(I189*H189,2)</f>
        <v>0</v>
      </c>
      <c r="BL189" s="16" t="s">
        <v>260</v>
      </c>
      <c r="BM189" s="237" t="s">
        <v>499</v>
      </c>
    </row>
    <row r="190" s="2" customFormat="1">
      <c r="A190" s="37"/>
      <c r="B190" s="38"/>
      <c r="C190" s="39"/>
      <c r="D190" s="241" t="s">
        <v>300</v>
      </c>
      <c r="E190" s="39"/>
      <c r="F190" s="272" t="s">
        <v>1332</v>
      </c>
      <c r="G190" s="39"/>
      <c r="H190" s="39"/>
      <c r="I190" s="273"/>
      <c r="J190" s="39"/>
      <c r="K190" s="39"/>
      <c r="L190" s="43"/>
      <c r="M190" s="274"/>
      <c r="N190" s="275"/>
      <c r="O190" s="90"/>
      <c r="P190" s="90"/>
      <c r="Q190" s="90"/>
      <c r="R190" s="90"/>
      <c r="S190" s="90"/>
      <c r="T190" s="91"/>
      <c r="U190" s="37"/>
      <c r="V190" s="37"/>
      <c r="W190" s="37"/>
      <c r="X190" s="37"/>
      <c r="Y190" s="37"/>
      <c r="Z190" s="37"/>
      <c r="AA190" s="37"/>
      <c r="AB190" s="37"/>
      <c r="AC190" s="37"/>
      <c r="AD190" s="37"/>
      <c r="AE190" s="37"/>
      <c r="AT190" s="16" t="s">
        <v>300</v>
      </c>
      <c r="AU190" s="16" t="s">
        <v>85</v>
      </c>
    </row>
    <row r="191" s="2" customFormat="1" ht="16.5" customHeight="1">
      <c r="A191" s="37"/>
      <c r="B191" s="38"/>
      <c r="C191" s="226" t="s">
        <v>348</v>
      </c>
      <c r="D191" s="226" t="s">
        <v>186</v>
      </c>
      <c r="E191" s="227" t="s">
        <v>1335</v>
      </c>
      <c r="F191" s="228" t="s">
        <v>1336</v>
      </c>
      <c r="G191" s="229" t="s">
        <v>327</v>
      </c>
      <c r="H191" s="230">
        <v>26</v>
      </c>
      <c r="I191" s="231"/>
      <c r="J191" s="232">
        <f>ROUND(I191*H191,2)</f>
        <v>0</v>
      </c>
      <c r="K191" s="228" t="s">
        <v>943</v>
      </c>
      <c r="L191" s="43"/>
      <c r="M191" s="233" t="s">
        <v>1</v>
      </c>
      <c r="N191" s="234" t="s">
        <v>42</v>
      </c>
      <c r="O191" s="90"/>
      <c r="P191" s="235">
        <f>O191*H191</f>
        <v>0</v>
      </c>
      <c r="Q191" s="235">
        <v>0</v>
      </c>
      <c r="R191" s="235">
        <f>Q191*H191</f>
        <v>0</v>
      </c>
      <c r="S191" s="235">
        <v>0</v>
      </c>
      <c r="T191" s="236">
        <f>S191*H191</f>
        <v>0</v>
      </c>
      <c r="U191" s="37"/>
      <c r="V191" s="37"/>
      <c r="W191" s="37"/>
      <c r="X191" s="37"/>
      <c r="Y191" s="37"/>
      <c r="Z191" s="37"/>
      <c r="AA191" s="37"/>
      <c r="AB191" s="37"/>
      <c r="AC191" s="37"/>
      <c r="AD191" s="37"/>
      <c r="AE191" s="37"/>
      <c r="AR191" s="237" t="s">
        <v>260</v>
      </c>
      <c r="AT191" s="237" t="s">
        <v>186</v>
      </c>
      <c r="AU191" s="237" t="s">
        <v>85</v>
      </c>
      <c r="AY191" s="16" t="s">
        <v>184</v>
      </c>
      <c r="BE191" s="238">
        <f>IF(N191="základní",J191,0)</f>
        <v>0</v>
      </c>
      <c r="BF191" s="238">
        <f>IF(N191="snížená",J191,0)</f>
        <v>0</v>
      </c>
      <c r="BG191" s="238">
        <f>IF(N191="zákl. přenesená",J191,0)</f>
        <v>0</v>
      </c>
      <c r="BH191" s="238">
        <f>IF(N191="sníž. přenesená",J191,0)</f>
        <v>0</v>
      </c>
      <c r="BI191" s="238">
        <f>IF(N191="nulová",J191,0)</f>
        <v>0</v>
      </c>
      <c r="BJ191" s="16" t="s">
        <v>85</v>
      </c>
      <c r="BK191" s="238">
        <f>ROUND(I191*H191,2)</f>
        <v>0</v>
      </c>
      <c r="BL191" s="16" t="s">
        <v>260</v>
      </c>
      <c r="BM191" s="237" t="s">
        <v>509</v>
      </c>
    </row>
    <row r="192" s="2" customFormat="1">
      <c r="A192" s="37"/>
      <c r="B192" s="38"/>
      <c r="C192" s="39"/>
      <c r="D192" s="241" t="s">
        <v>300</v>
      </c>
      <c r="E192" s="39"/>
      <c r="F192" s="272" t="s">
        <v>1337</v>
      </c>
      <c r="G192" s="39"/>
      <c r="H192" s="39"/>
      <c r="I192" s="273"/>
      <c r="J192" s="39"/>
      <c r="K192" s="39"/>
      <c r="L192" s="43"/>
      <c r="M192" s="274"/>
      <c r="N192" s="275"/>
      <c r="O192" s="90"/>
      <c r="P192" s="90"/>
      <c r="Q192" s="90"/>
      <c r="R192" s="90"/>
      <c r="S192" s="90"/>
      <c r="T192" s="91"/>
      <c r="U192" s="37"/>
      <c r="V192" s="37"/>
      <c r="W192" s="37"/>
      <c r="X192" s="37"/>
      <c r="Y192" s="37"/>
      <c r="Z192" s="37"/>
      <c r="AA192" s="37"/>
      <c r="AB192" s="37"/>
      <c r="AC192" s="37"/>
      <c r="AD192" s="37"/>
      <c r="AE192" s="37"/>
      <c r="AT192" s="16" t="s">
        <v>300</v>
      </c>
      <c r="AU192" s="16" t="s">
        <v>85</v>
      </c>
    </row>
    <row r="193" s="2" customFormat="1" ht="16.5" customHeight="1">
      <c r="A193" s="37"/>
      <c r="B193" s="38"/>
      <c r="C193" s="226" t="s">
        <v>353</v>
      </c>
      <c r="D193" s="226" t="s">
        <v>186</v>
      </c>
      <c r="E193" s="227" t="s">
        <v>1338</v>
      </c>
      <c r="F193" s="228" t="s">
        <v>1339</v>
      </c>
      <c r="G193" s="229" t="s">
        <v>327</v>
      </c>
      <c r="H193" s="230">
        <v>28</v>
      </c>
      <c r="I193" s="231"/>
      <c r="J193" s="232">
        <f>ROUND(I193*H193,2)</f>
        <v>0</v>
      </c>
      <c r="K193" s="228" t="s">
        <v>943</v>
      </c>
      <c r="L193" s="43"/>
      <c r="M193" s="233" t="s">
        <v>1</v>
      </c>
      <c r="N193" s="234" t="s">
        <v>42</v>
      </c>
      <c r="O193" s="90"/>
      <c r="P193" s="235">
        <f>O193*H193</f>
        <v>0</v>
      </c>
      <c r="Q193" s="235">
        <v>0</v>
      </c>
      <c r="R193" s="235">
        <f>Q193*H193</f>
        <v>0</v>
      </c>
      <c r="S193" s="235">
        <v>0</v>
      </c>
      <c r="T193" s="236">
        <f>S193*H193</f>
        <v>0</v>
      </c>
      <c r="U193" s="37"/>
      <c r="V193" s="37"/>
      <c r="W193" s="37"/>
      <c r="X193" s="37"/>
      <c r="Y193" s="37"/>
      <c r="Z193" s="37"/>
      <c r="AA193" s="37"/>
      <c r="AB193" s="37"/>
      <c r="AC193" s="37"/>
      <c r="AD193" s="37"/>
      <c r="AE193" s="37"/>
      <c r="AR193" s="237" t="s">
        <v>260</v>
      </c>
      <c r="AT193" s="237" t="s">
        <v>186</v>
      </c>
      <c r="AU193" s="237" t="s">
        <v>85</v>
      </c>
      <c r="AY193" s="16" t="s">
        <v>184</v>
      </c>
      <c r="BE193" s="238">
        <f>IF(N193="základní",J193,0)</f>
        <v>0</v>
      </c>
      <c r="BF193" s="238">
        <f>IF(N193="snížená",J193,0)</f>
        <v>0</v>
      </c>
      <c r="BG193" s="238">
        <f>IF(N193="zákl. přenesená",J193,0)</f>
        <v>0</v>
      </c>
      <c r="BH193" s="238">
        <f>IF(N193="sníž. přenesená",J193,0)</f>
        <v>0</v>
      </c>
      <c r="BI193" s="238">
        <f>IF(N193="nulová",J193,0)</f>
        <v>0</v>
      </c>
      <c r="BJ193" s="16" t="s">
        <v>85</v>
      </c>
      <c r="BK193" s="238">
        <f>ROUND(I193*H193,2)</f>
        <v>0</v>
      </c>
      <c r="BL193" s="16" t="s">
        <v>260</v>
      </c>
      <c r="BM193" s="237" t="s">
        <v>521</v>
      </c>
    </row>
    <row r="194" s="2" customFormat="1">
      <c r="A194" s="37"/>
      <c r="B194" s="38"/>
      <c r="C194" s="39"/>
      <c r="D194" s="241" t="s">
        <v>300</v>
      </c>
      <c r="E194" s="39"/>
      <c r="F194" s="272" t="s">
        <v>1340</v>
      </c>
      <c r="G194" s="39"/>
      <c r="H194" s="39"/>
      <c r="I194" s="273"/>
      <c r="J194" s="39"/>
      <c r="K194" s="39"/>
      <c r="L194" s="43"/>
      <c r="M194" s="274"/>
      <c r="N194" s="275"/>
      <c r="O194" s="90"/>
      <c r="P194" s="90"/>
      <c r="Q194" s="90"/>
      <c r="R194" s="90"/>
      <c r="S194" s="90"/>
      <c r="T194" s="91"/>
      <c r="U194" s="37"/>
      <c r="V194" s="37"/>
      <c r="W194" s="37"/>
      <c r="X194" s="37"/>
      <c r="Y194" s="37"/>
      <c r="Z194" s="37"/>
      <c r="AA194" s="37"/>
      <c r="AB194" s="37"/>
      <c r="AC194" s="37"/>
      <c r="AD194" s="37"/>
      <c r="AE194" s="37"/>
      <c r="AT194" s="16" t="s">
        <v>300</v>
      </c>
      <c r="AU194" s="16" t="s">
        <v>85</v>
      </c>
    </row>
    <row r="195" s="2" customFormat="1" ht="16.5" customHeight="1">
      <c r="A195" s="37"/>
      <c r="B195" s="38"/>
      <c r="C195" s="226" t="s">
        <v>357</v>
      </c>
      <c r="D195" s="226" t="s">
        <v>186</v>
      </c>
      <c r="E195" s="227" t="s">
        <v>1341</v>
      </c>
      <c r="F195" s="228" t="s">
        <v>1342</v>
      </c>
      <c r="G195" s="229" t="s">
        <v>327</v>
      </c>
      <c r="H195" s="230">
        <v>50</v>
      </c>
      <c r="I195" s="231"/>
      <c r="J195" s="232">
        <f>ROUND(I195*H195,2)</f>
        <v>0</v>
      </c>
      <c r="K195" s="228" t="s">
        <v>943</v>
      </c>
      <c r="L195" s="43"/>
      <c r="M195" s="233" t="s">
        <v>1</v>
      </c>
      <c r="N195" s="234" t="s">
        <v>42</v>
      </c>
      <c r="O195" s="90"/>
      <c r="P195" s="235">
        <f>O195*H195</f>
        <v>0</v>
      </c>
      <c r="Q195" s="235">
        <v>0</v>
      </c>
      <c r="R195" s="235">
        <f>Q195*H195</f>
        <v>0</v>
      </c>
      <c r="S195" s="235">
        <v>0</v>
      </c>
      <c r="T195" s="236">
        <f>S195*H195</f>
        <v>0</v>
      </c>
      <c r="U195" s="37"/>
      <c r="V195" s="37"/>
      <c r="W195" s="37"/>
      <c r="X195" s="37"/>
      <c r="Y195" s="37"/>
      <c r="Z195" s="37"/>
      <c r="AA195" s="37"/>
      <c r="AB195" s="37"/>
      <c r="AC195" s="37"/>
      <c r="AD195" s="37"/>
      <c r="AE195" s="37"/>
      <c r="AR195" s="237" t="s">
        <v>260</v>
      </c>
      <c r="AT195" s="237" t="s">
        <v>186</v>
      </c>
      <c r="AU195" s="237" t="s">
        <v>85</v>
      </c>
      <c r="AY195" s="16" t="s">
        <v>184</v>
      </c>
      <c r="BE195" s="238">
        <f>IF(N195="základní",J195,0)</f>
        <v>0</v>
      </c>
      <c r="BF195" s="238">
        <f>IF(N195="snížená",J195,0)</f>
        <v>0</v>
      </c>
      <c r="BG195" s="238">
        <f>IF(N195="zákl. přenesená",J195,0)</f>
        <v>0</v>
      </c>
      <c r="BH195" s="238">
        <f>IF(N195="sníž. přenesená",J195,0)</f>
        <v>0</v>
      </c>
      <c r="BI195" s="238">
        <f>IF(N195="nulová",J195,0)</f>
        <v>0</v>
      </c>
      <c r="BJ195" s="16" t="s">
        <v>85</v>
      </c>
      <c r="BK195" s="238">
        <f>ROUND(I195*H195,2)</f>
        <v>0</v>
      </c>
      <c r="BL195" s="16" t="s">
        <v>260</v>
      </c>
      <c r="BM195" s="237" t="s">
        <v>530</v>
      </c>
    </row>
    <row r="196" s="2" customFormat="1">
      <c r="A196" s="37"/>
      <c r="B196" s="38"/>
      <c r="C196" s="39"/>
      <c r="D196" s="241" t="s">
        <v>300</v>
      </c>
      <c r="E196" s="39"/>
      <c r="F196" s="272" t="s">
        <v>1343</v>
      </c>
      <c r="G196" s="39"/>
      <c r="H196" s="39"/>
      <c r="I196" s="273"/>
      <c r="J196" s="39"/>
      <c r="K196" s="39"/>
      <c r="L196" s="43"/>
      <c r="M196" s="274"/>
      <c r="N196" s="275"/>
      <c r="O196" s="90"/>
      <c r="P196" s="90"/>
      <c r="Q196" s="90"/>
      <c r="R196" s="90"/>
      <c r="S196" s="90"/>
      <c r="T196" s="91"/>
      <c r="U196" s="37"/>
      <c r="V196" s="37"/>
      <c r="W196" s="37"/>
      <c r="X196" s="37"/>
      <c r="Y196" s="37"/>
      <c r="Z196" s="37"/>
      <c r="AA196" s="37"/>
      <c r="AB196" s="37"/>
      <c r="AC196" s="37"/>
      <c r="AD196" s="37"/>
      <c r="AE196" s="37"/>
      <c r="AT196" s="16" t="s">
        <v>300</v>
      </c>
      <c r="AU196" s="16" t="s">
        <v>85</v>
      </c>
    </row>
    <row r="197" s="2" customFormat="1" ht="16.5" customHeight="1">
      <c r="A197" s="37"/>
      <c r="B197" s="38"/>
      <c r="C197" s="226" t="s">
        <v>362</v>
      </c>
      <c r="D197" s="226" t="s">
        <v>186</v>
      </c>
      <c r="E197" s="227" t="s">
        <v>1344</v>
      </c>
      <c r="F197" s="228" t="s">
        <v>1345</v>
      </c>
      <c r="G197" s="229" t="s">
        <v>327</v>
      </c>
      <c r="H197" s="230">
        <v>126</v>
      </c>
      <c r="I197" s="231"/>
      <c r="J197" s="232">
        <f>ROUND(I197*H197,2)</f>
        <v>0</v>
      </c>
      <c r="K197" s="228" t="s">
        <v>943</v>
      </c>
      <c r="L197" s="43"/>
      <c r="M197" s="233" t="s">
        <v>1</v>
      </c>
      <c r="N197" s="234" t="s">
        <v>42</v>
      </c>
      <c r="O197" s="90"/>
      <c r="P197" s="235">
        <f>O197*H197</f>
        <v>0</v>
      </c>
      <c r="Q197" s="235">
        <v>0</v>
      </c>
      <c r="R197" s="235">
        <f>Q197*H197</f>
        <v>0</v>
      </c>
      <c r="S197" s="235">
        <v>0</v>
      </c>
      <c r="T197" s="236">
        <f>S197*H197</f>
        <v>0</v>
      </c>
      <c r="U197" s="37"/>
      <c r="V197" s="37"/>
      <c r="W197" s="37"/>
      <c r="X197" s="37"/>
      <c r="Y197" s="37"/>
      <c r="Z197" s="37"/>
      <c r="AA197" s="37"/>
      <c r="AB197" s="37"/>
      <c r="AC197" s="37"/>
      <c r="AD197" s="37"/>
      <c r="AE197" s="37"/>
      <c r="AR197" s="237" t="s">
        <v>260</v>
      </c>
      <c r="AT197" s="237" t="s">
        <v>186</v>
      </c>
      <c r="AU197" s="237" t="s">
        <v>85</v>
      </c>
      <c r="AY197" s="16" t="s">
        <v>184</v>
      </c>
      <c r="BE197" s="238">
        <f>IF(N197="základní",J197,0)</f>
        <v>0</v>
      </c>
      <c r="BF197" s="238">
        <f>IF(N197="snížená",J197,0)</f>
        <v>0</v>
      </c>
      <c r="BG197" s="238">
        <f>IF(N197="zákl. přenesená",J197,0)</f>
        <v>0</v>
      </c>
      <c r="BH197" s="238">
        <f>IF(N197="sníž. přenesená",J197,0)</f>
        <v>0</v>
      </c>
      <c r="BI197" s="238">
        <f>IF(N197="nulová",J197,0)</f>
        <v>0</v>
      </c>
      <c r="BJ197" s="16" t="s">
        <v>85</v>
      </c>
      <c r="BK197" s="238">
        <f>ROUND(I197*H197,2)</f>
        <v>0</v>
      </c>
      <c r="BL197" s="16" t="s">
        <v>260</v>
      </c>
      <c r="BM197" s="237" t="s">
        <v>543</v>
      </c>
    </row>
    <row r="198" s="2" customFormat="1">
      <c r="A198" s="37"/>
      <c r="B198" s="38"/>
      <c r="C198" s="39"/>
      <c r="D198" s="241" t="s">
        <v>300</v>
      </c>
      <c r="E198" s="39"/>
      <c r="F198" s="272" t="s">
        <v>1346</v>
      </c>
      <c r="G198" s="39"/>
      <c r="H198" s="39"/>
      <c r="I198" s="273"/>
      <c r="J198" s="39"/>
      <c r="K198" s="39"/>
      <c r="L198" s="43"/>
      <c r="M198" s="274"/>
      <c r="N198" s="275"/>
      <c r="O198" s="90"/>
      <c r="P198" s="90"/>
      <c r="Q198" s="90"/>
      <c r="R198" s="90"/>
      <c r="S198" s="90"/>
      <c r="T198" s="91"/>
      <c r="U198" s="37"/>
      <c r="V198" s="37"/>
      <c r="W198" s="37"/>
      <c r="X198" s="37"/>
      <c r="Y198" s="37"/>
      <c r="Z198" s="37"/>
      <c r="AA198" s="37"/>
      <c r="AB198" s="37"/>
      <c r="AC198" s="37"/>
      <c r="AD198" s="37"/>
      <c r="AE198" s="37"/>
      <c r="AT198" s="16" t="s">
        <v>300</v>
      </c>
      <c r="AU198" s="16" t="s">
        <v>85</v>
      </c>
    </row>
    <row r="199" s="2" customFormat="1" ht="16.5" customHeight="1">
      <c r="A199" s="37"/>
      <c r="B199" s="38"/>
      <c r="C199" s="226" t="s">
        <v>366</v>
      </c>
      <c r="D199" s="226" t="s">
        <v>186</v>
      </c>
      <c r="E199" s="227" t="s">
        <v>1347</v>
      </c>
      <c r="F199" s="228" t="s">
        <v>1348</v>
      </c>
      <c r="G199" s="229" t="s">
        <v>305</v>
      </c>
      <c r="H199" s="230">
        <v>2</v>
      </c>
      <c r="I199" s="231"/>
      <c r="J199" s="232">
        <f>ROUND(I199*H199,2)</f>
        <v>0</v>
      </c>
      <c r="K199" s="228" t="s">
        <v>943</v>
      </c>
      <c r="L199" s="43"/>
      <c r="M199" s="233" t="s">
        <v>1</v>
      </c>
      <c r="N199" s="234" t="s">
        <v>42</v>
      </c>
      <c r="O199" s="90"/>
      <c r="P199" s="235">
        <f>O199*H199</f>
        <v>0</v>
      </c>
      <c r="Q199" s="235">
        <v>0</v>
      </c>
      <c r="R199" s="235">
        <f>Q199*H199</f>
        <v>0</v>
      </c>
      <c r="S199" s="235">
        <v>0</v>
      </c>
      <c r="T199" s="236">
        <f>S199*H199</f>
        <v>0</v>
      </c>
      <c r="U199" s="37"/>
      <c r="V199" s="37"/>
      <c r="W199" s="37"/>
      <c r="X199" s="37"/>
      <c r="Y199" s="37"/>
      <c r="Z199" s="37"/>
      <c r="AA199" s="37"/>
      <c r="AB199" s="37"/>
      <c r="AC199" s="37"/>
      <c r="AD199" s="37"/>
      <c r="AE199" s="37"/>
      <c r="AR199" s="237" t="s">
        <v>260</v>
      </c>
      <c r="AT199" s="237" t="s">
        <v>186</v>
      </c>
      <c r="AU199" s="237" t="s">
        <v>85</v>
      </c>
      <c r="AY199" s="16" t="s">
        <v>184</v>
      </c>
      <c r="BE199" s="238">
        <f>IF(N199="základní",J199,0)</f>
        <v>0</v>
      </c>
      <c r="BF199" s="238">
        <f>IF(N199="snížená",J199,0)</f>
        <v>0</v>
      </c>
      <c r="BG199" s="238">
        <f>IF(N199="zákl. přenesená",J199,0)</f>
        <v>0</v>
      </c>
      <c r="BH199" s="238">
        <f>IF(N199="sníž. přenesená",J199,0)</f>
        <v>0</v>
      </c>
      <c r="BI199" s="238">
        <f>IF(N199="nulová",J199,0)</f>
        <v>0</v>
      </c>
      <c r="BJ199" s="16" t="s">
        <v>85</v>
      </c>
      <c r="BK199" s="238">
        <f>ROUND(I199*H199,2)</f>
        <v>0</v>
      </c>
      <c r="BL199" s="16" t="s">
        <v>260</v>
      </c>
      <c r="BM199" s="237" t="s">
        <v>553</v>
      </c>
    </row>
    <row r="200" s="2" customFormat="1">
      <c r="A200" s="37"/>
      <c r="B200" s="38"/>
      <c r="C200" s="39"/>
      <c r="D200" s="241" t="s">
        <v>300</v>
      </c>
      <c r="E200" s="39"/>
      <c r="F200" s="272" t="s">
        <v>1349</v>
      </c>
      <c r="G200" s="39"/>
      <c r="H200" s="39"/>
      <c r="I200" s="273"/>
      <c r="J200" s="39"/>
      <c r="K200" s="39"/>
      <c r="L200" s="43"/>
      <c r="M200" s="274"/>
      <c r="N200" s="275"/>
      <c r="O200" s="90"/>
      <c r="P200" s="90"/>
      <c r="Q200" s="90"/>
      <c r="R200" s="90"/>
      <c r="S200" s="90"/>
      <c r="T200" s="91"/>
      <c r="U200" s="37"/>
      <c r="V200" s="37"/>
      <c r="W200" s="37"/>
      <c r="X200" s="37"/>
      <c r="Y200" s="37"/>
      <c r="Z200" s="37"/>
      <c r="AA200" s="37"/>
      <c r="AB200" s="37"/>
      <c r="AC200" s="37"/>
      <c r="AD200" s="37"/>
      <c r="AE200" s="37"/>
      <c r="AT200" s="16" t="s">
        <v>300</v>
      </c>
      <c r="AU200" s="16" t="s">
        <v>85</v>
      </c>
    </row>
    <row r="201" s="2" customFormat="1" ht="16.5" customHeight="1">
      <c r="A201" s="37"/>
      <c r="B201" s="38"/>
      <c r="C201" s="226" t="s">
        <v>370</v>
      </c>
      <c r="D201" s="226" t="s">
        <v>186</v>
      </c>
      <c r="E201" s="227" t="s">
        <v>1350</v>
      </c>
      <c r="F201" s="228" t="s">
        <v>1351</v>
      </c>
      <c r="G201" s="229" t="s">
        <v>263</v>
      </c>
      <c r="H201" s="230">
        <v>0.14599999999999999</v>
      </c>
      <c r="I201" s="231"/>
      <c r="J201" s="232">
        <f>ROUND(I201*H201,2)</f>
        <v>0</v>
      </c>
      <c r="K201" s="228" t="s">
        <v>943</v>
      </c>
      <c r="L201" s="43"/>
      <c r="M201" s="233" t="s">
        <v>1</v>
      </c>
      <c r="N201" s="234" t="s">
        <v>42</v>
      </c>
      <c r="O201" s="90"/>
      <c r="P201" s="235">
        <f>O201*H201</f>
        <v>0</v>
      </c>
      <c r="Q201" s="235">
        <v>0</v>
      </c>
      <c r="R201" s="235">
        <f>Q201*H201</f>
        <v>0</v>
      </c>
      <c r="S201" s="235">
        <v>0</v>
      </c>
      <c r="T201" s="236">
        <f>S201*H201</f>
        <v>0</v>
      </c>
      <c r="U201" s="37"/>
      <c r="V201" s="37"/>
      <c r="W201" s="37"/>
      <c r="X201" s="37"/>
      <c r="Y201" s="37"/>
      <c r="Z201" s="37"/>
      <c r="AA201" s="37"/>
      <c r="AB201" s="37"/>
      <c r="AC201" s="37"/>
      <c r="AD201" s="37"/>
      <c r="AE201" s="37"/>
      <c r="AR201" s="237" t="s">
        <v>260</v>
      </c>
      <c r="AT201" s="237" t="s">
        <v>186</v>
      </c>
      <c r="AU201" s="237" t="s">
        <v>85</v>
      </c>
      <c r="AY201" s="16" t="s">
        <v>184</v>
      </c>
      <c r="BE201" s="238">
        <f>IF(N201="základní",J201,0)</f>
        <v>0</v>
      </c>
      <c r="BF201" s="238">
        <f>IF(N201="snížená",J201,0)</f>
        <v>0</v>
      </c>
      <c r="BG201" s="238">
        <f>IF(N201="zákl. přenesená",J201,0)</f>
        <v>0</v>
      </c>
      <c r="BH201" s="238">
        <f>IF(N201="sníž. přenesená",J201,0)</f>
        <v>0</v>
      </c>
      <c r="BI201" s="238">
        <f>IF(N201="nulová",J201,0)</f>
        <v>0</v>
      </c>
      <c r="BJ201" s="16" t="s">
        <v>85</v>
      </c>
      <c r="BK201" s="238">
        <f>ROUND(I201*H201,2)</f>
        <v>0</v>
      </c>
      <c r="BL201" s="16" t="s">
        <v>260</v>
      </c>
      <c r="BM201" s="237" t="s">
        <v>562</v>
      </c>
    </row>
    <row r="202" s="12" customFormat="1" ht="25.92" customHeight="1">
      <c r="A202" s="12"/>
      <c r="B202" s="210"/>
      <c r="C202" s="211"/>
      <c r="D202" s="212" t="s">
        <v>76</v>
      </c>
      <c r="E202" s="213" t="s">
        <v>1352</v>
      </c>
      <c r="F202" s="213" t="s">
        <v>1353</v>
      </c>
      <c r="G202" s="211"/>
      <c r="H202" s="211"/>
      <c r="I202" s="214"/>
      <c r="J202" s="215">
        <f>BK202</f>
        <v>0</v>
      </c>
      <c r="K202" s="211"/>
      <c r="L202" s="216"/>
      <c r="M202" s="217"/>
      <c r="N202" s="218"/>
      <c r="O202" s="218"/>
      <c r="P202" s="219">
        <f>SUM(P203:P230)</f>
        <v>0</v>
      </c>
      <c r="Q202" s="218"/>
      <c r="R202" s="219">
        <f>SUM(R203:R230)</f>
        <v>0</v>
      </c>
      <c r="S202" s="218"/>
      <c r="T202" s="220">
        <f>SUM(T203:T230)</f>
        <v>0</v>
      </c>
      <c r="U202" s="12"/>
      <c r="V202" s="12"/>
      <c r="W202" s="12"/>
      <c r="X202" s="12"/>
      <c r="Y202" s="12"/>
      <c r="Z202" s="12"/>
      <c r="AA202" s="12"/>
      <c r="AB202" s="12"/>
      <c r="AC202" s="12"/>
      <c r="AD202" s="12"/>
      <c r="AE202" s="12"/>
      <c r="AR202" s="221" t="s">
        <v>87</v>
      </c>
      <c r="AT202" s="222" t="s">
        <v>76</v>
      </c>
      <c r="AU202" s="222" t="s">
        <v>77</v>
      </c>
      <c r="AY202" s="221" t="s">
        <v>184</v>
      </c>
      <c r="BK202" s="223">
        <f>SUM(BK203:BK230)</f>
        <v>0</v>
      </c>
    </row>
    <row r="203" s="2" customFormat="1" ht="16.5" customHeight="1">
      <c r="A203" s="37"/>
      <c r="B203" s="38"/>
      <c r="C203" s="226" t="s">
        <v>374</v>
      </c>
      <c r="D203" s="226" t="s">
        <v>186</v>
      </c>
      <c r="E203" s="227" t="s">
        <v>1354</v>
      </c>
      <c r="F203" s="228" t="s">
        <v>1355</v>
      </c>
      <c r="G203" s="229" t="s">
        <v>305</v>
      </c>
      <c r="H203" s="230">
        <v>3</v>
      </c>
      <c r="I203" s="231"/>
      <c r="J203" s="232">
        <f>ROUND(I203*H203,2)</f>
        <v>0</v>
      </c>
      <c r="K203" s="228" t="s">
        <v>943</v>
      </c>
      <c r="L203" s="43"/>
      <c r="M203" s="233" t="s">
        <v>1</v>
      </c>
      <c r="N203" s="234" t="s">
        <v>42</v>
      </c>
      <c r="O203" s="90"/>
      <c r="P203" s="235">
        <f>O203*H203</f>
        <v>0</v>
      </c>
      <c r="Q203" s="235">
        <v>0</v>
      </c>
      <c r="R203" s="235">
        <f>Q203*H203</f>
        <v>0</v>
      </c>
      <c r="S203" s="235">
        <v>0</v>
      </c>
      <c r="T203" s="236">
        <f>S203*H203</f>
        <v>0</v>
      </c>
      <c r="U203" s="37"/>
      <c r="V203" s="37"/>
      <c r="W203" s="37"/>
      <c r="X203" s="37"/>
      <c r="Y203" s="37"/>
      <c r="Z203" s="37"/>
      <c r="AA203" s="37"/>
      <c r="AB203" s="37"/>
      <c r="AC203" s="37"/>
      <c r="AD203" s="37"/>
      <c r="AE203" s="37"/>
      <c r="AR203" s="237" t="s">
        <v>260</v>
      </c>
      <c r="AT203" s="237" t="s">
        <v>186</v>
      </c>
      <c r="AU203" s="237" t="s">
        <v>85</v>
      </c>
      <c r="AY203" s="16" t="s">
        <v>184</v>
      </c>
      <c r="BE203" s="238">
        <f>IF(N203="základní",J203,0)</f>
        <v>0</v>
      </c>
      <c r="BF203" s="238">
        <f>IF(N203="snížená",J203,0)</f>
        <v>0</v>
      </c>
      <c r="BG203" s="238">
        <f>IF(N203="zákl. přenesená",J203,0)</f>
        <v>0</v>
      </c>
      <c r="BH203" s="238">
        <f>IF(N203="sníž. přenesená",J203,0)</f>
        <v>0</v>
      </c>
      <c r="BI203" s="238">
        <f>IF(N203="nulová",J203,0)</f>
        <v>0</v>
      </c>
      <c r="BJ203" s="16" t="s">
        <v>85</v>
      </c>
      <c r="BK203" s="238">
        <f>ROUND(I203*H203,2)</f>
        <v>0</v>
      </c>
      <c r="BL203" s="16" t="s">
        <v>260</v>
      </c>
      <c r="BM203" s="237" t="s">
        <v>571</v>
      </c>
    </row>
    <row r="204" s="2" customFormat="1" ht="16.5" customHeight="1">
      <c r="A204" s="37"/>
      <c r="B204" s="38"/>
      <c r="C204" s="226" t="s">
        <v>376</v>
      </c>
      <c r="D204" s="226" t="s">
        <v>186</v>
      </c>
      <c r="E204" s="227" t="s">
        <v>1356</v>
      </c>
      <c r="F204" s="228" t="s">
        <v>1357</v>
      </c>
      <c r="G204" s="229" t="s">
        <v>305</v>
      </c>
      <c r="H204" s="230">
        <v>1</v>
      </c>
      <c r="I204" s="231"/>
      <c r="J204" s="232">
        <f>ROUND(I204*H204,2)</f>
        <v>0</v>
      </c>
      <c r="K204" s="228" t="s">
        <v>943</v>
      </c>
      <c r="L204" s="43"/>
      <c r="M204" s="233" t="s">
        <v>1</v>
      </c>
      <c r="N204" s="234" t="s">
        <v>42</v>
      </c>
      <c r="O204" s="90"/>
      <c r="P204" s="235">
        <f>O204*H204</f>
        <v>0</v>
      </c>
      <c r="Q204" s="235">
        <v>0</v>
      </c>
      <c r="R204" s="235">
        <f>Q204*H204</f>
        <v>0</v>
      </c>
      <c r="S204" s="235">
        <v>0</v>
      </c>
      <c r="T204" s="236">
        <f>S204*H204</f>
        <v>0</v>
      </c>
      <c r="U204" s="37"/>
      <c r="V204" s="37"/>
      <c r="W204" s="37"/>
      <c r="X204" s="37"/>
      <c r="Y204" s="37"/>
      <c r="Z204" s="37"/>
      <c r="AA204" s="37"/>
      <c r="AB204" s="37"/>
      <c r="AC204" s="37"/>
      <c r="AD204" s="37"/>
      <c r="AE204" s="37"/>
      <c r="AR204" s="237" t="s">
        <v>260</v>
      </c>
      <c r="AT204" s="237" t="s">
        <v>186</v>
      </c>
      <c r="AU204" s="237" t="s">
        <v>85</v>
      </c>
      <c r="AY204" s="16" t="s">
        <v>184</v>
      </c>
      <c r="BE204" s="238">
        <f>IF(N204="základní",J204,0)</f>
        <v>0</v>
      </c>
      <c r="BF204" s="238">
        <f>IF(N204="snížená",J204,0)</f>
        <v>0</v>
      </c>
      <c r="BG204" s="238">
        <f>IF(N204="zákl. přenesená",J204,0)</f>
        <v>0</v>
      </c>
      <c r="BH204" s="238">
        <f>IF(N204="sníž. přenesená",J204,0)</f>
        <v>0</v>
      </c>
      <c r="BI204" s="238">
        <f>IF(N204="nulová",J204,0)</f>
        <v>0</v>
      </c>
      <c r="BJ204" s="16" t="s">
        <v>85</v>
      </c>
      <c r="BK204" s="238">
        <f>ROUND(I204*H204,2)</f>
        <v>0</v>
      </c>
      <c r="BL204" s="16" t="s">
        <v>260</v>
      </c>
      <c r="BM204" s="237" t="s">
        <v>585</v>
      </c>
    </row>
    <row r="205" s="2" customFormat="1">
      <c r="A205" s="37"/>
      <c r="B205" s="38"/>
      <c r="C205" s="39"/>
      <c r="D205" s="241" t="s">
        <v>300</v>
      </c>
      <c r="E205" s="39"/>
      <c r="F205" s="272" t="s">
        <v>1358</v>
      </c>
      <c r="G205" s="39"/>
      <c r="H205" s="39"/>
      <c r="I205" s="273"/>
      <c r="J205" s="39"/>
      <c r="K205" s="39"/>
      <c r="L205" s="43"/>
      <c r="M205" s="274"/>
      <c r="N205" s="275"/>
      <c r="O205" s="90"/>
      <c r="P205" s="90"/>
      <c r="Q205" s="90"/>
      <c r="R205" s="90"/>
      <c r="S205" s="90"/>
      <c r="T205" s="91"/>
      <c r="U205" s="37"/>
      <c r="V205" s="37"/>
      <c r="W205" s="37"/>
      <c r="X205" s="37"/>
      <c r="Y205" s="37"/>
      <c r="Z205" s="37"/>
      <c r="AA205" s="37"/>
      <c r="AB205" s="37"/>
      <c r="AC205" s="37"/>
      <c r="AD205" s="37"/>
      <c r="AE205" s="37"/>
      <c r="AT205" s="16" t="s">
        <v>300</v>
      </c>
      <c r="AU205" s="16" t="s">
        <v>85</v>
      </c>
    </row>
    <row r="206" s="2" customFormat="1" ht="16.5" customHeight="1">
      <c r="A206" s="37"/>
      <c r="B206" s="38"/>
      <c r="C206" s="226" t="s">
        <v>380</v>
      </c>
      <c r="D206" s="226" t="s">
        <v>186</v>
      </c>
      <c r="E206" s="227" t="s">
        <v>1359</v>
      </c>
      <c r="F206" s="228" t="s">
        <v>1360</v>
      </c>
      <c r="G206" s="229" t="s">
        <v>305</v>
      </c>
      <c r="H206" s="230">
        <v>5</v>
      </c>
      <c r="I206" s="231"/>
      <c r="J206" s="232">
        <f>ROUND(I206*H206,2)</f>
        <v>0</v>
      </c>
      <c r="K206" s="228" t="s">
        <v>943</v>
      </c>
      <c r="L206" s="43"/>
      <c r="M206" s="233" t="s">
        <v>1</v>
      </c>
      <c r="N206" s="234" t="s">
        <v>42</v>
      </c>
      <c r="O206" s="90"/>
      <c r="P206" s="235">
        <f>O206*H206</f>
        <v>0</v>
      </c>
      <c r="Q206" s="235">
        <v>0</v>
      </c>
      <c r="R206" s="235">
        <f>Q206*H206</f>
        <v>0</v>
      </c>
      <c r="S206" s="235">
        <v>0</v>
      </c>
      <c r="T206" s="236">
        <f>S206*H206</f>
        <v>0</v>
      </c>
      <c r="U206" s="37"/>
      <c r="V206" s="37"/>
      <c r="W206" s="37"/>
      <c r="X206" s="37"/>
      <c r="Y206" s="37"/>
      <c r="Z206" s="37"/>
      <c r="AA206" s="37"/>
      <c r="AB206" s="37"/>
      <c r="AC206" s="37"/>
      <c r="AD206" s="37"/>
      <c r="AE206" s="37"/>
      <c r="AR206" s="237" t="s">
        <v>260</v>
      </c>
      <c r="AT206" s="237" t="s">
        <v>186</v>
      </c>
      <c r="AU206" s="237" t="s">
        <v>85</v>
      </c>
      <c r="AY206" s="16" t="s">
        <v>184</v>
      </c>
      <c r="BE206" s="238">
        <f>IF(N206="základní",J206,0)</f>
        <v>0</v>
      </c>
      <c r="BF206" s="238">
        <f>IF(N206="snížená",J206,0)</f>
        <v>0</v>
      </c>
      <c r="BG206" s="238">
        <f>IF(N206="zákl. přenesená",J206,0)</f>
        <v>0</v>
      </c>
      <c r="BH206" s="238">
        <f>IF(N206="sníž. přenesená",J206,0)</f>
        <v>0</v>
      </c>
      <c r="BI206" s="238">
        <f>IF(N206="nulová",J206,0)</f>
        <v>0</v>
      </c>
      <c r="BJ206" s="16" t="s">
        <v>85</v>
      </c>
      <c r="BK206" s="238">
        <f>ROUND(I206*H206,2)</f>
        <v>0</v>
      </c>
      <c r="BL206" s="16" t="s">
        <v>260</v>
      </c>
      <c r="BM206" s="237" t="s">
        <v>595</v>
      </c>
    </row>
    <row r="207" s="2" customFormat="1">
      <c r="A207" s="37"/>
      <c r="B207" s="38"/>
      <c r="C207" s="39"/>
      <c r="D207" s="241" t="s">
        <v>300</v>
      </c>
      <c r="E207" s="39"/>
      <c r="F207" s="272" t="s">
        <v>1361</v>
      </c>
      <c r="G207" s="39"/>
      <c r="H207" s="39"/>
      <c r="I207" s="273"/>
      <c r="J207" s="39"/>
      <c r="K207" s="39"/>
      <c r="L207" s="43"/>
      <c r="M207" s="274"/>
      <c r="N207" s="275"/>
      <c r="O207" s="90"/>
      <c r="P207" s="90"/>
      <c r="Q207" s="90"/>
      <c r="R207" s="90"/>
      <c r="S207" s="90"/>
      <c r="T207" s="91"/>
      <c r="U207" s="37"/>
      <c r="V207" s="37"/>
      <c r="W207" s="37"/>
      <c r="X207" s="37"/>
      <c r="Y207" s="37"/>
      <c r="Z207" s="37"/>
      <c r="AA207" s="37"/>
      <c r="AB207" s="37"/>
      <c r="AC207" s="37"/>
      <c r="AD207" s="37"/>
      <c r="AE207" s="37"/>
      <c r="AT207" s="16" t="s">
        <v>300</v>
      </c>
      <c r="AU207" s="16" t="s">
        <v>85</v>
      </c>
    </row>
    <row r="208" s="2" customFormat="1" ht="24.15" customHeight="1">
      <c r="A208" s="37"/>
      <c r="B208" s="38"/>
      <c r="C208" s="226" t="s">
        <v>384</v>
      </c>
      <c r="D208" s="226" t="s">
        <v>186</v>
      </c>
      <c r="E208" s="227" t="s">
        <v>1362</v>
      </c>
      <c r="F208" s="228" t="s">
        <v>1363</v>
      </c>
      <c r="G208" s="229" t="s">
        <v>305</v>
      </c>
      <c r="H208" s="230">
        <v>1</v>
      </c>
      <c r="I208" s="231"/>
      <c r="J208" s="232">
        <f>ROUND(I208*H208,2)</f>
        <v>0</v>
      </c>
      <c r="K208" s="228" t="s">
        <v>943</v>
      </c>
      <c r="L208" s="43"/>
      <c r="M208" s="233" t="s">
        <v>1</v>
      </c>
      <c r="N208" s="234" t="s">
        <v>42</v>
      </c>
      <c r="O208" s="90"/>
      <c r="P208" s="235">
        <f>O208*H208</f>
        <v>0</v>
      </c>
      <c r="Q208" s="235">
        <v>0</v>
      </c>
      <c r="R208" s="235">
        <f>Q208*H208</f>
        <v>0</v>
      </c>
      <c r="S208" s="235">
        <v>0</v>
      </c>
      <c r="T208" s="236">
        <f>S208*H208</f>
        <v>0</v>
      </c>
      <c r="U208" s="37"/>
      <c r="V208" s="37"/>
      <c r="W208" s="37"/>
      <c r="X208" s="37"/>
      <c r="Y208" s="37"/>
      <c r="Z208" s="37"/>
      <c r="AA208" s="37"/>
      <c r="AB208" s="37"/>
      <c r="AC208" s="37"/>
      <c r="AD208" s="37"/>
      <c r="AE208" s="37"/>
      <c r="AR208" s="237" t="s">
        <v>260</v>
      </c>
      <c r="AT208" s="237" t="s">
        <v>186</v>
      </c>
      <c r="AU208" s="237" t="s">
        <v>85</v>
      </c>
      <c r="AY208" s="16" t="s">
        <v>184</v>
      </c>
      <c r="BE208" s="238">
        <f>IF(N208="základní",J208,0)</f>
        <v>0</v>
      </c>
      <c r="BF208" s="238">
        <f>IF(N208="snížená",J208,0)</f>
        <v>0</v>
      </c>
      <c r="BG208" s="238">
        <f>IF(N208="zákl. přenesená",J208,0)</f>
        <v>0</v>
      </c>
      <c r="BH208" s="238">
        <f>IF(N208="sníž. přenesená",J208,0)</f>
        <v>0</v>
      </c>
      <c r="BI208" s="238">
        <f>IF(N208="nulová",J208,0)</f>
        <v>0</v>
      </c>
      <c r="BJ208" s="16" t="s">
        <v>85</v>
      </c>
      <c r="BK208" s="238">
        <f>ROUND(I208*H208,2)</f>
        <v>0</v>
      </c>
      <c r="BL208" s="16" t="s">
        <v>260</v>
      </c>
      <c r="BM208" s="237" t="s">
        <v>605</v>
      </c>
    </row>
    <row r="209" s="2" customFormat="1" ht="24.15" customHeight="1">
      <c r="A209" s="37"/>
      <c r="B209" s="38"/>
      <c r="C209" s="226" t="s">
        <v>389</v>
      </c>
      <c r="D209" s="226" t="s">
        <v>186</v>
      </c>
      <c r="E209" s="227" t="s">
        <v>1364</v>
      </c>
      <c r="F209" s="228" t="s">
        <v>1365</v>
      </c>
      <c r="G209" s="229" t="s">
        <v>305</v>
      </c>
      <c r="H209" s="230">
        <v>1</v>
      </c>
      <c r="I209" s="231"/>
      <c r="J209" s="232">
        <f>ROUND(I209*H209,2)</f>
        <v>0</v>
      </c>
      <c r="K209" s="228" t="s">
        <v>943</v>
      </c>
      <c r="L209" s="43"/>
      <c r="M209" s="233" t="s">
        <v>1</v>
      </c>
      <c r="N209" s="234" t="s">
        <v>42</v>
      </c>
      <c r="O209" s="90"/>
      <c r="P209" s="235">
        <f>O209*H209</f>
        <v>0</v>
      </c>
      <c r="Q209" s="235">
        <v>0</v>
      </c>
      <c r="R209" s="235">
        <f>Q209*H209</f>
        <v>0</v>
      </c>
      <c r="S209" s="235">
        <v>0</v>
      </c>
      <c r="T209" s="236">
        <f>S209*H209</f>
        <v>0</v>
      </c>
      <c r="U209" s="37"/>
      <c r="V209" s="37"/>
      <c r="W209" s="37"/>
      <c r="X209" s="37"/>
      <c r="Y209" s="37"/>
      <c r="Z209" s="37"/>
      <c r="AA209" s="37"/>
      <c r="AB209" s="37"/>
      <c r="AC209" s="37"/>
      <c r="AD209" s="37"/>
      <c r="AE209" s="37"/>
      <c r="AR209" s="237" t="s">
        <v>260</v>
      </c>
      <c r="AT209" s="237" t="s">
        <v>186</v>
      </c>
      <c r="AU209" s="237" t="s">
        <v>85</v>
      </c>
      <c r="AY209" s="16" t="s">
        <v>184</v>
      </c>
      <c r="BE209" s="238">
        <f>IF(N209="základní",J209,0)</f>
        <v>0</v>
      </c>
      <c r="BF209" s="238">
        <f>IF(N209="snížená",J209,0)</f>
        <v>0</v>
      </c>
      <c r="BG209" s="238">
        <f>IF(N209="zákl. přenesená",J209,0)</f>
        <v>0</v>
      </c>
      <c r="BH209" s="238">
        <f>IF(N209="sníž. přenesená",J209,0)</f>
        <v>0</v>
      </c>
      <c r="BI209" s="238">
        <f>IF(N209="nulová",J209,0)</f>
        <v>0</v>
      </c>
      <c r="BJ209" s="16" t="s">
        <v>85</v>
      </c>
      <c r="BK209" s="238">
        <f>ROUND(I209*H209,2)</f>
        <v>0</v>
      </c>
      <c r="BL209" s="16" t="s">
        <v>260</v>
      </c>
      <c r="BM209" s="237" t="s">
        <v>613</v>
      </c>
    </row>
    <row r="210" s="2" customFormat="1" ht="24.15" customHeight="1">
      <c r="A210" s="37"/>
      <c r="B210" s="38"/>
      <c r="C210" s="226" t="s">
        <v>394</v>
      </c>
      <c r="D210" s="226" t="s">
        <v>186</v>
      </c>
      <c r="E210" s="227" t="s">
        <v>1366</v>
      </c>
      <c r="F210" s="228" t="s">
        <v>1367</v>
      </c>
      <c r="G210" s="229" t="s">
        <v>305</v>
      </c>
      <c r="H210" s="230">
        <v>1</v>
      </c>
      <c r="I210" s="231"/>
      <c r="J210" s="232">
        <f>ROUND(I210*H210,2)</f>
        <v>0</v>
      </c>
      <c r="K210" s="228" t="s">
        <v>943</v>
      </c>
      <c r="L210" s="43"/>
      <c r="M210" s="233" t="s">
        <v>1</v>
      </c>
      <c r="N210" s="234" t="s">
        <v>42</v>
      </c>
      <c r="O210" s="90"/>
      <c r="P210" s="235">
        <f>O210*H210</f>
        <v>0</v>
      </c>
      <c r="Q210" s="235">
        <v>0</v>
      </c>
      <c r="R210" s="235">
        <f>Q210*H210</f>
        <v>0</v>
      </c>
      <c r="S210" s="235">
        <v>0</v>
      </c>
      <c r="T210" s="236">
        <f>S210*H210</f>
        <v>0</v>
      </c>
      <c r="U210" s="37"/>
      <c r="V210" s="37"/>
      <c r="W210" s="37"/>
      <c r="X210" s="37"/>
      <c r="Y210" s="37"/>
      <c r="Z210" s="37"/>
      <c r="AA210" s="37"/>
      <c r="AB210" s="37"/>
      <c r="AC210" s="37"/>
      <c r="AD210" s="37"/>
      <c r="AE210" s="37"/>
      <c r="AR210" s="237" t="s">
        <v>260</v>
      </c>
      <c r="AT210" s="237" t="s">
        <v>186</v>
      </c>
      <c r="AU210" s="237" t="s">
        <v>85</v>
      </c>
      <c r="AY210" s="16" t="s">
        <v>184</v>
      </c>
      <c r="BE210" s="238">
        <f>IF(N210="základní",J210,0)</f>
        <v>0</v>
      </c>
      <c r="BF210" s="238">
        <f>IF(N210="snížená",J210,0)</f>
        <v>0</v>
      </c>
      <c r="BG210" s="238">
        <f>IF(N210="zákl. přenesená",J210,0)</f>
        <v>0</v>
      </c>
      <c r="BH210" s="238">
        <f>IF(N210="sníž. přenesená",J210,0)</f>
        <v>0</v>
      </c>
      <c r="BI210" s="238">
        <f>IF(N210="nulová",J210,0)</f>
        <v>0</v>
      </c>
      <c r="BJ210" s="16" t="s">
        <v>85</v>
      </c>
      <c r="BK210" s="238">
        <f>ROUND(I210*H210,2)</f>
        <v>0</v>
      </c>
      <c r="BL210" s="16" t="s">
        <v>260</v>
      </c>
      <c r="BM210" s="237" t="s">
        <v>623</v>
      </c>
    </row>
    <row r="211" s="2" customFormat="1" ht="16.5" customHeight="1">
      <c r="A211" s="37"/>
      <c r="B211" s="38"/>
      <c r="C211" s="226" t="s">
        <v>399</v>
      </c>
      <c r="D211" s="226" t="s">
        <v>186</v>
      </c>
      <c r="E211" s="227" t="s">
        <v>1368</v>
      </c>
      <c r="F211" s="228" t="s">
        <v>1369</v>
      </c>
      <c r="G211" s="229" t="s">
        <v>305</v>
      </c>
      <c r="H211" s="230">
        <v>4</v>
      </c>
      <c r="I211" s="231"/>
      <c r="J211" s="232">
        <f>ROUND(I211*H211,2)</f>
        <v>0</v>
      </c>
      <c r="K211" s="228" t="s">
        <v>943</v>
      </c>
      <c r="L211" s="43"/>
      <c r="M211" s="233" t="s">
        <v>1</v>
      </c>
      <c r="N211" s="234" t="s">
        <v>42</v>
      </c>
      <c r="O211" s="90"/>
      <c r="P211" s="235">
        <f>O211*H211</f>
        <v>0</v>
      </c>
      <c r="Q211" s="235">
        <v>0</v>
      </c>
      <c r="R211" s="235">
        <f>Q211*H211</f>
        <v>0</v>
      </c>
      <c r="S211" s="235">
        <v>0</v>
      </c>
      <c r="T211" s="236">
        <f>S211*H211</f>
        <v>0</v>
      </c>
      <c r="U211" s="37"/>
      <c r="V211" s="37"/>
      <c r="W211" s="37"/>
      <c r="X211" s="37"/>
      <c r="Y211" s="37"/>
      <c r="Z211" s="37"/>
      <c r="AA211" s="37"/>
      <c r="AB211" s="37"/>
      <c r="AC211" s="37"/>
      <c r="AD211" s="37"/>
      <c r="AE211" s="37"/>
      <c r="AR211" s="237" t="s">
        <v>260</v>
      </c>
      <c r="AT211" s="237" t="s">
        <v>186</v>
      </c>
      <c r="AU211" s="237" t="s">
        <v>85</v>
      </c>
      <c r="AY211" s="16" t="s">
        <v>184</v>
      </c>
      <c r="BE211" s="238">
        <f>IF(N211="základní",J211,0)</f>
        <v>0</v>
      </c>
      <c r="BF211" s="238">
        <f>IF(N211="snížená",J211,0)</f>
        <v>0</v>
      </c>
      <c r="BG211" s="238">
        <f>IF(N211="zákl. přenesená",J211,0)</f>
        <v>0</v>
      </c>
      <c r="BH211" s="238">
        <f>IF(N211="sníž. přenesená",J211,0)</f>
        <v>0</v>
      </c>
      <c r="BI211" s="238">
        <f>IF(N211="nulová",J211,0)</f>
        <v>0</v>
      </c>
      <c r="BJ211" s="16" t="s">
        <v>85</v>
      </c>
      <c r="BK211" s="238">
        <f>ROUND(I211*H211,2)</f>
        <v>0</v>
      </c>
      <c r="BL211" s="16" t="s">
        <v>260</v>
      </c>
      <c r="BM211" s="237" t="s">
        <v>630</v>
      </c>
    </row>
    <row r="212" s="2" customFormat="1" ht="16.5" customHeight="1">
      <c r="A212" s="37"/>
      <c r="B212" s="38"/>
      <c r="C212" s="226" t="s">
        <v>404</v>
      </c>
      <c r="D212" s="226" t="s">
        <v>186</v>
      </c>
      <c r="E212" s="227" t="s">
        <v>1370</v>
      </c>
      <c r="F212" s="228" t="s">
        <v>1371</v>
      </c>
      <c r="G212" s="229" t="s">
        <v>305</v>
      </c>
      <c r="H212" s="230">
        <v>6</v>
      </c>
      <c r="I212" s="231"/>
      <c r="J212" s="232">
        <f>ROUND(I212*H212,2)</f>
        <v>0</v>
      </c>
      <c r="K212" s="228" t="s">
        <v>943</v>
      </c>
      <c r="L212" s="43"/>
      <c r="M212" s="233" t="s">
        <v>1</v>
      </c>
      <c r="N212" s="234" t="s">
        <v>42</v>
      </c>
      <c r="O212" s="90"/>
      <c r="P212" s="235">
        <f>O212*H212</f>
        <v>0</v>
      </c>
      <c r="Q212" s="235">
        <v>0</v>
      </c>
      <c r="R212" s="235">
        <f>Q212*H212</f>
        <v>0</v>
      </c>
      <c r="S212" s="235">
        <v>0</v>
      </c>
      <c r="T212" s="236">
        <f>S212*H212</f>
        <v>0</v>
      </c>
      <c r="U212" s="37"/>
      <c r="V212" s="37"/>
      <c r="W212" s="37"/>
      <c r="X212" s="37"/>
      <c r="Y212" s="37"/>
      <c r="Z212" s="37"/>
      <c r="AA212" s="37"/>
      <c r="AB212" s="37"/>
      <c r="AC212" s="37"/>
      <c r="AD212" s="37"/>
      <c r="AE212" s="37"/>
      <c r="AR212" s="237" t="s">
        <v>260</v>
      </c>
      <c r="AT212" s="237" t="s">
        <v>186</v>
      </c>
      <c r="AU212" s="237" t="s">
        <v>85</v>
      </c>
      <c r="AY212" s="16" t="s">
        <v>184</v>
      </c>
      <c r="BE212" s="238">
        <f>IF(N212="základní",J212,0)</f>
        <v>0</v>
      </c>
      <c r="BF212" s="238">
        <f>IF(N212="snížená",J212,0)</f>
        <v>0</v>
      </c>
      <c r="BG212" s="238">
        <f>IF(N212="zákl. přenesená",J212,0)</f>
        <v>0</v>
      </c>
      <c r="BH212" s="238">
        <f>IF(N212="sníž. přenesená",J212,0)</f>
        <v>0</v>
      </c>
      <c r="BI212" s="238">
        <f>IF(N212="nulová",J212,0)</f>
        <v>0</v>
      </c>
      <c r="BJ212" s="16" t="s">
        <v>85</v>
      </c>
      <c r="BK212" s="238">
        <f>ROUND(I212*H212,2)</f>
        <v>0</v>
      </c>
      <c r="BL212" s="16" t="s">
        <v>260</v>
      </c>
      <c r="BM212" s="237" t="s">
        <v>639</v>
      </c>
    </row>
    <row r="213" s="2" customFormat="1" ht="16.5" customHeight="1">
      <c r="A213" s="37"/>
      <c r="B213" s="38"/>
      <c r="C213" s="226" t="s">
        <v>409</v>
      </c>
      <c r="D213" s="226" t="s">
        <v>186</v>
      </c>
      <c r="E213" s="227" t="s">
        <v>1372</v>
      </c>
      <c r="F213" s="228" t="s">
        <v>1373</v>
      </c>
      <c r="G213" s="229" t="s">
        <v>305</v>
      </c>
      <c r="H213" s="230">
        <v>4</v>
      </c>
      <c r="I213" s="231"/>
      <c r="J213" s="232">
        <f>ROUND(I213*H213,2)</f>
        <v>0</v>
      </c>
      <c r="K213" s="228" t="s">
        <v>943</v>
      </c>
      <c r="L213" s="43"/>
      <c r="M213" s="233" t="s">
        <v>1</v>
      </c>
      <c r="N213" s="234" t="s">
        <v>42</v>
      </c>
      <c r="O213" s="90"/>
      <c r="P213" s="235">
        <f>O213*H213</f>
        <v>0</v>
      </c>
      <c r="Q213" s="235">
        <v>0</v>
      </c>
      <c r="R213" s="235">
        <f>Q213*H213</f>
        <v>0</v>
      </c>
      <c r="S213" s="235">
        <v>0</v>
      </c>
      <c r="T213" s="236">
        <f>S213*H213</f>
        <v>0</v>
      </c>
      <c r="U213" s="37"/>
      <c r="V213" s="37"/>
      <c r="W213" s="37"/>
      <c r="X213" s="37"/>
      <c r="Y213" s="37"/>
      <c r="Z213" s="37"/>
      <c r="AA213" s="37"/>
      <c r="AB213" s="37"/>
      <c r="AC213" s="37"/>
      <c r="AD213" s="37"/>
      <c r="AE213" s="37"/>
      <c r="AR213" s="237" t="s">
        <v>260</v>
      </c>
      <c r="AT213" s="237" t="s">
        <v>186</v>
      </c>
      <c r="AU213" s="237" t="s">
        <v>85</v>
      </c>
      <c r="AY213" s="16" t="s">
        <v>184</v>
      </c>
      <c r="BE213" s="238">
        <f>IF(N213="základní",J213,0)</f>
        <v>0</v>
      </c>
      <c r="BF213" s="238">
        <f>IF(N213="snížená",J213,0)</f>
        <v>0</v>
      </c>
      <c r="BG213" s="238">
        <f>IF(N213="zákl. přenesená",J213,0)</f>
        <v>0</v>
      </c>
      <c r="BH213" s="238">
        <f>IF(N213="sníž. přenesená",J213,0)</f>
        <v>0</v>
      </c>
      <c r="BI213" s="238">
        <f>IF(N213="nulová",J213,0)</f>
        <v>0</v>
      </c>
      <c r="BJ213" s="16" t="s">
        <v>85</v>
      </c>
      <c r="BK213" s="238">
        <f>ROUND(I213*H213,2)</f>
        <v>0</v>
      </c>
      <c r="BL213" s="16" t="s">
        <v>260</v>
      </c>
      <c r="BM213" s="237" t="s">
        <v>647</v>
      </c>
    </row>
    <row r="214" s="2" customFormat="1" ht="16.5" customHeight="1">
      <c r="A214" s="37"/>
      <c r="B214" s="38"/>
      <c r="C214" s="226" t="s">
        <v>414</v>
      </c>
      <c r="D214" s="226" t="s">
        <v>186</v>
      </c>
      <c r="E214" s="227" t="s">
        <v>1374</v>
      </c>
      <c r="F214" s="228" t="s">
        <v>1375</v>
      </c>
      <c r="G214" s="229" t="s">
        <v>305</v>
      </c>
      <c r="H214" s="230">
        <v>1</v>
      </c>
      <c r="I214" s="231"/>
      <c r="J214" s="232">
        <f>ROUND(I214*H214,2)</f>
        <v>0</v>
      </c>
      <c r="K214" s="228" t="s">
        <v>943</v>
      </c>
      <c r="L214" s="43"/>
      <c r="M214" s="233" t="s">
        <v>1</v>
      </c>
      <c r="N214" s="234" t="s">
        <v>42</v>
      </c>
      <c r="O214" s="90"/>
      <c r="P214" s="235">
        <f>O214*H214</f>
        <v>0</v>
      </c>
      <c r="Q214" s="235">
        <v>0</v>
      </c>
      <c r="R214" s="235">
        <f>Q214*H214</f>
        <v>0</v>
      </c>
      <c r="S214" s="235">
        <v>0</v>
      </c>
      <c r="T214" s="236">
        <f>S214*H214</f>
        <v>0</v>
      </c>
      <c r="U214" s="37"/>
      <c r="V214" s="37"/>
      <c r="W214" s="37"/>
      <c r="X214" s="37"/>
      <c r="Y214" s="37"/>
      <c r="Z214" s="37"/>
      <c r="AA214" s="37"/>
      <c r="AB214" s="37"/>
      <c r="AC214" s="37"/>
      <c r="AD214" s="37"/>
      <c r="AE214" s="37"/>
      <c r="AR214" s="237" t="s">
        <v>260</v>
      </c>
      <c r="AT214" s="237" t="s">
        <v>186</v>
      </c>
      <c r="AU214" s="237" t="s">
        <v>85</v>
      </c>
      <c r="AY214" s="16" t="s">
        <v>184</v>
      </c>
      <c r="BE214" s="238">
        <f>IF(N214="základní",J214,0)</f>
        <v>0</v>
      </c>
      <c r="BF214" s="238">
        <f>IF(N214="snížená",J214,0)</f>
        <v>0</v>
      </c>
      <c r="BG214" s="238">
        <f>IF(N214="zákl. přenesená",J214,0)</f>
        <v>0</v>
      </c>
      <c r="BH214" s="238">
        <f>IF(N214="sníž. přenesená",J214,0)</f>
        <v>0</v>
      </c>
      <c r="BI214" s="238">
        <f>IF(N214="nulová",J214,0)</f>
        <v>0</v>
      </c>
      <c r="BJ214" s="16" t="s">
        <v>85</v>
      </c>
      <c r="BK214" s="238">
        <f>ROUND(I214*H214,2)</f>
        <v>0</v>
      </c>
      <c r="BL214" s="16" t="s">
        <v>260</v>
      </c>
      <c r="BM214" s="237" t="s">
        <v>656</v>
      </c>
    </row>
    <row r="215" s="2" customFormat="1" ht="16.5" customHeight="1">
      <c r="A215" s="37"/>
      <c r="B215" s="38"/>
      <c r="C215" s="226" t="s">
        <v>420</v>
      </c>
      <c r="D215" s="226" t="s">
        <v>186</v>
      </c>
      <c r="E215" s="227" t="s">
        <v>1376</v>
      </c>
      <c r="F215" s="228" t="s">
        <v>1377</v>
      </c>
      <c r="G215" s="229" t="s">
        <v>305</v>
      </c>
      <c r="H215" s="230">
        <v>1</v>
      </c>
      <c r="I215" s="231"/>
      <c r="J215" s="232">
        <f>ROUND(I215*H215,2)</f>
        <v>0</v>
      </c>
      <c r="K215" s="228" t="s">
        <v>943</v>
      </c>
      <c r="L215" s="43"/>
      <c r="M215" s="233" t="s">
        <v>1</v>
      </c>
      <c r="N215" s="234" t="s">
        <v>42</v>
      </c>
      <c r="O215" s="90"/>
      <c r="P215" s="235">
        <f>O215*H215</f>
        <v>0</v>
      </c>
      <c r="Q215" s="235">
        <v>0</v>
      </c>
      <c r="R215" s="235">
        <f>Q215*H215</f>
        <v>0</v>
      </c>
      <c r="S215" s="235">
        <v>0</v>
      </c>
      <c r="T215" s="236">
        <f>S215*H215</f>
        <v>0</v>
      </c>
      <c r="U215" s="37"/>
      <c r="V215" s="37"/>
      <c r="W215" s="37"/>
      <c r="X215" s="37"/>
      <c r="Y215" s="37"/>
      <c r="Z215" s="37"/>
      <c r="AA215" s="37"/>
      <c r="AB215" s="37"/>
      <c r="AC215" s="37"/>
      <c r="AD215" s="37"/>
      <c r="AE215" s="37"/>
      <c r="AR215" s="237" t="s">
        <v>260</v>
      </c>
      <c r="AT215" s="237" t="s">
        <v>186</v>
      </c>
      <c r="AU215" s="237" t="s">
        <v>85</v>
      </c>
      <c r="AY215" s="16" t="s">
        <v>184</v>
      </c>
      <c r="BE215" s="238">
        <f>IF(N215="základní",J215,0)</f>
        <v>0</v>
      </c>
      <c r="BF215" s="238">
        <f>IF(N215="snížená",J215,0)</f>
        <v>0</v>
      </c>
      <c r="BG215" s="238">
        <f>IF(N215="zákl. přenesená",J215,0)</f>
        <v>0</v>
      </c>
      <c r="BH215" s="238">
        <f>IF(N215="sníž. přenesená",J215,0)</f>
        <v>0</v>
      </c>
      <c r="BI215" s="238">
        <f>IF(N215="nulová",J215,0)</f>
        <v>0</v>
      </c>
      <c r="BJ215" s="16" t="s">
        <v>85</v>
      </c>
      <c r="BK215" s="238">
        <f>ROUND(I215*H215,2)</f>
        <v>0</v>
      </c>
      <c r="BL215" s="16" t="s">
        <v>260</v>
      </c>
      <c r="BM215" s="237" t="s">
        <v>664</v>
      </c>
    </row>
    <row r="216" s="2" customFormat="1" ht="16.5" customHeight="1">
      <c r="A216" s="37"/>
      <c r="B216" s="38"/>
      <c r="C216" s="226" t="s">
        <v>425</v>
      </c>
      <c r="D216" s="226" t="s">
        <v>186</v>
      </c>
      <c r="E216" s="227" t="s">
        <v>1378</v>
      </c>
      <c r="F216" s="228" t="s">
        <v>1379</v>
      </c>
      <c r="G216" s="229" t="s">
        <v>305</v>
      </c>
      <c r="H216" s="230">
        <v>12</v>
      </c>
      <c r="I216" s="231"/>
      <c r="J216" s="232">
        <f>ROUND(I216*H216,2)</f>
        <v>0</v>
      </c>
      <c r="K216" s="228" t="s">
        <v>943</v>
      </c>
      <c r="L216" s="43"/>
      <c r="M216" s="233" t="s">
        <v>1</v>
      </c>
      <c r="N216" s="234" t="s">
        <v>42</v>
      </c>
      <c r="O216" s="90"/>
      <c r="P216" s="235">
        <f>O216*H216</f>
        <v>0</v>
      </c>
      <c r="Q216" s="235">
        <v>0</v>
      </c>
      <c r="R216" s="235">
        <f>Q216*H216</f>
        <v>0</v>
      </c>
      <c r="S216" s="235">
        <v>0</v>
      </c>
      <c r="T216" s="236">
        <f>S216*H216</f>
        <v>0</v>
      </c>
      <c r="U216" s="37"/>
      <c r="V216" s="37"/>
      <c r="W216" s="37"/>
      <c r="X216" s="37"/>
      <c r="Y216" s="37"/>
      <c r="Z216" s="37"/>
      <c r="AA216" s="37"/>
      <c r="AB216" s="37"/>
      <c r="AC216" s="37"/>
      <c r="AD216" s="37"/>
      <c r="AE216" s="37"/>
      <c r="AR216" s="237" t="s">
        <v>260</v>
      </c>
      <c r="AT216" s="237" t="s">
        <v>186</v>
      </c>
      <c r="AU216" s="237" t="s">
        <v>85</v>
      </c>
      <c r="AY216" s="16" t="s">
        <v>184</v>
      </c>
      <c r="BE216" s="238">
        <f>IF(N216="základní",J216,0)</f>
        <v>0</v>
      </c>
      <c r="BF216" s="238">
        <f>IF(N216="snížená",J216,0)</f>
        <v>0</v>
      </c>
      <c r="BG216" s="238">
        <f>IF(N216="zákl. přenesená",J216,0)</f>
        <v>0</v>
      </c>
      <c r="BH216" s="238">
        <f>IF(N216="sníž. přenesená",J216,0)</f>
        <v>0</v>
      </c>
      <c r="BI216" s="238">
        <f>IF(N216="nulová",J216,0)</f>
        <v>0</v>
      </c>
      <c r="BJ216" s="16" t="s">
        <v>85</v>
      </c>
      <c r="BK216" s="238">
        <f>ROUND(I216*H216,2)</f>
        <v>0</v>
      </c>
      <c r="BL216" s="16" t="s">
        <v>260</v>
      </c>
      <c r="BM216" s="237" t="s">
        <v>675</v>
      </c>
    </row>
    <row r="217" s="2" customFormat="1">
      <c r="A217" s="37"/>
      <c r="B217" s="38"/>
      <c r="C217" s="39"/>
      <c r="D217" s="241" t="s">
        <v>300</v>
      </c>
      <c r="E217" s="39"/>
      <c r="F217" s="272" t="s">
        <v>1380</v>
      </c>
      <c r="G217" s="39"/>
      <c r="H217" s="39"/>
      <c r="I217" s="273"/>
      <c r="J217" s="39"/>
      <c r="K217" s="39"/>
      <c r="L217" s="43"/>
      <c r="M217" s="274"/>
      <c r="N217" s="275"/>
      <c r="O217" s="90"/>
      <c r="P217" s="90"/>
      <c r="Q217" s="90"/>
      <c r="R217" s="90"/>
      <c r="S217" s="90"/>
      <c r="T217" s="91"/>
      <c r="U217" s="37"/>
      <c r="V217" s="37"/>
      <c r="W217" s="37"/>
      <c r="X217" s="37"/>
      <c r="Y217" s="37"/>
      <c r="Z217" s="37"/>
      <c r="AA217" s="37"/>
      <c r="AB217" s="37"/>
      <c r="AC217" s="37"/>
      <c r="AD217" s="37"/>
      <c r="AE217" s="37"/>
      <c r="AT217" s="16" t="s">
        <v>300</v>
      </c>
      <c r="AU217" s="16" t="s">
        <v>85</v>
      </c>
    </row>
    <row r="218" s="2" customFormat="1" ht="16.5" customHeight="1">
      <c r="A218" s="37"/>
      <c r="B218" s="38"/>
      <c r="C218" s="226" t="s">
        <v>431</v>
      </c>
      <c r="D218" s="226" t="s">
        <v>186</v>
      </c>
      <c r="E218" s="227" t="s">
        <v>1381</v>
      </c>
      <c r="F218" s="228" t="s">
        <v>1382</v>
      </c>
      <c r="G218" s="229" t="s">
        <v>305</v>
      </c>
      <c r="H218" s="230">
        <v>1</v>
      </c>
      <c r="I218" s="231"/>
      <c r="J218" s="232">
        <f>ROUND(I218*H218,2)</f>
        <v>0</v>
      </c>
      <c r="K218" s="228" t="s">
        <v>943</v>
      </c>
      <c r="L218" s="43"/>
      <c r="M218" s="233" t="s">
        <v>1</v>
      </c>
      <c r="N218" s="234" t="s">
        <v>42</v>
      </c>
      <c r="O218" s="90"/>
      <c r="P218" s="235">
        <f>O218*H218</f>
        <v>0</v>
      </c>
      <c r="Q218" s="235">
        <v>0</v>
      </c>
      <c r="R218" s="235">
        <f>Q218*H218</f>
        <v>0</v>
      </c>
      <c r="S218" s="235">
        <v>0</v>
      </c>
      <c r="T218" s="236">
        <f>S218*H218</f>
        <v>0</v>
      </c>
      <c r="U218" s="37"/>
      <c r="V218" s="37"/>
      <c r="W218" s="37"/>
      <c r="X218" s="37"/>
      <c r="Y218" s="37"/>
      <c r="Z218" s="37"/>
      <c r="AA218" s="37"/>
      <c r="AB218" s="37"/>
      <c r="AC218" s="37"/>
      <c r="AD218" s="37"/>
      <c r="AE218" s="37"/>
      <c r="AR218" s="237" t="s">
        <v>260</v>
      </c>
      <c r="AT218" s="237" t="s">
        <v>186</v>
      </c>
      <c r="AU218" s="237" t="s">
        <v>85</v>
      </c>
      <c r="AY218" s="16" t="s">
        <v>184</v>
      </c>
      <c r="BE218" s="238">
        <f>IF(N218="základní",J218,0)</f>
        <v>0</v>
      </c>
      <c r="BF218" s="238">
        <f>IF(N218="snížená",J218,0)</f>
        <v>0</v>
      </c>
      <c r="BG218" s="238">
        <f>IF(N218="zákl. přenesená",J218,0)</f>
        <v>0</v>
      </c>
      <c r="BH218" s="238">
        <f>IF(N218="sníž. přenesená",J218,0)</f>
        <v>0</v>
      </c>
      <c r="BI218" s="238">
        <f>IF(N218="nulová",J218,0)</f>
        <v>0</v>
      </c>
      <c r="BJ218" s="16" t="s">
        <v>85</v>
      </c>
      <c r="BK218" s="238">
        <f>ROUND(I218*H218,2)</f>
        <v>0</v>
      </c>
      <c r="BL218" s="16" t="s">
        <v>260</v>
      </c>
      <c r="BM218" s="237" t="s">
        <v>687</v>
      </c>
    </row>
    <row r="219" s="2" customFormat="1" ht="16.5" customHeight="1">
      <c r="A219" s="37"/>
      <c r="B219" s="38"/>
      <c r="C219" s="226" t="s">
        <v>435</v>
      </c>
      <c r="D219" s="226" t="s">
        <v>186</v>
      </c>
      <c r="E219" s="227" t="s">
        <v>1383</v>
      </c>
      <c r="F219" s="228" t="s">
        <v>1384</v>
      </c>
      <c r="G219" s="229" t="s">
        <v>305</v>
      </c>
      <c r="H219" s="230">
        <v>1</v>
      </c>
      <c r="I219" s="231"/>
      <c r="J219" s="232">
        <f>ROUND(I219*H219,2)</f>
        <v>0</v>
      </c>
      <c r="K219" s="228" t="s">
        <v>943</v>
      </c>
      <c r="L219" s="43"/>
      <c r="M219" s="233" t="s">
        <v>1</v>
      </c>
      <c r="N219" s="234" t="s">
        <v>42</v>
      </c>
      <c r="O219" s="90"/>
      <c r="P219" s="235">
        <f>O219*H219</f>
        <v>0</v>
      </c>
      <c r="Q219" s="235">
        <v>0</v>
      </c>
      <c r="R219" s="235">
        <f>Q219*H219</f>
        <v>0</v>
      </c>
      <c r="S219" s="235">
        <v>0</v>
      </c>
      <c r="T219" s="236">
        <f>S219*H219</f>
        <v>0</v>
      </c>
      <c r="U219" s="37"/>
      <c r="V219" s="37"/>
      <c r="W219" s="37"/>
      <c r="X219" s="37"/>
      <c r="Y219" s="37"/>
      <c r="Z219" s="37"/>
      <c r="AA219" s="37"/>
      <c r="AB219" s="37"/>
      <c r="AC219" s="37"/>
      <c r="AD219" s="37"/>
      <c r="AE219" s="37"/>
      <c r="AR219" s="237" t="s">
        <v>260</v>
      </c>
      <c r="AT219" s="237" t="s">
        <v>186</v>
      </c>
      <c r="AU219" s="237" t="s">
        <v>85</v>
      </c>
      <c r="AY219" s="16" t="s">
        <v>184</v>
      </c>
      <c r="BE219" s="238">
        <f>IF(N219="základní",J219,0)</f>
        <v>0</v>
      </c>
      <c r="BF219" s="238">
        <f>IF(N219="snížená",J219,0)</f>
        <v>0</v>
      </c>
      <c r="BG219" s="238">
        <f>IF(N219="zákl. přenesená",J219,0)</f>
        <v>0</v>
      </c>
      <c r="BH219" s="238">
        <f>IF(N219="sníž. přenesená",J219,0)</f>
        <v>0</v>
      </c>
      <c r="BI219" s="238">
        <f>IF(N219="nulová",J219,0)</f>
        <v>0</v>
      </c>
      <c r="BJ219" s="16" t="s">
        <v>85</v>
      </c>
      <c r="BK219" s="238">
        <f>ROUND(I219*H219,2)</f>
        <v>0</v>
      </c>
      <c r="BL219" s="16" t="s">
        <v>260</v>
      </c>
      <c r="BM219" s="237" t="s">
        <v>696</v>
      </c>
    </row>
    <row r="220" s="2" customFormat="1" ht="16.5" customHeight="1">
      <c r="A220" s="37"/>
      <c r="B220" s="38"/>
      <c r="C220" s="226" t="s">
        <v>439</v>
      </c>
      <c r="D220" s="226" t="s">
        <v>186</v>
      </c>
      <c r="E220" s="227" t="s">
        <v>1385</v>
      </c>
      <c r="F220" s="228" t="s">
        <v>1386</v>
      </c>
      <c r="G220" s="229" t="s">
        <v>305</v>
      </c>
      <c r="H220" s="230">
        <v>8</v>
      </c>
      <c r="I220" s="231"/>
      <c r="J220" s="232">
        <f>ROUND(I220*H220,2)</f>
        <v>0</v>
      </c>
      <c r="K220" s="228" t="s">
        <v>943</v>
      </c>
      <c r="L220" s="43"/>
      <c r="M220" s="233" t="s">
        <v>1</v>
      </c>
      <c r="N220" s="234" t="s">
        <v>42</v>
      </c>
      <c r="O220" s="90"/>
      <c r="P220" s="235">
        <f>O220*H220</f>
        <v>0</v>
      </c>
      <c r="Q220" s="235">
        <v>0</v>
      </c>
      <c r="R220" s="235">
        <f>Q220*H220</f>
        <v>0</v>
      </c>
      <c r="S220" s="235">
        <v>0</v>
      </c>
      <c r="T220" s="236">
        <f>S220*H220</f>
        <v>0</v>
      </c>
      <c r="U220" s="37"/>
      <c r="V220" s="37"/>
      <c r="W220" s="37"/>
      <c r="X220" s="37"/>
      <c r="Y220" s="37"/>
      <c r="Z220" s="37"/>
      <c r="AA220" s="37"/>
      <c r="AB220" s="37"/>
      <c r="AC220" s="37"/>
      <c r="AD220" s="37"/>
      <c r="AE220" s="37"/>
      <c r="AR220" s="237" t="s">
        <v>260</v>
      </c>
      <c r="AT220" s="237" t="s">
        <v>186</v>
      </c>
      <c r="AU220" s="237" t="s">
        <v>85</v>
      </c>
      <c r="AY220" s="16" t="s">
        <v>184</v>
      </c>
      <c r="BE220" s="238">
        <f>IF(N220="základní",J220,0)</f>
        <v>0</v>
      </c>
      <c r="BF220" s="238">
        <f>IF(N220="snížená",J220,0)</f>
        <v>0</v>
      </c>
      <c r="BG220" s="238">
        <f>IF(N220="zákl. přenesená",J220,0)</f>
        <v>0</v>
      </c>
      <c r="BH220" s="238">
        <f>IF(N220="sníž. přenesená",J220,0)</f>
        <v>0</v>
      </c>
      <c r="BI220" s="238">
        <f>IF(N220="nulová",J220,0)</f>
        <v>0</v>
      </c>
      <c r="BJ220" s="16" t="s">
        <v>85</v>
      </c>
      <c r="BK220" s="238">
        <f>ROUND(I220*H220,2)</f>
        <v>0</v>
      </c>
      <c r="BL220" s="16" t="s">
        <v>260</v>
      </c>
      <c r="BM220" s="237" t="s">
        <v>705</v>
      </c>
    </row>
    <row r="221" s="2" customFormat="1" ht="16.5" customHeight="1">
      <c r="A221" s="37"/>
      <c r="B221" s="38"/>
      <c r="C221" s="226" t="s">
        <v>444</v>
      </c>
      <c r="D221" s="226" t="s">
        <v>186</v>
      </c>
      <c r="E221" s="227" t="s">
        <v>1387</v>
      </c>
      <c r="F221" s="228" t="s">
        <v>1388</v>
      </c>
      <c r="G221" s="229" t="s">
        <v>305</v>
      </c>
      <c r="H221" s="230">
        <v>2</v>
      </c>
      <c r="I221" s="231"/>
      <c r="J221" s="232">
        <f>ROUND(I221*H221,2)</f>
        <v>0</v>
      </c>
      <c r="K221" s="228" t="s">
        <v>943</v>
      </c>
      <c r="L221" s="43"/>
      <c r="M221" s="233" t="s">
        <v>1</v>
      </c>
      <c r="N221" s="234" t="s">
        <v>42</v>
      </c>
      <c r="O221" s="90"/>
      <c r="P221" s="235">
        <f>O221*H221</f>
        <v>0</v>
      </c>
      <c r="Q221" s="235">
        <v>0</v>
      </c>
      <c r="R221" s="235">
        <f>Q221*H221</f>
        <v>0</v>
      </c>
      <c r="S221" s="235">
        <v>0</v>
      </c>
      <c r="T221" s="236">
        <f>S221*H221</f>
        <v>0</v>
      </c>
      <c r="U221" s="37"/>
      <c r="V221" s="37"/>
      <c r="W221" s="37"/>
      <c r="X221" s="37"/>
      <c r="Y221" s="37"/>
      <c r="Z221" s="37"/>
      <c r="AA221" s="37"/>
      <c r="AB221" s="37"/>
      <c r="AC221" s="37"/>
      <c r="AD221" s="37"/>
      <c r="AE221" s="37"/>
      <c r="AR221" s="237" t="s">
        <v>260</v>
      </c>
      <c r="AT221" s="237" t="s">
        <v>186</v>
      </c>
      <c r="AU221" s="237" t="s">
        <v>85</v>
      </c>
      <c r="AY221" s="16" t="s">
        <v>184</v>
      </c>
      <c r="BE221" s="238">
        <f>IF(N221="základní",J221,0)</f>
        <v>0</v>
      </c>
      <c r="BF221" s="238">
        <f>IF(N221="snížená",J221,0)</f>
        <v>0</v>
      </c>
      <c r="BG221" s="238">
        <f>IF(N221="zákl. přenesená",J221,0)</f>
        <v>0</v>
      </c>
      <c r="BH221" s="238">
        <f>IF(N221="sníž. přenesená",J221,0)</f>
        <v>0</v>
      </c>
      <c r="BI221" s="238">
        <f>IF(N221="nulová",J221,0)</f>
        <v>0</v>
      </c>
      <c r="BJ221" s="16" t="s">
        <v>85</v>
      </c>
      <c r="BK221" s="238">
        <f>ROUND(I221*H221,2)</f>
        <v>0</v>
      </c>
      <c r="BL221" s="16" t="s">
        <v>260</v>
      </c>
      <c r="BM221" s="237" t="s">
        <v>715</v>
      </c>
    </row>
    <row r="222" s="2" customFormat="1">
      <c r="A222" s="37"/>
      <c r="B222" s="38"/>
      <c r="C222" s="39"/>
      <c r="D222" s="241" t="s">
        <v>300</v>
      </c>
      <c r="E222" s="39"/>
      <c r="F222" s="272" t="s">
        <v>1349</v>
      </c>
      <c r="G222" s="39"/>
      <c r="H222" s="39"/>
      <c r="I222" s="273"/>
      <c r="J222" s="39"/>
      <c r="K222" s="39"/>
      <c r="L222" s="43"/>
      <c r="M222" s="274"/>
      <c r="N222" s="275"/>
      <c r="O222" s="90"/>
      <c r="P222" s="90"/>
      <c r="Q222" s="90"/>
      <c r="R222" s="90"/>
      <c r="S222" s="90"/>
      <c r="T222" s="91"/>
      <c r="U222" s="37"/>
      <c r="V222" s="37"/>
      <c r="W222" s="37"/>
      <c r="X222" s="37"/>
      <c r="Y222" s="37"/>
      <c r="Z222" s="37"/>
      <c r="AA222" s="37"/>
      <c r="AB222" s="37"/>
      <c r="AC222" s="37"/>
      <c r="AD222" s="37"/>
      <c r="AE222" s="37"/>
      <c r="AT222" s="16" t="s">
        <v>300</v>
      </c>
      <c r="AU222" s="16" t="s">
        <v>85</v>
      </c>
    </row>
    <row r="223" s="2" customFormat="1" ht="16.5" customHeight="1">
      <c r="A223" s="37"/>
      <c r="B223" s="38"/>
      <c r="C223" s="226" t="s">
        <v>449</v>
      </c>
      <c r="D223" s="226" t="s">
        <v>186</v>
      </c>
      <c r="E223" s="227" t="s">
        <v>1389</v>
      </c>
      <c r="F223" s="228" t="s">
        <v>1390</v>
      </c>
      <c r="G223" s="229" t="s">
        <v>305</v>
      </c>
      <c r="H223" s="230">
        <v>1</v>
      </c>
      <c r="I223" s="231"/>
      <c r="J223" s="232">
        <f>ROUND(I223*H223,2)</f>
        <v>0</v>
      </c>
      <c r="K223" s="228" t="s">
        <v>959</v>
      </c>
      <c r="L223" s="43"/>
      <c r="M223" s="233" t="s">
        <v>1</v>
      </c>
      <c r="N223" s="234" t="s">
        <v>42</v>
      </c>
      <c r="O223" s="90"/>
      <c r="P223" s="235">
        <f>O223*H223</f>
        <v>0</v>
      </c>
      <c r="Q223" s="235">
        <v>0</v>
      </c>
      <c r="R223" s="235">
        <f>Q223*H223</f>
        <v>0</v>
      </c>
      <c r="S223" s="235">
        <v>0</v>
      </c>
      <c r="T223" s="236">
        <f>S223*H223</f>
        <v>0</v>
      </c>
      <c r="U223" s="37"/>
      <c r="V223" s="37"/>
      <c r="W223" s="37"/>
      <c r="X223" s="37"/>
      <c r="Y223" s="37"/>
      <c r="Z223" s="37"/>
      <c r="AA223" s="37"/>
      <c r="AB223" s="37"/>
      <c r="AC223" s="37"/>
      <c r="AD223" s="37"/>
      <c r="AE223" s="37"/>
      <c r="AR223" s="237" t="s">
        <v>260</v>
      </c>
      <c r="AT223" s="237" t="s">
        <v>186</v>
      </c>
      <c r="AU223" s="237" t="s">
        <v>85</v>
      </c>
      <c r="AY223" s="16" t="s">
        <v>184</v>
      </c>
      <c r="BE223" s="238">
        <f>IF(N223="základní",J223,0)</f>
        <v>0</v>
      </c>
      <c r="BF223" s="238">
        <f>IF(N223="snížená",J223,0)</f>
        <v>0</v>
      </c>
      <c r="BG223" s="238">
        <f>IF(N223="zákl. přenesená",J223,0)</f>
        <v>0</v>
      </c>
      <c r="BH223" s="238">
        <f>IF(N223="sníž. přenesená",J223,0)</f>
        <v>0</v>
      </c>
      <c r="BI223" s="238">
        <f>IF(N223="nulová",J223,0)</f>
        <v>0</v>
      </c>
      <c r="BJ223" s="16" t="s">
        <v>85</v>
      </c>
      <c r="BK223" s="238">
        <f>ROUND(I223*H223,2)</f>
        <v>0</v>
      </c>
      <c r="BL223" s="16" t="s">
        <v>260</v>
      </c>
      <c r="BM223" s="237" t="s">
        <v>724</v>
      </c>
    </row>
    <row r="224" s="2" customFormat="1" ht="16.5" customHeight="1">
      <c r="A224" s="37"/>
      <c r="B224" s="38"/>
      <c r="C224" s="226" t="s">
        <v>454</v>
      </c>
      <c r="D224" s="226" t="s">
        <v>186</v>
      </c>
      <c r="E224" s="227" t="s">
        <v>1391</v>
      </c>
      <c r="F224" s="228" t="s">
        <v>1392</v>
      </c>
      <c r="G224" s="229" t="s">
        <v>305</v>
      </c>
      <c r="H224" s="230">
        <v>1</v>
      </c>
      <c r="I224" s="231"/>
      <c r="J224" s="232">
        <f>ROUND(I224*H224,2)</f>
        <v>0</v>
      </c>
      <c r="K224" s="228" t="s">
        <v>959</v>
      </c>
      <c r="L224" s="43"/>
      <c r="M224" s="233" t="s">
        <v>1</v>
      </c>
      <c r="N224" s="234" t="s">
        <v>42</v>
      </c>
      <c r="O224" s="90"/>
      <c r="P224" s="235">
        <f>O224*H224</f>
        <v>0</v>
      </c>
      <c r="Q224" s="235">
        <v>0</v>
      </c>
      <c r="R224" s="235">
        <f>Q224*H224</f>
        <v>0</v>
      </c>
      <c r="S224" s="235">
        <v>0</v>
      </c>
      <c r="T224" s="236">
        <f>S224*H224</f>
        <v>0</v>
      </c>
      <c r="U224" s="37"/>
      <c r="V224" s="37"/>
      <c r="W224" s="37"/>
      <c r="X224" s="37"/>
      <c r="Y224" s="37"/>
      <c r="Z224" s="37"/>
      <c r="AA224" s="37"/>
      <c r="AB224" s="37"/>
      <c r="AC224" s="37"/>
      <c r="AD224" s="37"/>
      <c r="AE224" s="37"/>
      <c r="AR224" s="237" t="s">
        <v>260</v>
      </c>
      <c r="AT224" s="237" t="s">
        <v>186</v>
      </c>
      <c r="AU224" s="237" t="s">
        <v>85</v>
      </c>
      <c r="AY224" s="16" t="s">
        <v>184</v>
      </c>
      <c r="BE224" s="238">
        <f>IF(N224="základní",J224,0)</f>
        <v>0</v>
      </c>
      <c r="BF224" s="238">
        <f>IF(N224="snížená",J224,0)</f>
        <v>0</v>
      </c>
      <c r="BG224" s="238">
        <f>IF(N224="zákl. přenesená",J224,0)</f>
        <v>0</v>
      </c>
      <c r="BH224" s="238">
        <f>IF(N224="sníž. přenesená",J224,0)</f>
        <v>0</v>
      </c>
      <c r="BI224" s="238">
        <f>IF(N224="nulová",J224,0)</f>
        <v>0</v>
      </c>
      <c r="BJ224" s="16" t="s">
        <v>85</v>
      </c>
      <c r="BK224" s="238">
        <f>ROUND(I224*H224,2)</f>
        <v>0</v>
      </c>
      <c r="BL224" s="16" t="s">
        <v>260</v>
      </c>
      <c r="BM224" s="237" t="s">
        <v>736</v>
      </c>
    </row>
    <row r="225" s="2" customFormat="1">
      <c r="A225" s="37"/>
      <c r="B225" s="38"/>
      <c r="C225" s="39"/>
      <c r="D225" s="241" t="s">
        <v>300</v>
      </c>
      <c r="E225" s="39"/>
      <c r="F225" s="272" t="s">
        <v>1393</v>
      </c>
      <c r="G225" s="39"/>
      <c r="H225" s="39"/>
      <c r="I225" s="273"/>
      <c r="J225" s="39"/>
      <c r="K225" s="39"/>
      <c r="L225" s="43"/>
      <c r="M225" s="274"/>
      <c r="N225" s="275"/>
      <c r="O225" s="90"/>
      <c r="P225" s="90"/>
      <c r="Q225" s="90"/>
      <c r="R225" s="90"/>
      <c r="S225" s="90"/>
      <c r="T225" s="91"/>
      <c r="U225" s="37"/>
      <c r="V225" s="37"/>
      <c r="W225" s="37"/>
      <c r="X225" s="37"/>
      <c r="Y225" s="37"/>
      <c r="Z225" s="37"/>
      <c r="AA225" s="37"/>
      <c r="AB225" s="37"/>
      <c r="AC225" s="37"/>
      <c r="AD225" s="37"/>
      <c r="AE225" s="37"/>
      <c r="AT225" s="16" t="s">
        <v>300</v>
      </c>
      <c r="AU225" s="16" t="s">
        <v>85</v>
      </c>
    </row>
    <row r="226" s="2" customFormat="1" ht="16.5" customHeight="1">
      <c r="A226" s="37"/>
      <c r="B226" s="38"/>
      <c r="C226" s="226" t="s">
        <v>458</v>
      </c>
      <c r="D226" s="226" t="s">
        <v>186</v>
      </c>
      <c r="E226" s="227" t="s">
        <v>1394</v>
      </c>
      <c r="F226" s="228" t="s">
        <v>1395</v>
      </c>
      <c r="G226" s="229" t="s">
        <v>305</v>
      </c>
      <c r="H226" s="230">
        <v>1</v>
      </c>
      <c r="I226" s="231"/>
      <c r="J226" s="232">
        <f>ROUND(I226*H226,2)</f>
        <v>0</v>
      </c>
      <c r="K226" s="228" t="s">
        <v>959</v>
      </c>
      <c r="L226" s="43"/>
      <c r="M226" s="233" t="s">
        <v>1</v>
      </c>
      <c r="N226" s="234" t="s">
        <v>42</v>
      </c>
      <c r="O226" s="90"/>
      <c r="P226" s="235">
        <f>O226*H226</f>
        <v>0</v>
      </c>
      <c r="Q226" s="235">
        <v>0</v>
      </c>
      <c r="R226" s="235">
        <f>Q226*H226</f>
        <v>0</v>
      </c>
      <c r="S226" s="235">
        <v>0</v>
      </c>
      <c r="T226" s="236">
        <f>S226*H226</f>
        <v>0</v>
      </c>
      <c r="U226" s="37"/>
      <c r="V226" s="37"/>
      <c r="W226" s="37"/>
      <c r="X226" s="37"/>
      <c r="Y226" s="37"/>
      <c r="Z226" s="37"/>
      <c r="AA226" s="37"/>
      <c r="AB226" s="37"/>
      <c r="AC226" s="37"/>
      <c r="AD226" s="37"/>
      <c r="AE226" s="37"/>
      <c r="AR226" s="237" t="s">
        <v>260</v>
      </c>
      <c r="AT226" s="237" t="s">
        <v>186</v>
      </c>
      <c r="AU226" s="237" t="s">
        <v>85</v>
      </c>
      <c r="AY226" s="16" t="s">
        <v>184</v>
      </c>
      <c r="BE226" s="238">
        <f>IF(N226="základní",J226,0)</f>
        <v>0</v>
      </c>
      <c r="BF226" s="238">
        <f>IF(N226="snížená",J226,0)</f>
        <v>0</v>
      </c>
      <c r="BG226" s="238">
        <f>IF(N226="zákl. přenesená",J226,0)</f>
        <v>0</v>
      </c>
      <c r="BH226" s="238">
        <f>IF(N226="sníž. přenesená",J226,0)</f>
        <v>0</v>
      </c>
      <c r="BI226" s="238">
        <f>IF(N226="nulová",J226,0)</f>
        <v>0</v>
      </c>
      <c r="BJ226" s="16" t="s">
        <v>85</v>
      </c>
      <c r="BK226" s="238">
        <f>ROUND(I226*H226,2)</f>
        <v>0</v>
      </c>
      <c r="BL226" s="16" t="s">
        <v>260</v>
      </c>
      <c r="BM226" s="237" t="s">
        <v>744</v>
      </c>
    </row>
    <row r="227" s="2" customFormat="1">
      <c r="A227" s="37"/>
      <c r="B227" s="38"/>
      <c r="C227" s="39"/>
      <c r="D227" s="241" t="s">
        <v>300</v>
      </c>
      <c r="E227" s="39"/>
      <c r="F227" s="272" t="s">
        <v>1396</v>
      </c>
      <c r="G227" s="39"/>
      <c r="H227" s="39"/>
      <c r="I227" s="273"/>
      <c r="J227" s="39"/>
      <c r="K227" s="39"/>
      <c r="L227" s="43"/>
      <c r="M227" s="274"/>
      <c r="N227" s="275"/>
      <c r="O227" s="90"/>
      <c r="P227" s="90"/>
      <c r="Q227" s="90"/>
      <c r="R227" s="90"/>
      <c r="S227" s="90"/>
      <c r="T227" s="91"/>
      <c r="U227" s="37"/>
      <c r="V227" s="37"/>
      <c r="W227" s="37"/>
      <c r="X227" s="37"/>
      <c r="Y227" s="37"/>
      <c r="Z227" s="37"/>
      <c r="AA227" s="37"/>
      <c r="AB227" s="37"/>
      <c r="AC227" s="37"/>
      <c r="AD227" s="37"/>
      <c r="AE227" s="37"/>
      <c r="AT227" s="16" t="s">
        <v>300</v>
      </c>
      <c r="AU227" s="16" t="s">
        <v>85</v>
      </c>
    </row>
    <row r="228" s="2" customFormat="1" ht="24.15" customHeight="1">
      <c r="A228" s="37"/>
      <c r="B228" s="38"/>
      <c r="C228" s="226" t="s">
        <v>462</v>
      </c>
      <c r="D228" s="226" t="s">
        <v>186</v>
      </c>
      <c r="E228" s="227" t="s">
        <v>1397</v>
      </c>
      <c r="F228" s="228" t="s">
        <v>1398</v>
      </c>
      <c r="G228" s="229" t="s">
        <v>305</v>
      </c>
      <c r="H228" s="230">
        <v>1</v>
      </c>
      <c r="I228" s="231"/>
      <c r="J228" s="232">
        <f>ROUND(I228*H228,2)</f>
        <v>0</v>
      </c>
      <c r="K228" s="228" t="s">
        <v>943</v>
      </c>
      <c r="L228" s="43"/>
      <c r="M228" s="233" t="s">
        <v>1</v>
      </c>
      <c r="N228" s="234" t="s">
        <v>42</v>
      </c>
      <c r="O228" s="90"/>
      <c r="P228" s="235">
        <f>O228*H228</f>
        <v>0</v>
      </c>
      <c r="Q228" s="235">
        <v>0</v>
      </c>
      <c r="R228" s="235">
        <f>Q228*H228</f>
        <v>0</v>
      </c>
      <c r="S228" s="235">
        <v>0</v>
      </c>
      <c r="T228" s="236">
        <f>S228*H228</f>
        <v>0</v>
      </c>
      <c r="U228" s="37"/>
      <c r="V228" s="37"/>
      <c r="W228" s="37"/>
      <c r="X228" s="37"/>
      <c r="Y228" s="37"/>
      <c r="Z228" s="37"/>
      <c r="AA228" s="37"/>
      <c r="AB228" s="37"/>
      <c r="AC228" s="37"/>
      <c r="AD228" s="37"/>
      <c r="AE228" s="37"/>
      <c r="AR228" s="237" t="s">
        <v>260</v>
      </c>
      <c r="AT228" s="237" t="s">
        <v>186</v>
      </c>
      <c r="AU228" s="237" t="s">
        <v>85</v>
      </c>
      <c r="AY228" s="16" t="s">
        <v>184</v>
      </c>
      <c r="BE228" s="238">
        <f>IF(N228="základní",J228,0)</f>
        <v>0</v>
      </c>
      <c r="BF228" s="238">
        <f>IF(N228="snížená",J228,0)</f>
        <v>0</v>
      </c>
      <c r="BG228" s="238">
        <f>IF(N228="zákl. přenesená",J228,0)</f>
        <v>0</v>
      </c>
      <c r="BH228" s="238">
        <f>IF(N228="sníž. přenesená",J228,0)</f>
        <v>0</v>
      </c>
      <c r="BI228" s="238">
        <f>IF(N228="nulová",J228,0)</f>
        <v>0</v>
      </c>
      <c r="BJ228" s="16" t="s">
        <v>85</v>
      </c>
      <c r="BK228" s="238">
        <f>ROUND(I228*H228,2)</f>
        <v>0</v>
      </c>
      <c r="BL228" s="16" t="s">
        <v>260</v>
      </c>
      <c r="BM228" s="237" t="s">
        <v>752</v>
      </c>
    </row>
    <row r="229" s="2" customFormat="1" ht="16.5" customHeight="1">
      <c r="A229" s="37"/>
      <c r="B229" s="38"/>
      <c r="C229" s="226" t="s">
        <v>467</v>
      </c>
      <c r="D229" s="226" t="s">
        <v>186</v>
      </c>
      <c r="E229" s="227" t="s">
        <v>1399</v>
      </c>
      <c r="F229" s="228" t="s">
        <v>1039</v>
      </c>
      <c r="G229" s="229" t="s">
        <v>305</v>
      </c>
      <c r="H229" s="230">
        <v>2</v>
      </c>
      <c r="I229" s="231"/>
      <c r="J229" s="232">
        <f>ROUND(I229*H229,2)</f>
        <v>0</v>
      </c>
      <c r="K229" s="228" t="s">
        <v>959</v>
      </c>
      <c r="L229" s="43"/>
      <c r="M229" s="233" t="s">
        <v>1</v>
      </c>
      <c r="N229" s="234" t="s">
        <v>42</v>
      </c>
      <c r="O229" s="90"/>
      <c r="P229" s="235">
        <f>O229*H229</f>
        <v>0</v>
      </c>
      <c r="Q229" s="235">
        <v>0</v>
      </c>
      <c r="R229" s="235">
        <f>Q229*H229</f>
        <v>0</v>
      </c>
      <c r="S229" s="235">
        <v>0</v>
      </c>
      <c r="T229" s="236">
        <f>S229*H229</f>
        <v>0</v>
      </c>
      <c r="U229" s="37"/>
      <c r="V229" s="37"/>
      <c r="W229" s="37"/>
      <c r="X229" s="37"/>
      <c r="Y229" s="37"/>
      <c r="Z229" s="37"/>
      <c r="AA229" s="37"/>
      <c r="AB229" s="37"/>
      <c r="AC229" s="37"/>
      <c r="AD229" s="37"/>
      <c r="AE229" s="37"/>
      <c r="AR229" s="237" t="s">
        <v>260</v>
      </c>
      <c r="AT229" s="237" t="s">
        <v>186</v>
      </c>
      <c r="AU229" s="237" t="s">
        <v>85</v>
      </c>
      <c r="AY229" s="16" t="s">
        <v>184</v>
      </c>
      <c r="BE229" s="238">
        <f>IF(N229="základní",J229,0)</f>
        <v>0</v>
      </c>
      <c r="BF229" s="238">
        <f>IF(N229="snížená",J229,0)</f>
        <v>0</v>
      </c>
      <c r="BG229" s="238">
        <f>IF(N229="zákl. přenesená",J229,0)</f>
        <v>0</v>
      </c>
      <c r="BH229" s="238">
        <f>IF(N229="sníž. přenesená",J229,0)</f>
        <v>0</v>
      </c>
      <c r="BI229" s="238">
        <f>IF(N229="nulová",J229,0)</f>
        <v>0</v>
      </c>
      <c r="BJ229" s="16" t="s">
        <v>85</v>
      </c>
      <c r="BK229" s="238">
        <f>ROUND(I229*H229,2)</f>
        <v>0</v>
      </c>
      <c r="BL229" s="16" t="s">
        <v>260</v>
      </c>
      <c r="BM229" s="237" t="s">
        <v>760</v>
      </c>
    </row>
    <row r="230" s="2" customFormat="1" ht="16.5" customHeight="1">
      <c r="A230" s="37"/>
      <c r="B230" s="38"/>
      <c r="C230" s="226" t="s">
        <v>473</v>
      </c>
      <c r="D230" s="226" t="s">
        <v>186</v>
      </c>
      <c r="E230" s="227" t="s">
        <v>1400</v>
      </c>
      <c r="F230" s="228" t="s">
        <v>1401</v>
      </c>
      <c r="G230" s="229" t="s">
        <v>263</v>
      </c>
      <c r="H230" s="230">
        <v>0.027</v>
      </c>
      <c r="I230" s="231"/>
      <c r="J230" s="232">
        <f>ROUND(I230*H230,2)</f>
        <v>0</v>
      </c>
      <c r="K230" s="228" t="s">
        <v>943</v>
      </c>
      <c r="L230" s="43"/>
      <c r="M230" s="233" t="s">
        <v>1</v>
      </c>
      <c r="N230" s="234" t="s">
        <v>42</v>
      </c>
      <c r="O230" s="90"/>
      <c r="P230" s="235">
        <f>O230*H230</f>
        <v>0</v>
      </c>
      <c r="Q230" s="235">
        <v>0</v>
      </c>
      <c r="R230" s="235">
        <f>Q230*H230</f>
        <v>0</v>
      </c>
      <c r="S230" s="235">
        <v>0</v>
      </c>
      <c r="T230" s="236">
        <f>S230*H230</f>
        <v>0</v>
      </c>
      <c r="U230" s="37"/>
      <c r="V230" s="37"/>
      <c r="W230" s="37"/>
      <c r="X230" s="37"/>
      <c r="Y230" s="37"/>
      <c r="Z230" s="37"/>
      <c r="AA230" s="37"/>
      <c r="AB230" s="37"/>
      <c r="AC230" s="37"/>
      <c r="AD230" s="37"/>
      <c r="AE230" s="37"/>
      <c r="AR230" s="237" t="s">
        <v>260</v>
      </c>
      <c r="AT230" s="237" t="s">
        <v>186</v>
      </c>
      <c r="AU230" s="237" t="s">
        <v>85</v>
      </c>
      <c r="AY230" s="16" t="s">
        <v>184</v>
      </c>
      <c r="BE230" s="238">
        <f>IF(N230="základní",J230,0)</f>
        <v>0</v>
      </c>
      <c r="BF230" s="238">
        <f>IF(N230="snížená",J230,0)</f>
        <v>0</v>
      </c>
      <c r="BG230" s="238">
        <f>IF(N230="zákl. přenesená",J230,0)</f>
        <v>0</v>
      </c>
      <c r="BH230" s="238">
        <f>IF(N230="sníž. přenesená",J230,0)</f>
        <v>0</v>
      </c>
      <c r="BI230" s="238">
        <f>IF(N230="nulová",J230,0)</f>
        <v>0</v>
      </c>
      <c r="BJ230" s="16" t="s">
        <v>85</v>
      </c>
      <c r="BK230" s="238">
        <f>ROUND(I230*H230,2)</f>
        <v>0</v>
      </c>
      <c r="BL230" s="16" t="s">
        <v>260</v>
      </c>
      <c r="BM230" s="237" t="s">
        <v>771</v>
      </c>
    </row>
    <row r="231" s="12" customFormat="1" ht="25.92" customHeight="1">
      <c r="A231" s="12"/>
      <c r="B231" s="210"/>
      <c r="C231" s="211"/>
      <c r="D231" s="212" t="s">
        <v>76</v>
      </c>
      <c r="E231" s="213" t="s">
        <v>765</v>
      </c>
      <c r="F231" s="213" t="s">
        <v>766</v>
      </c>
      <c r="G231" s="211"/>
      <c r="H231" s="211"/>
      <c r="I231" s="214"/>
      <c r="J231" s="215">
        <f>BK231</f>
        <v>0</v>
      </c>
      <c r="K231" s="211"/>
      <c r="L231" s="216"/>
      <c r="M231" s="217"/>
      <c r="N231" s="218"/>
      <c r="O231" s="218"/>
      <c r="P231" s="219">
        <f>SUM(P232:P237)</f>
        <v>0</v>
      </c>
      <c r="Q231" s="218"/>
      <c r="R231" s="219">
        <f>SUM(R232:R237)</f>
        <v>0</v>
      </c>
      <c r="S231" s="218"/>
      <c r="T231" s="220">
        <f>SUM(T232:T237)</f>
        <v>0</v>
      </c>
      <c r="U231" s="12"/>
      <c r="V231" s="12"/>
      <c r="W231" s="12"/>
      <c r="X231" s="12"/>
      <c r="Y231" s="12"/>
      <c r="Z231" s="12"/>
      <c r="AA231" s="12"/>
      <c r="AB231" s="12"/>
      <c r="AC231" s="12"/>
      <c r="AD231" s="12"/>
      <c r="AE231" s="12"/>
      <c r="AR231" s="221" t="s">
        <v>87</v>
      </c>
      <c r="AT231" s="222" t="s">
        <v>76</v>
      </c>
      <c r="AU231" s="222" t="s">
        <v>77</v>
      </c>
      <c r="AY231" s="221" t="s">
        <v>184</v>
      </c>
      <c r="BK231" s="223">
        <f>SUM(BK232:BK237)</f>
        <v>0</v>
      </c>
    </row>
    <row r="232" s="2" customFormat="1" ht="24.15" customHeight="1">
      <c r="A232" s="37"/>
      <c r="B232" s="38"/>
      <c r="C232" s="226" t="s">
        <v>478</v>
      </c>
      <c r="D232" s="226" t="s">
        <v>186</v>
      </c>
      <c r="E232" s="227" t="s">
        <v>1402</v>
      </c>
      <c r="F232" s="228" t="s">
        <v>1403</v>
      </c>
      <c r="G232" s="229" t="s">
        <v>733</v>
      </c>
      <c r="H232" s="230">
        <v>88</v>
      </c>
      <c r="I232" s="231"/>
      <c r="J232" s="232">
        <f>ROUND(I232*H232,2)</f>
        <v>0</v>
      </c>
      <c r="K232" s="228" t="s">
        <v>943</v>
      </c>
      <c r="L232" s="43"/>
      <c r="M232" s="233" t="s">
        <v>1</v>
      </c>
      <c r="N232" s="234" t="s">
        <v>42</v>
      </c>
      <c r="O232" s="90"/>
      <c r="P232" s="235">
        <f>O232*H232</f>
        <v>0</v>
      </c>
      <c r="Q232" s="235">
        <v>0</v>
      </c>
      <c r="R232" s="235">
        <f>Q232*H232</f>
        <v>0</v>
      </c>
      <c r="S232" s="235">
        <v>0</v>
      </c>
      <c r="T232" s="236">
        <f>S232*H232</f>
        <v>0</v>
      </c>
      <c r="U232" s="37"/>
      <c r="V232" s="37"/>
      <c r="W232" s="37"/>
      <c r="X232" s="37"/>
      <c r="Y232" s="37"/>
      <c r="Z232" s="37"/>
      <c r="AA232" s="37"/>
      <c r="AB232" s="37"/>
      <c r="AC232" s="37"/>
      <c r="AD232" s="37"/>
      <c r="AE232" s="37"/>
      <c r="AR232" s="237" t="s">
        <v>260</v>
      </c>
      <c r="AT232" s="237" t="s">
        <v>186</v>
      </c>
      <c r="AU232" s="237" t="s">
        <v>85</v>
      </c>
      <c r="AY232" s="16" t="s">
        <v>184</v>
      </c>
      <c r="BE232" s="238">
        <f>IF(N232="základní",J232,0)</f>
        <v>0</v>
      </c>
      <c r="BF232" s="238">
        <f>IF(N232="snížená",J232,0)</f>
        <v>0</v>
      </c>
      <c r="BG232" s="238">
        <f>IF(N232="zákl. přenesená",J232,0)</f>
        <v>0</v>
      </c>
      <c r="BH232" s="238">
        <f>IF(N232="sníž. přenesená",J232,0)</f>
        <v>0</v>
      </c>
      <c r="BI232" s="238">
        <f>IF(N232="nulová",J232,0)</f>
        <v>0</v>
      </c>
      <c r="BJ232" s="16" t="s">
        <v>85</v>
      </c>
      <c r="BK232" s="238">
        <f>ROUND(I232*H232,2)</f>
        <v>0</v>
      </c>
      <c r="BL232" s="16" t="s">
        <v>260</v>
      </c>
      <c r="BM232" s="237" t="s">
        <v>784</v>
      </c>
    </row>
    <row r="233" s="2" customFormat="1">
      <c r="A233" s="37"/>
      <c r="B233" s="38"/>
      <c r="C233" s="39"/>
      <c r="D233" s="241" t="s">
        <v>300</v>
      </c>
      <c r="E233" s="39"/>
      <c r="F233" s="272" t="s">
        <v>1404</v>
      </c>
      <c r="G233" s="39"/>
      <c r="H233" s="39"/>
      <c r="I233" s="273"/>
      <c r="J233" s="39"/>
      <c r="K233" s="39"/>
      <c r="L233" s="43"/>
      <c r="M233" s="274"/>
      <c r="N233" s="275"/>
      <c r="O233" s="90"/>
      <c r="P233" s="90"/>
      <c r="Q233" s="90"/>
      <c r="R233" s="90"/>
      <c r="S233" s="90"/>
      <c r="T233" s="91"/>
      <c r="U233" s="37"/>
      <c r="V233" s="37"/>
      <c r="W233" s="37"/>
      <c r="X233" s="37"/>
      <c r="Y233" s="37"/>
      <c r="Z233" s="37"/>
      <c r="AA233" s="37"/>
      <c r="AB233" s="37"/>
      <c r="AC233" s="37"/>
      <c r="AD233" s="37"/>
      <c r="AE233" s="37"/>
      <c r="AT233" s="16" t="s">
        <v>300</v>
      </c>
      <c r="AU233" s="16" t="s">
        <v>85</v>
      </c>
    </row>
    <row r="234" s="2" customFormat="1" ht="16.5" customHeight="1">
      <c r="A234" s="37"/>
      <c r="B234" s="38"/>
      <c r="C234" s="226" t="s">
        <v>483</v>
      </c>
      <c r="D234" s="226" t="s">
        <v>186</v>
      </c>
      <c r="E234" s="227" t="s">
        <v>1405</v>
      </c>
      <c r="F234" s="228" t="s">
        <v>1406</v>
      </c>
      <c r="G234" s="229" t="s">
        <v>733</v>
      </c>
      <c r="H234" s="230">
        <v>44</v>
      </c>
      <c r="I234" s="231"/>
      <c r="J234" s="232">
        <f>ROUND(I234*H234,2)</f>
        <v>0</v>
      </c>
      <c r="K234" s="228" t="s">
        <v>959</v>
      </c>
      <c r="L234" s="43"/>
      <c r="M234" s="233" t="s">
        <v>1</v>
      </c>
      <c r="N234" s="234" t="s">
        <v>42</v>
      </c>
      <c r="O234" s="90"/>
      <c r="P234" s="235">
        <f>O234*H234</f>
        <v>0</v>
      </c>
      <c r="Q234" s="235">
        <v>0</v>
      </c>
      <c r="R234" s="235">
        <f>Q234*H234</f>
        <v>0</v>
      </c>
      <c r="S234" s="235">
        <v>0</v>
      </c>
      <c r="T234" s="236">
        <f>S234*H234</f>
        <v>0</v>
      </c>
      <c r="U234" s="37"/>
      <c r="V234" s="37"/>
      <c r="W234" s="37"/>
      <c r="X234" s="37"/>
      <c r="Y234" s="37"/>
      <c r="Z234" s="37"/>
      <c r="AA234" s="37"/>
      <c r="AB234" s="37"/>
      <c r="AC234" s="37"/>
      <c r="AD234" s="37"/>
      <c r="AE234" s="37"/>
      <c r="AR234" s="237" t="s">
        <v>260</v>
      </c>
      <c r="AT234" s="237" t="s">
        <v>186</v>
      </c>
      <c r="AU234" s="237" t="s">
        <v>85</v>
      </c>
      <c r="AY234" s="16" t="s">
        <v>184</v>
      </c>
      <c r="BE234" s="238">
        <f>IF(N234="základní",J234,0)</f>
        <v>0</v>
      </c>
      <c r="BF234" s="238">
        <f>IF(N234="snížená",J234,0)</f>
        <v>0</v>
      </c>
      <c r="BG234" s="238">
        <f>IF(N234="zákl. přenesená",J234,0)</f>
        <v>0</v>
      </c>
      <c r="BH234" s="238">
        <f>IF(N234="sníž. přenesená",J234,0)</f>
        <v>0</v>
      </c>
      <c r="BI234" s="238">
        <f>IF(N234="nulová",J234,0)</f>
        <v>0</v>
      </c>
      <c r="BJ234" s="16" t="s">
        <v>85</v>
      </c>
      <c r="BK234" s="238">
        <f>ROUND(I234*H234,2)</f>
        <v>0</v>
      </c>
      <c r="BL234" s="16" t="s">
        <v>260</v>
      </c>
      <c r="BM234" s="237" t="s">
        <v>792</v>
      </c>
    </row>
    <row r="235" s="2" customFormat="1">
      <c r="A235" s="37"/>
      <c r="B235" s="38"/>
      <c r="C235" s="39"/>
      <c r="D235" s="241" t="s">
        <v>300</v>
      </c>
      <c r="E235" s="39"/>
      <c r="F235" s="272" t="s">
        <v>1407</v>
      </c>
      <c r="G235" s="39"/>
      <c r="H235" s="39"/>
      <c r="I235" s="273"/>
      <c r="J235" s="39"/>
      <c r="K235" s="39"/>
      <c r="L235" s="43"/>
      <c r="M235" s="274"/>
      <c r="N235" s="275"/>
      <c r="O235" s="90"/>
      <c r="P235" s="90"/>
      <c r="Q235" s="90"/>
      <c r="R235" s="90"/>
      <c r="S235" s="90"/>
      <c r="T235" s="91"/>
      <c r="U235" s="37"/>
      <c r="V235" s="37"/>
      <c r="W235" s="37"/>
      <c r="X235" s="37"/>
      <c r="Y235" s="37"/>
      <c r="Z235" s="37"/>
      <c r="AA235" s="37"/>
      <c r="AB235" s="37"/>
      <c r="AC235" s="37"/>
      <c r="AD235" s="37"/>
      <c r="AE235" s="37"/>
      <c r="AT235" s="16" t="s">
        <v>300</v>
      </c>
      <c r="AU235" s="16" t="s">
        <v>85</v>
      </c>
    </row>
    <row r="236" s="2" customFormat="1" ht="16.5" customHeight="1">
      <c r="A236" s="37"/>
      <c r="B236" s="38"/>
      <c r="C236" s="226" t="s">
        <v>488</v>
      </c>
      <c r="D236" s="226" t="s">
        <v>186</v>
      </c>
      <c r="E236" s="227" t="s">
        <v>1065</v>
      </c>
      <c r="F236" s="228" t="s">
        <v>1066</v>
      </c>
      <c r="G236" s="229" t="s">
        <v>263</v>
      </c>
      <c r="H236" s="230">
        <v>0.0050000000000000001</v>
      </c>
      <c r="I236" s="231"/>
      <c r="J236" s="232">
        <f>ROUND(I236*H236,2)</f>
        <v>0</v>
      </c>
      <c r="K236" s="228" t="s">
        <v>943</v>
      </c>
      <c r="L236" s="43"/>
      <c r="M236" s="233" t="s">
        <v>1</v>
      </c>
      <c r="N236" s="234" t="s">
        <v>42</v>
      </c>
      <c r="O236" s="90"/>
      <c r="P236" s="235">
        <f>O236*H236</f>
        <v>0</v>
      </c>
      <c r="Q236" s="235">
        <v>0</v>
      </c>
      <c r="R236" s="235">
        <f>Q236*H236</f>
        <v>0</v>
      </c>
      <c r="S236" s="235">
        <v>0</v>
      </c>
      <c r="T236" s="236">
        <f>S236*H236</f>
        <v>0</v>
      </c>
      <c r="U236" s="37"/>
      <c r="V236" s="37"/>
      <c r="W236" s="37"/>
      <c r="X236" s="37"/>
      <c r="Y236" s="37"/>
      <c r="Z236" s="37"/>
      <c r="AA236" s="37"/>
      <c r="AB236" s="37"/>
      <c r="AC236" s="37"/>
      <c r="AD236" s="37"/>
      <c r="AE236" s="37"/>
      <c r="AR236" s="237" t="s">
        <v>260</v>
      </c>
      <c r="AT236" s="237" t="s">
        <v>186</v>
      </c>
      <c r="AU236" s="237" t="s">
        <v>85</v>
      </c>
      <c r="AY236" s="16" t="s">
        <v>184</v>
      </c>
      <c r="BE236" s="238">
        <f>IF(N236="základní",J236,0)</f>
        <v>0</v>
      </c>
      <c r="BF236" s="238">
        <f>IF(N236="snížená",J236,0)</f>
        <v>0</v>
      </c>
      <c r="BG236" s="238">
        <f>IF(N236="zákl. přenesená",J236,0)</f>
        <v>0</v>
      </c>
      <c r="BH236" s="238">
        <f>IF(N236="sníž. přenesená",J236,0)</f>
        <v>0</v>
      </c>
      <c r="BI236" s="238">
        <f>IF(N236="nulová",J236,0)</f>
        <v>0</v>
      </c>
      <c r="BJ236" s="16" t="s">
        <v>85</v>
      </c>
      <c r="BK236" s="238">
        <f>ROUND(I236*H236,2)</f>
        <v>0</v>
      </c>
      <c r="BL236" s="16" t="s">
        <v>260</v>
      </c>
      <c r="BM236" s="237" t="s">
        <v>800</v>
      </c>
    </row>
    <row r="237" s="2" customFormat="1">
      <c r="A237" s="37"/>
      <c r="B237" s="38"/>
      <c r="C237" s="39"/>
      <c r="D237" s="241" t="s">
        <v>300</v>
      </c>
      <c r="E237" s="39"/>
      <c r="F237" s="272" t="s">
        <v>1067</v>
      </c>
      <c r="G237" s="39"/>
      <c r="H237" s="39"/>
      <c r="I237" s="273"/>
      <c r="J237" s="39"/>
      <c r="K237" s="39"/>
      <c r="L237" s="43"/>
      <c r="M237" s="274"/>
      <c r="N237" s="275"/>
      <c r="O237" s="90"/>
      <c r="P237" s="90"/>
      <c r="Q237" s="90"/>
      <c r="R237" s="90"/>
      <c r="S237" s="90"/>
      <c r="T237" s="91"/>
      <c r="U237" s="37"/>
      <c r="V237" s="37"/>
      <c r="W237" s="37"/>
      <c r="X237" s="37"/>
      <c r="Y237" s="37"/>
      <c r="Z237" s="37"/>
      <c r="AA237" s="37"/>
      <c r="AB237" s="37"/>
      <c r="AC237" s="37"/>
      <c r="AD237" s="37"/>
      <c r="AE237" s="37"/>
      <c r="AT237" s="16" t="s">
        <v>300</v>
      </c>
      <c r="AU237" s="16" t="s">
        <v>85</v>
      </c>
    </row>
    <row r="238" s="12" customFormat="1" ht="25.92" customHeight="1">
      <c r="A238" s="12"/>
      <c r="B238" s="210"/>
      <c r="C238" s="211"/>
      <c r="D238" s="212" t="s">
        <v>76</v>
      </c>
      <c r="E238" s="213" t="s">
        <v>1408</v>
      </c>
      <c r="F238" s="213" t="s">
        <v>101</v>
      </c>
      <c r="G238" s="211"/>
      <c r="H238" s="211"/>
      <c r="I238" s="214"/>
      <c r="J238" s="215">
        <f>BK238</f>
        <v>0</v>
      </c>
      <c r="K238" s="211"/>
      <c r="L238" s="216"/>
      <c r="M238" s="217"/>
      <c r="N238" s="218"/>
      <c r="O238" s="218"/>
      <c r="P238" s="219">
        <f>SUM(P239:P241)</f>
        <v>0</v>
      </c>
      <c r="Q238" s="218"/>
      <c r="R238" s="219">
        <f>SUM(R239:R241)</f>
        <v>0</v>
      </c>
      <c r="S238" s="218"/>
      <c r="T238" s="220">
        <f>SUM(T239:T241)</f>
        <v>0</v>
      </c>
      <c r="U238" s="12"/>
      <c r="V238" s="12"/>
      <c r="W238" s="12"/>
      <c r="X238" s="12"/>
      <c r="Y238" s="12"/>
      <c r="Z238" s="12"/>
      <c r="AA238" s="12"/>
      <c r="AB238" s="12"/>
      <c r="AC238" s="12"/>
      <c r="AD238" s="12"/>
      <c r="AE238" s="12"/>
      <c r="AR238" s="221" t="s">
        <v>85</v>
      </c>
      <c r="AT238" s="222" t="s">
        <v>76</v>
      </c>
      <c r="AU238" s="222" t="s">
        <v>77</v>
      </c>
      <c r="AY238" s="221" t="s">
        <v>184</v>
      </c>
      <c r="BK238" s="223">
        <f>SUM(BK239:BK241)</f>
        <v>0</v>
      </c>
    </row>
    <row r="239" s="2" customFormat="1" ht="16.5" customHeight="1">
      <c r="A239" s="37"/>
      <c r="B239" s="38"/>
      <c r="C239" s="226" t="s">
        <v>493</v>
      </c>
      <c r="D239" s="226" t="s">
        <v>186</v>
      </c>
      <c r="E239" s="227" t="s">
        <v>1409</v>
      </c>
      <c r="F239" s="228" t="s">
        <v>1410</v>
      </c>
      <c r="G239" s="229" t="s">
        <v>305</v>
      </c>
      <c r="H239" s="230">
        <v>1</v>
      </c>
      <c r="I239" s="231"/>
      <c r="J239" s="232">
        <f>ROUND(I239*H239,2)</f>
        <v>0</v>
      </c>
      <c r="K239" s="228" t="s">
        <v>959</v>
      </c>
      <c r="L239" s="43"/>
      <c r="M239" s="233" t="s">
        <v>1</v>
      </c>
      <c r="N239" s="234" t="s">
        <v>42</v>
      </c>
      <c r="O239" s="90"/>
      <c r="P239" s="235">
        <f>O239*H239</f>
        <v>0</v>
      </c>
      <c r="Q239" s="235">
        <v>0</v>
      </c>
      <c r="R239" s="235">
        <f>Q239*H239</f>
        <v>0</v>
      </c>
      <c r="S239" s="235">
        <v>0</v>
      </c>
      <c r="T239" s="236">
        <f>S239*H239</f>
        <v>0</v>
      </c>
      <c r="U239" s="37"/>
      <c r="V239" s="37"/>
      <c r="W239" s="37"/>
      <c r="X239" s="37"/>
      <c r="Y239" s="37"/>
      <c r="Z239" s="37"/>
      <c r="AA239" s="37"/>
      <c r="AB239" s="37"/>
      <c r="AC239" s="37"/>
      <c r="AD239" s="37"/>
      <c r="AE239" s="37"/>
      <c r="AR239" s="237" t="s">
        <v>108</v>
      </c>
      <c r="AT239" s="237" t="s">
        <v>186</v>
      </c>
      <c r="AU239" s="237" t="s">
        <v>85</v>
      </c>
      <c r="AY239" s="16" t="s">
        <v>184</v>
      </c>
      <c r="BE239" s="238">
        <f>IF(N239="základní",J239,0)</f>
        <v>0</v>
      </c>
      <c r="BF239" s="238">
        <f>IF(N239="snížená",J239,0)</f>
        <v>0</v>
      </c>
      <c r="BG239" s="238">
        <f>IF(N239="zákl. přenesená",J239,0)</f>
        <v>0</v>
      </c>
      <c r="BH239" s="238">
        <f>IF(N239="sníž. přenesená",J239,0)</f>
        <v>0</v>
      </c>
      <c r="BI239" s="238">
        <f>IF(N239="nulová",J239,0)</f>
        <v>0</v>
      </c>
      <c r="BJ239" s="16" t="s">
        <v>85</v>
      </c>
      <c r="BK239" s="238">
        <f>ROUND(I239*H239,2)</f>
        <v>0</v>
      </c>
      <c r="BL239" s="16" t="s">
        <v>108</v>
      </c>
      <c r="BM239" s="237" t="s">
        <v>811</v>
      </c>
    </row>
    <row r="240" s="2" customFormat="1" ht="16.5" customHeight="1">
      <c r="A240" s="37"/>
      <c r="B240" s="38"/>
      <c r="C240" s="226" t="s">
        <v>499</v>
      </c>
      <c r="D240" s="226" t="s">
        <v>186</v>
      </c>
      <c r="E240" s="227" t="s">
        <v>1411</v>
      </c>
      <c r="F240" s="228" t="s">
        <v>1412</v>
      </c>
      <c r="G240" s="229" t="s">
        <v>305</v>
      </c>
      <c r="H240" s="230">
        <v>1</v>
      </c>
      <c r="I240" s="231"/>
      <c r="J240" s="232">
        <f>ROUND(I240*H240,2)</f>
        <v>0</v>
      </c>
      <c r="K240" s="228" t="s">
        <v>959</v>
      </c>
      <c r="L240" s="43"/>
      <c r="M240" s="233" t="s">
        <v>1</v>
      </c>
      <c r="N240" s="234" t="s">
        <v>42</v>
      </c>
      <c r="O240" s="90"/>
      <c r="P240" s="235">
        <f>O240*H240</f>
        <v>0</v>
      </c>
      <c r="Q240" s="235">
        <v>0</v>
      </c>
      <c r="R240" s="235">
        <f>Q240*H240</f>
        <v>0</v>
      </c>
      <c r="S240" s="235">
        <v>0</v>
      </c>
      <c r="T240" s="236">
        <f>S240*H240</f>
        <v>0</v>
      </c>
      <c r="U240" s="37"/>
      <c r="V240" s="37"/>
      <c r="W240" s="37"/>
      <c r="X240" s="37"/>
      <c r="Y240" s="37"/>
      <c r="Z240" s="37"/>
      <c r="AA240" s="37"/>
      <c r="AB240" s="37"/>
      <c r="AC240" s="37"/>
      <c r="AD240" s="37"/>
      <c r="AE240" s="37"/>
      <c r="AR240" s="237" t="s">
        <v>108</v>
      </c>
      <c r="AT240" s="237" t="s">
        <v>186</v>
      </c>
      <c r="AU240" s="237" t="s">
        <v>85</v>
      </c>
      <c r="AY240" s="16" t="s">
        <v>184</v>
      </c>
      <c r="BE240" s="238">
        <f>IF(N240="základní",J240,0)</f>
        <v>0</v>
      </c>
      <c r="BF240" s="238">
        <f>IF(N240="snížená",J240,0)</f>
        <v>0</v>
      </c>
      <c r="BG240" s="238">
        <f>IF(N240="zákl. přenesená",J240,0)</f>
        <v>0</v>
      </c>
      <c r="BH240" s="238">
        <f>IF(N240="sníž. přenesená",J240,0)</f>
        <v>0</v>
      </c>
      <c r="BI240" s="238">
        <f>IF(N240="nulová",J240,0)</f>
        <v>0</v>
      </c>
      <c r="BJ240" s="16" t="s">
        <v>85</v>
      </c>
      <c r="BK240" s="238">
        <f>ROUND(I240*H240,2)</f>
        <v>0</v>
      </c>
      <c r="BL240" s="16" t="s">
        <v>108</v>
      </c>
      <c r="BM240" s="237" t="s">
        <v>822</v>
      </c>
    </row>
    <row r="241" s="2" customFormat="1">
      <c r="A241" s="37"/>
      <c r="B241" s="38"/>
      <c r="C241" s="39"/>
      <c r="D241" s="241" t="s">
        <v>300</v>
      </c>
      <c r="E241" s="39"/>
      <c r="F241" s="272" t="s">
        <v>1413</v>
      </c>
      <c r="G241" s="39"/>
      <c r="H241" s="39"/>
      <c r="I241" s="273"/>
      <c r="J241" s="39"/>
      <c r="K241" s="39"/>
      <c r="L241" s="43"/>
      <c r="M241" s="274"/>
      <c r="N241" s="275"/>
      <c r="O241" s="90"/>
      <c r="P241" s="90"/>
      <c r="Q241" s="90"/>
      <c r="R241" s="90"/>
      <c r="S241" s="90"/>
      <c r="T241" s="91"/>
      <c r="U241" s="37"/>
      <c r="V241" s="37"/>
      <c r="W241" s="37"/>
      <c r="X241" s="37"/>
      <c r="Y241" s="37"/>
      <c r="Z241" s="37"/>
      <c r="AA241" s="37"/>
      <c r="AB241" s="37"/>
      <c r="AC241" s="37"/>
      <c r="AD241" s="37"/>
      <c r="AE241" s="37"/>
      <c r="AT241" s="16" t="s">
        <v>300</v>
      </c>
      <c r="AU241" s="16" t="s">
        <v>85</v>
      </c>
    </row>
    <row r="242" s="12" customFormat="1" ht="25.92" customHeight="1">
      <c r="A242" s="12"/>
      <c r="B242" s="210"/>
      <c r="C242" s="211"/>
      <c r="D242" s="212" t="s">
        <v>76</v>
      </c>
      <c r="E242" s="213" t="s">
        <v>1068</v>
      </c>
      <c r="F242" s="213" t="s">
        <v>1069</v>
      </c>
      <c r="G242" s="211"/>
      <c r="H242" s="211"/>
      <c r="I242" s="214"/>
      <c r="J242" s="215">
        <f>BK242</f>
        <v>0</v>
      </c>
      <c r="K242" s="211"/>
      <c r="L242" s="216"/>
      <c r="M242" s="217"/>
      <c r="N242" s="218"/>
      <c r="O242" s="218"/>
      <c r="P242" s="219">
        <f>SUM(P243:P253)</f>
        <v>0</v>
      </c>
      <c r="Q242" s="218"/>
      <c r="R242" s="219">
        <f>SUM(R243:R253)</f>
        <v>0</v>
      </c>
      <c r="S242" s="218"/>
      <c r="T242" s="220">
        <f>SUM(T243:T253)</f>
        <v>0</v>
      </c>
      <c r="U242" s="12"/>
      <c r="V242" s="12"/>
      <c r="W242" s="12"/>
      <c r="X242" s="12"/>
      <c r="Y242" s="12"/>
      <c r="Z242" s="12"/>
      <c r="AA242" s="12"/>
      <c r="AB242" s="12"/>
      <c r="AC242" s="12"/>
      <c r="AD242" s="12"/>
      <c r="AE242" s="12"/>
      <c r="AR242" s="221" t="s">
        <v>85</v>
      </c>
      <c r="AT242" s="222" t="s">
        <v>76</v>
      </c>
      <c r="AU242" s="222" t="s">
        <v>77</v>
      </c>
      <c r="AY242" s="221" t="s">
        <v>184</v>
      </c>
      <c r="BK242" s="223">
        <f>SUM(BK243:BK253)</f>
        <v>0</v>
      </c>
    </row>
    <row r="243" s="2" customFormat="1" ht="16.5" customHeight="1">
      <c r="A243" s="37"/>
      <c r="B243" s="38"/>
      <c r="C243" s="226" t="s">
        <v>504</v>
      </c>
      <c r="D243" s="226" t="s">
        <v>186</v>
      </c>
      <c r="E243" s="227" t="s">
        <v>1073</v>
      </c>
      <c r="F243" s="228" t="s">
        <v>1074</v>
      </c>
      <c r="G243" s="229" t="s">
        <v>263</v>
      </c>
      <c r="H243" s="230">
        <v>1</v>
      </c>
      <c r="I243" s="231"/>
      <c r="J243" s="232">
        <f>ROUND(I243*H243,2)</f>
        <v>0</v>
      </c>
      <c r="K243" s="228" t="s">
        <v>943</v>
      </c>
      <c r="L243" s="43"/>
      <c r="M243" s="233" t="s">
        <v>1</v>
      </c>
      <c r="N243" s="234" t="s">
        <v>42</v>
      </c>
      <c r="O243" s="90"/>
      <c r="P243" s="235">
        <f>O243*H243</f>
        <v>0</v>
      </c>
      <c r="Q243" s="235">
        <v>0</v>
      </c>
      <c r="R243" s="235">
        <f>Q243*H243</f>
        <v>0</v>
      </c>
      <c r="S243" s="235">
        <v>0</v>
      </c>
      <c r="T243" s="236">
        <f>S243*H243</f>
        <v>0</v>
      </c>
      <c r="U243" s="37"/>
      <c r="V243" s="37"/>
      <c r="W243" s="37"/>
      <c r="X243" s="37"/>
      <c r="Y243" s="37"/>
      <c r="Z243" s="37"/>
      <c r="AA243" s="37"/>
      <c r="AB243" s="37"/>
      <c r="AC243" s="37"/>
      <c r="AD243" s="37"/>
      <c r="AE243" s="37"/>
      <c r="AR243" s="237" t="s">
        <v>108</v>
      </c>
      <c r="AT243" s="237" t="s">
        <v>186</v>
      </c>
      <c r="AU243" s="237" t="s">
        <v>85</v>
      </c>
      <c r="AY243" s="16" t="s">
        <v>184</v>
      </c>
      <c r="BE243" s="238">
        <f>IF(N243="základní",J243,0)</f>
        <v>0</v>
      </c>
      <c r="BF243" s="238">
        <f>IF(N243="snížená",J243,0)</f>
        <v>0</v>
      </c>
      <c r="BG243" s="238">
        <f>IF(N243="zákl. přenesená",J243,0)</f>
        <v>0</v>
      </c>
      <c r="BH243" s="238">
        <f>IF(N243="sníž. přenesená",J243,0)</f>
        <v>0</v>
      </c>
      <c r="BI243" s="238">
        <f>IF(N243="nulová",J243,0)</f>
        <v>0</v>
      </c>
      <c r="BJ243" s="16" t="s">
        <v>85</v>
      </c>
      <c r="BK243" s="238">
        <f>ROUND(I243*H243,2)</f>
        <v>0</v>
      </c>
      <c r="BL243" s="16" t="s">
        <v>108</v>
      </c>
      <c r="BM243" s="237" t="s">
        <v>835</v>
      </c>
    </row>
    <row r="244" s="2" customFormat="1">
      <c r="A244" s="37"/>
      <c r="B244" s="38"/>
      <c r="C244" s="39"/>
      <c r="D244" s="241" t="s">
        <v>300</v>
      </c>
      <c r="E244" s="39"/>
      <c r="F244" s="272" t="s">
        <v>1414</v>
      </c>
      <c r="G244" s="39"/>
      <c r="H244" s="39"/>
      <c r="I244" s="273"/>
      <c r="J244" s="39"/>
      <c r="K244" s="39"/>
      <c r="L244" s="43"/>
      <c r="M244" s="274"/>
      <c r="N244" s="275"/>
      <c r="O244" s="90"/>
      <c r="P244" s="90"/>
      <c r="Q244" s="90"/>
      <c r="R244" s="90"/>
      <c r="S244" s="90"/>
      <c r="T244" s="91"/>
      <c r="U244" s="37"/>
      <c r="V244" s="37"/>
      <c r="W244" s="37"/>
      <c r="X244" s="37"/>
      <c r="Y244" s="37"/>
      <c r="Z244" s="37"/>
      <c r="AA244" s="37"/>
      <c r="AB244" s="37"/>
      <c r="AC244" s="37"/>
      <c r="AD244" s="37"/>
      <c r="AE244" s="37"/>
      <c r="AT244" s="16" t="s">
        <v>300</v>
      </c>
      <c r="AU244" s="16" t="s">
        <v>85</v>
      </c>
    </row>
    <row r="245" s="2" customFormat="1" ht="16.5" customHeight="1">
      <c r="A245" s="37"/>
      <c r="B245" s="38"/>
      <c r="C245" s="226" t="s">
        <v>509</v>
      </c>
      <c r="D245" s="226" t="s">
        <v>186</v>
      </c>
      <c r="E245" s="227" t="s">
        <v>1415</v>
      </c>
      <c r="F245" s="228" t="s">
        <v>1416</v>
      </c>
      <c r="G245" s="229" t="s">
        <v>263</v>
      </c>
      <c r="H245" s="230">
        <v>0.10000000000000001</v>
      </c>
      <c r="I245" s="231"/>
      <c r="J245" s="232">
        <f>ROUND(I245*H245,2)</f>
        <v>0</v>
      </c>
      <c r="K245" s="228" t="s">
        <v>943</v>
      </c>
      <c r="L245" s="43"/>
      <c r="M245" s="233" t="s">
        <v>1</v>
      </c>
      <c r="N245" s="234" t="s">
        <v>42</v>
      </c>
      <c r="O245" s="90"/>
      <c r="P245" s="235">
        <f>O245*H245</f>
        <v>0</v>
      </c>
      <c r="Q245" s="235">
        <v>0</v>
      </c>
      <c r="R245" s="235">
        <f>Q245*H245</f>
        <v>0</v>
      </c>
      <c r="S245" s="235">
        <v>0</v>
      </c>
      <c r="T245" s="236">
        <f>S245*H245</f>
        <v>0</v>
      </c>
      <c r="U245" s="37"/>
      <c r="V245" s="37"/>
      <c r="W245" s="37"/>
      <c r="X245" s="37"/>
      <c r="Y245" s="37"/>
      <c r="Z245" s="37"/>
      <c r="AA245" s="37"/>
      <c r="AB245" s="37"/>
      <c r="AC245" s="37"/>
      <c r="AD245" s="37"/>
      <c r="AE245" s="37"/>
      <c r="AR245" s="237" t="s">
        <v>108</v>
      </c>
      <c r="AT245" s="237" t="s">
        <v>186</v>
      </c>
      <c r="AU245" s="237" t="s">
        <v>85</v>
      </c>
      <c r="AY245" s="16" t="s">
        <v>184</v>
      </c>
      <c r="BE245" s="238">
        <f>IF(N245="základní",J245,0)</f>
        <v>0</v>
      </c>
      <c r="BF245" s="238">
        <f>IF(N245="snížená",J245,0)</f>
        <v>0</v>
      </c>
      <c r="BG245" s="238">
        <f>IF(N245="zákl. přenesená",J245,0)</f>
        <v>0</v>
      </c>
      <c r="BH245" s="238">
        <f>IF(N245="sníž. přenesená",J245,0)</f>
        <v>0</v>
      </c>
      <c r="BI245" s="238">
        <f>IF(N245="nulová",J245,0)</f>
        <v>0</v>
      </c>
      <c r="BJ245" s="16" t="s">
        <v>85</v>
      </c>
      <c r="BK245" s="238">
        <f>ROUND(I245*H245,2)</f>
        <v>0</v>
      </c>
      <c r="BL245" s="16" t="s">
        <v>108</v>
      </c>
      <c r="BM245" s="237" t="s">
        <v>845</v>
      </c>
    </row>
    <row r="246" s="2" customFormat="1">
      <c r="A246" s="37"/>
      <c r="B246" s="38"/>
      <c r="C246" s="39"/>
      <c r="D246" s="241" t="s">
        <v>300</v>
      </c>
      <c r="E246" s="39"/>
      <c r="F246" s="272" t="s">
        <v>1417</v>
      </c>
      <c r="G246" s="39"/>
      <c r="H246" s="39"/>
      <c r="I246" s="273"/>
      <c r="J246" s="39"/>
      <c r="K246" s="39"/>
      <c r="L246" s="43"/>
      <c r="M246" s="274"/>
      <c r="N246" s="275"/>
      <c r="O246" s="90"/>
      <c r="P246" s="90"/>
      <c r="Q246" s="90"/>
      <c r="R246" s="90"/>
      <c r="S246" s="90"/>
      <c r="T246" s="91"/>
      <c r="U246" s="37"/>
      <c r="V246" s="37"/>
      <c r="W246" s="37"/>
      <c r="X246" s="37"/>
      <c r="Y246" s="37"/>
      <c r="Z246" s="37"/>
      <c r="AA246" s="37"/>
      <c r="AB246" s="37"/>
      <c r="AC246" s="37"/>
      <c r="AD246" s="37"/>
      <c r="AE246" s="37"/>
      <c r="AT246" s="16" t="s">
        <v>300</v>
      </c>
      <c r="AU246" s="16" t="s">
        <v>85</v>
      </c>
    </row>
    <row r="247" s="2" customFormat="1" ht="16.5" customHeight="1">
      <c r="A247" s="37"/>
      <c r="B247" s="38"/>
      <c r="C247" s="226" t="s">
        <v>515</v>
      </c>
      <c r="D247" s="226" t="s">
        <v>186</v>
      </c>
      <c r="E247" s="227" t="s">
        <v>1070</v>
      </c>
      <c r="F247" s="228" t="s">
        <v>1071</v>
      </c>
      <c r="G247" s="229" t="s">
        <v>263</v>
      </c>
      <c r="H247" s="230">
        <v>0.10000000000000001</v>
      </c>
      <c r="I247" s="231"/>
      <c r="J247" s="232">
        <f>ROUND(I247*H247,2)</f>
        <v>0</v>
      </c>
      <c r="K247" s="228" t="s">
        <v>943</v>
      </c>
      <c r="L247" s="43"/>
      <c r="M247" s="233" t="s">
        <v>1</v>
      </c>
      <c r="N247" s="234" t="s">
        <v>42</v>
      </c>
      <c r="O247" s="90"/>
      <c r="P247" s="235">
        <f>O247*H247</f>
        <v>0</v>
      </c>
      <c r="Q247" s="235">
        <v>0</v>
      </c>
      <c r="R247" s="235">
        <f>Q247*H247</f>
        <v>0</v>
      </c>
      <c r="S247" s="235">
        <v>0</v>
      </c>
      <c r="T247" s="236">
        <f>S247*H247</f>
        <v>0</v>
      </c>
      <c r="U247" s="37"/>
      <c r="V247" s="37"/>
      <c r="W247" s="37"/>
      <c r="X247" s="37"/>
      <c r="Y247" s="37"/>
      <c r="Z247" s="37"/>
      <c r="AA247" s="37"/>
      <c r="AB247" s="37"/>
      <c r="AC247" s="37"/>
      <c r="AD247" s="37"/>
      <c r="AE247" s="37"/>
      <c r="AR247" s="237" t="s">
        <v>108</v>
      </c>
      <c r="AT247" s="237" t="s">
        <v>186</v>
      </c>
      <c r="AU247" s="237" t="s">
        <v>85</v>
      </c>
      <c r="AY247" s="16" t="s">
        <v>184</v>
      </c>
      <c r="BE247" s="238">
        <f>IF(N247="základní",J247,0)</f>
        <v>0</v>
      </c>
      <c r="BF247" s="238">
        <f>IF(N247="snížená",J247,0)</f>
        <v>0</v>
      </c>
      <c r="BG247" s="238">
        <f>IF(N247="zákl. přenesená",J247,0)</f>
        <v>0</v>
      </c>
      <c r="BH247" s="238">
        <f>IF(N247="sníž. přenesená",J247,0)</f>
        <v>0</v>
      </c>
      <c r="BI247" s="238">
        <f>IF(N247="nulová",J247,0)</f>
        <v>0</v>
      </c>
      <c r="BJ247" s="16" t="s">
        <v>85</v>
      </c>
      <c r="BK247" s="238">
        <f>ROUND(I247*H247,2)</f>
        <v>0</v>
      </c>
      <c r="BL247" s="16" t="s">
        <v>108</v>
      </c>
      <c r="BM247" s="237" t="s">
        <v>854</v>
      </c>
    </row>
    <row r="248" s="2" customFormat="1">
      <c r="A248" s="37"/>
      <c r="B248" s="38"/>
      <c r="C248" s="39"/>
      <c r="D248" s="241" t="s">
        <v>300</v>
      </c>
      <c r="E248" s="39"/>
      <c r="F248" s="272" t="s">
        <v>1072</v>
      </c>
      <c r="G248" s="39"/>
      <c r="H248" s="39"/>
      <c r="I248" s="273"/>
      <c r="J248" s="39"/>
      <c r="K248" s="39"/>
      <c r="L248" s="43"/>
      <c r="M248" s="274"/>
      <c r="N248" s="275"/>
      <c r="O248" s="90"/>
      <c r="P248" s="90"/>
      <c r="Q248" s="90"/>
      <c r="R248" s="90"/>
      <c r="S248" s="90"/>
      <c r="T248" s="91"/>
      <c r="U248" s="37"/>
      <c r="V248" s="37"/>
      <c r="W248" s="37"/>
      <c r="X248" s="37"/>
      <c r="Y248" s="37"/>
      <c r="Z248" s="37"/>
      <c r="AA248" s="37"/>
      <c r="AB248" s="37"/>
      <c r="AC248" s="37"/>
      <c r="AD248" s="37"/>
      <c r="AE248" s="37"/>
      <c r="AT248" s="16" t="s">
        <v>300</v>
      </c>
      <c r="AU248" s="16" t="s">
        <v>85</v>
      </c>
    </row>
    <row r="249" s="2" customFormat="1" ht="16.5" customHeight="1">
      <c r="A249" s="37"/>
      <c r="B249" s="38"/>
      <c r="C249" s="226" t="s">
        <v>521</v>
      </c>
      <c r="D249" s="226" t="s">
        <v>186</v>
      </c>
      <c r="E249" s="227" t="s">
        <v>1075</v>
      </c>
      <c r="F249" s="228" t="s">
        <v>1076</v>
      </c>
      <c r="G249" s="229" t="s">
        <v>263</v>
      </c>
      <c r="H249" s="230">
        <v>0.10000000000000001</v>
      </c>
      <c r="I249" s="231"/>
      <c r="J249" s="232">
        <f>ROUND(I249*H249,2)</f>
        <v>0</v>
      </c>
      <c r="K249" s="228" t="s">
        <v>943</v>
      </c>
      <c r="L249" s="43"/>
      <c r="M249" s="233" t="s">
        <v>1</v>
      </c>
      <c r="N249" s="234" t="s">
        <v>42</v>
      </c>
      <c r="O249" s="90"/>
      <c r="P249" s="235">
        <f>O249*H249</f>
        <v>0</v>
      </c>
      <c r="Q249" s="235">
        <v>0</v>
      </c>
      <c r="R249" s="235">
        <f>Q249*H249</f>
        <v>0</v>
      </c>
      <c r="S249" s="235">
        <v>0</v>
      </c>
      <c r="T249" s="236">
        <f>S249*H249</f>
        <v>0</v>
      </c>
      <c r="U249" s="37"/>
      <c r="V249" s="37"/>
      <c r="W249" s="37"/>
      <c r="X249" s="37"/>
      <c r="Y249" s="37"/>
      <c r="Z249" s="37"/>
      <c r="AA249" s="37"/>
      <c r="AB249" s="37"/>
      <c r="AC249" s="37"/>
      <c r="AD249" s="37"/>
      <c r="AE249" s="37"/>
      <c r="AR249" s="237" t="s">
        <v>108</v>
      </c>
      <c r="AT249" s="237" t="s">
        <v>186</v>
      </c>
      <c r="AU249" s="237" t="s">
        <v>85</v>
      </c>
      <c r="AY249" s="16" t="s">
        <v>184</v>
      </c>
      <c r="BE249" s="238">
        <f>IF(N249="základní",J249,0)</f>
        <v>0</v>
      </c>
      <c r="BF249" s="238">
        <f>IF(N249="snížená",J249,0)</f>
        <v>0</v>
      </c>
      <c r="BG249" s="238">
        <f>IF(N249="zákl. přenesená",J249,0)</f>
        <v>0</v>
      </c>
      <c r="BH249" s="238">
        <f>IF(N249="sníž. přenesená",J249,0)</f>
        <v>0</v>
      </c>
      <c r="BI249" s="238">
        <f>IF(N249="nulová",J249,0)</f>
        <v>0</v>
      </c>
      <c r="BJ249" s="16" t="s">
        <v>85</v>
      </c>
      <c r="BK249" s="238">
        <f>ROUND(I249*H249,2)</f>
        <v>0</v>
      </c>
      <c r="BL249" s="16" t="s">
        <v>108</v>
      </c>
      <c r="BM249" s="237" t="s">
        <v>864</v>
      </c>
    </row>
    <row r="250" s="2" customFormat="1" ht="16.5" customHeight="1">
      <c r="A250" s="37"/>
      <c r="B250" s="38"/>
      <c r="C250" s="226" t="s">
        <v>526</v>
      </c>
      <c r="D250" s="226" t="s">
        <v>186</v>
      </c>
      <c r="E250" s="227" t="s">
        <v>1418</v>
      </c>
      <c r="F250" s="228" t="s">
        <v>1419</v>
      </c>
      <c r="G250" s="229" t="s">
        <v>263</v>
      </c>
      <c r="H250" s="230">
        <v>0.10000000000000001</v>
      </c>
      <c r="I250" s="231"/>
      <c r="J250" s="232">
        <f>ROUND(I250*H250,2)</f>
        <v>0</v>
      </c>
      <c r="K250" s="228" t="s">
        <v>943</v>
      </c>
      <c r="L250" s="43"/>
      <c r="M250" s="233" t="s">
        <v>1</v>
      </c>
      <c r="N250" s="234" t="s">
        <v>42</v>
      </c>
      <c r="O250" s="90"/>
      <c r="P250" s="235">
        <f>O250*H250</f>
        <v>0</v>
      </c>
      <c r="Q250" s="235">
        <v>0</v>
      </c>
      <c r="R250" s="235">
        <f>Q250*H250</f>
        <v>0</v>
      </c>
      <c r="S250" s="235">
        <v>0</v>
      </c>
      <c r="T250" s="236">
        <f>S250*H250</f>
        <v>0</v>
      </c>
      <c r="U250" s="37"/>
      <c r="V250" s="37"/>
      <c r="W250" s="37"/>
      <c r="X250" s="37"/>
      <c r="Y250" s="37"/>
      <c r="Z250" s="37"/>
      <c r="AA250" s="37"/>
      <c r="AB250" s="37"/>
      <c r="AC250" s="37"/>
      <c r="AD250" s="37"/>
      <c r="AE250" s="37"/>
      <c r="AR250" s="237" t="s">
        <v>108</v>
      </c>
      <c r="AT250" s="237" t="s">
        <v>186</v>
      </c>
      <c r="AU250" s="237" t="s">
        <v>85</v>
      </c>
      <c r="AY250" s="16" t="s">
        <v>184</v>
      </c>
      <c r="BE250" s="238">
        <f>IF(N250="základní",J250,0)</f>
        <v>0</v>
      </c>
      <c r="BF250" s="238">
        <f>IF(N250="snížená",J250,0)</f>
        <v>0</v>
      </c>
      <c r="BG250" s="238">
        <f>IF(N250="zákl. přenesená",J250,0)</f>
        <v>0</v>
      </c>
      <c r="BH250" s="238">
        <f>IF(N250="sníž. přenesená",J250,0)</f>
        <v>0</v>
      </c>
      <c r="BI250" s="238">
        <f>IF(N250="nulová",J250,0)</f>
        <v>0</v>
      </c>
      <c r="BJ250" s="16" t="s">
        <v>85</v>
      </c>
      <c r="BK250" s="238">
        <f>ROUND(I250*H250,2)</f>
        <v>0</v>
      </c>
      <c r="BL250" s="16" t="s">
        <v>108</v>
      </c>
      <c r="BM250" s="237" t="s">
        <v>875</v>
      </c>
    </row>
    <row r="251" s="2" customFormat="1">
      <c r="A251" s="37"/>
      <c r="B251" s="38"/>
      <c r="C251" s="39"/>
      <c r="D251" s="241" t="s">
        <v>300</v>
      </c>
      <c r="E251" s="39"/>
      <c r="F251" s="272" t="s">
        <v>1420</v>
      </c>
      <c r="G251" s="39"/>
      <c r="H251" s="39"/>
      <c r="I251" s="273"/>
      <c r="J251" s="39"/>
      <c r="K251" s="39"/>
      <c r="L251" s="43"/>
      <c r="M251" s="274"/>
      <c r="N251" s="275"/>
      <c r="O251" s="90"/>
      <c r="P251" s="90"/>
      <c r="Q251" s="90"/>
      <c r="R251" s="90"/>
      <c r="S251" s="90"/>
      <c r="T251" s="91"/>
      <c r="U251" s="37"/>
      <c r="V251" s="37"/>
      <c r="W251" s="37"/>
      <c r="X251" s="37"/>
      <c r="Y251" s="37"/>
      <c r="Z251" s="37"/>
      <c r="AA251" s="37"/>
      <c r="AB251" s="37"/>
      <c r="AC251" s="37"/>
      <c r="AD251" s="37"/>
      <c r="AE251" s="37"/>
      <c r="AT251" s="16" t="s">
        <v>300</v>
      </c>
      <c r="AU251" s="16" t="s">
        <v>85</v>
      </c>
    </row>
    <row r="252" s="2" customFormat="1" ht="16.5" customHeight="1">
      <c r="A252" s="37"/>
      <c r="B252" s="38"/>
      <c r="C252" s="226" t="s">
        <v>530</v>
      </c>
      <c r="D252" s="226" t="s">
        <v>186</v>
      </c>
      <c r="E252" s="227" t="s">
        <v>1421</v>
      </c>
      <c r="F252" s="228" t="s">
        <v>1422</v>
      </c>
      <c r="G252" s="229" t="s">
        <v>263</v>
      </c>
      <c r="H252" s="230">
        <v>0.10000000000000001</v>
      </c>
      <c r="I252" s="231"/>
      <c r="J252" s="232">
        <f>ROUND(I252*H252,2)</f>
        <v>0</v>
      </c>
      <c r="K252" s="228" t="s">
        <v>943</v>
      </c>
      <c r="L252" s="43"/>
      <c r="M252" s="233" t="s">
        <v>1</v>
      </c>
      <c r="N252" s="234" t="s">
        <v>42</v>
      </c>
      <c r="O252" s="90"/>
      <c r="P252" s="235">
        <f>O252*H252</f>
        <v>0</v>
      </c>
      <c r="Q252" s="235">
        <v>0</v>
      </c>
      <c r="R252" s="235">
        <f>Q252*H252</f>
        <v>0</v>
      </c>
      <c r="S252" s="235">
        <v>0</v>
      </c>
      <c r="T252" s="236">
        <f>S252*H252</f>
        <v>0</v>
      </c>
      <c r="U252" s="37"/>
      <c r="V252" s="37"/>
      <c r="W252" s="37"/>
      <c r="X252" s="37"/>
      <c r="Y252" s="37"/>
      <c r="Z252" s="37"/>
      <c r="AA252" s="37"/>
      <c r="AB252" s="37"/>
      <c r="AC252" s="37"/>
      <c r="AD252" s="37"/>
      <c r="AE252" s="37"/>
      <c r="AR252" s="237" t="s">
        <v>108</v>
      </c>
      <c r="AT252" s="237" t="s">
        <v>186</v>
      </c>
      <c r="AU252" s="237" t="s">
        <v>85</v>
      </c>
      <c r="AY252" s="16" t="s">
        <v>184</v>
      </c>
      <c r="BE252" s="238">
        <f>IF(N252="základní",J252,0)</f>
        <v>0</v>
      </c>
      <c r="BF252" s="238">
        <f>IF(N252="snížená",J252,0)</f>
        <v>0</v>
      </c>
      <c r="BG252" s="238">
        <f>IF(N252="zákl. přenesená",J252,0)</f>
        <v>0</v>
      </c>
      <c r="BH252" s="238">
        <f>IF(N252="sníž. přenesená",J252,0)</f>
        <v>0</v>
      </c>
      <c r="BI252" s="238">
        <f>IF(N252="nulová",J252,0)</f>
        <v>0</v>
      </c>
      <c r="BJ252" s="16" t="s">
        <v>85</v>
      </c>
      <c r="BK252" s="238">
        <f>ROUND(I252*H252,2)</f>
        <v>0</v>
      </c>
      <c r="BL252" s="16" t="s">
        <v>108</v>
      </c>
      <c r="BM252" s="237" t="s">
        <v>886</v>
      </c>
    </row>
    <row r="253" s="2" customFormat="1">
      <c r="A253" s="37"/>
      <c r="B253" s="38"/>
      <c r="C253" s="39"/>
      <c r="D253" s="241" t="s">
        <v>300</v>
      </c>
      <c r="E253" s="39"/>
      <c r="F253" s="272" t="s">
        <v>1423</v>
      </c>
      <c r="G253" s="39"/>
      <c r="H253" s="39"/>
      <c r="I253" s="273"/>
      <c r="J253" s="39"/>
      <c r="K253" s="39"/>
      <c r="L253" s="43"/>
      <c r="M253" s="277"/>
      <c r="N253" s="278"/>
      <c r="O253" s="279"/>
      <c r="P253" s="279"/>
      <c r="Q253" s="279"/>
      <c r="R253" s="279"/>
      <c r="S253" s="279"/>
      <c r="T253" s="280"/>
      <c r="U253" s="37"/>
      <c r="V253" s="37"/>
      <c r="W253" s="37"/>
      <c r="X253" s="37"/>
      <c r="Y253" s="37"/>
      <c r="Z253" s="37"/>
      <c r="AA253" s="37"/>
      <c r="AB253" s="37"/>
      <c r="AC253" s="37"/>
      <c r="AD253" s="37"/>
      <c r="AE253" s="37"/>
      <c r="AT253" s="16" t="s">
        <v>300</v>
      </c>
      <c r="AU253" s="16" t="s">
        <v>85</v>
      </c>
    </row>
    <row r="254" s="2" customFormat="1" ht="6.96" customHeight="1">
      <c r="A254" s="37"/>
      <c r="B254" s="65"/>
      <c r="C254" s="66"/>
      <c r="D254" s="66"/>
      <c r="E254" s="66"/>
      <c r="F254" s="66"/>
      <c r="G254" s="66"/>
      <c r="H254" s="66"/>
      <c r="I254" s="66"/>
      <c r="J254" s="66"/>
      <c r="K254" s="66"/>
      <c r="L254" s="43"/>
      <c r="M254" s="37"/>
      <c r="O254" s="37"/>
      <c r="P254" s="37"/>
      <c r="Q254" s="37"/>
      <c r="R254" s="37"/>
      <c r="S254" s="37"/>
      <c r="T254" s="37"/>
      <c r="U254" s="37"/>
      <c r="V254" s="37"/>
      <c r="W254" s="37"/>
      <c r="X254" s="37"/>
      <c r="Y254" s="37"/>
      <c r="Z254" s="37"/>
      <c r="AA254" s="37"/>
      <c r="AB254" s="37"/>
      <c r="AC254" s="37"/>
      <c r="AD254" s="37"/>
      <c r="AE254" s="37"/>
    </row>
  </sheetData>
  <sheetProtection sheet="1" autoFilter="0" formatColumns="0" formatRows="0" objects="1" scenarios="1" spinCount="100000" saltValue="plqReHEcEJn2/IBH9eoYDxz+3lwX6Bn+pYimD8IT0UXgTJDw5LkqGoGJ32Nde5UWJQrXZ8l4AZiDXV2+ERu2MA==" hashValue="SguxBDHXvT2H0IRlZBirNKz9lD7UBndBHc26A3TL/hBHbbvlPjXM1899BsXpJaVHLpaMGLOK4eXOzPOPHvciRg==" algorithmName="SHA-512" password="E785"/>
  <autoFilter ref="C127:K253"/>
  <mergeCells count="12">
    <mergeCell ref="E7:H7"/>
    <mergeCell ref="E9:H9"/>
    <mergeCell ref="E11:H11"/>
    <mergeCell ref="E20:H20"/>
    <mergeCell ref="E29:H29"/>
    <mergeCell ref="E85:H85"/>
    <mergeCell ref="E87:H87"/>
    <mergeCell ref="E89:H89"/>
    <mergeCell ref="E116:H116"/>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122</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1424</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34</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tr">
        <f>IF('Rekapitulace stavby'!AN10="","",'Rekapitulace stavby'!AN10)</f>
        <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tr">
        <f>IF('Rekapitulace stavby'!E11="","",'Rekapitulace stavby'!E11)</f>
        <v>Ústav termomechaniky AV ČR, v.v.i.</v>
      </c>
      <c r="F15" s="37"/>
      <c r="G15" s="37"/>
      <c r="H15" s="37"/>
      <c r="I15" s="150" t="s">
        <v>27</v>
      </c>
      <c r="J15" s="140" t="str">
        <f>IF('Rekapitulace stavby'!AN11="","",'Rekapitulace stavby'!AN11)</f>
        <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tr">
        <f>IF('Rekapitulace stavby'!E17="","",'Rekapitulace stavby'!E17)</f>
        <v>Kania a.s.</v>
      </c>
      <c r="F21" s="37"/>
      <c r="G21" s="37"/>
      <c r="H21" s="37"/>
      <c r="I21" s="150" t="s">
        <v>27</v>
      </c>
      <c r="J21" s="140"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54"/>
      <c r="B27" s="155"/>
      <c r="C27" s="154"/>
      <c r="D27" s="154"/>
      <c r="E27" s="156" t="s">
        <v>1</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ROUND(J125,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ROUND((SUM(BE125:BE201)),  2)</f>
        <v>0</v>
      </c>
      <c r="G33" s="37"/>
      <c r="H33" s="37"/>
      <c r="I33" s="164">
        <v>0.20999999999999999</v>
      </c>
      <c r="J33" s="163">
        <f>ROUND(((SUM(BE125:BE201))*I33),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ROUND((SUM(BF125:BF201)),  2)</f>
        <v>0</v>
      </c>
      <c r="G34" s="37"/>
      <c r="H34" s="37"/>
      <c r="I34" s="164">
        <v>0.12</v>
      </c>
      <c r="J34" s="163">
        <f>ROUND(((SUM(BF125:BF201))*I34),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ROUND((SUM(BG125:BG201)),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ROUND((SUM(BH125:BH201)),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ROUND((SUM(BI125:BI201)),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D.1.2.5-SO 01 - Silnoproudá zařízení</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J125</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1425</v>
      </c>
      <c r="E97" s="191"/>
      <c r="F97" s="191"/>
      <c r="G97" s="191"/>
      <c r="H97" s="191"/>
      <c r="I97" s="191"/>
      <c r="J97" s="192">
        <f>J126</f>
        <v>0</v>
      </c>
      <c r="K97" s="189"/>
      <c r="L97" s="193"/>
      <c r="S97" s="9"/>
      <c r="T97" s="9"/>
      <c r="U97" s="9"/>
      <c r="V97" s="9"/>
      <c r="W97" s="9"/>
      <c r="X97" s="9"/>
      <c r="Y97" s="9"/>
      <c r="Z97" s="9"/>
      <c r="AA97" s="9"/>
      <c r="AB97" s="9"/>
      <c r="AC97" s="9"/>
      <c r="AD97" s="9"/>
      <c r="AE97" s="9"/>
    </row>
    <row r="98" s="9" customFormat="1" ht="24.96" customHeight="1">
      <c r="A98" s="9"/>
      <c r="B98" s="188"/>
      <c r="C98" s="189"/>
      <c r="D98" s="190" t="s">
        <v>1426</v>
      </c>
      <c r="E98" s="191"/>
      <c r="F98" s="191"/>
      <c r="G98" s="191"/>
      <c r="H98" s="191"/>
      <c r="I98" s="191"/>
      <c r="J98" s="192">
        <f>J154</f>
        <v>0</v>
      </c>
      <c r="K98" s="189"/>
      <c r="L98" s="193"/>
      <c r="S98" s="9"/>
      <c r="T98" s="9"/>
      <c r="U98" s="9"/>
      <c r="V98" s="9"/>
      <c r="W98" s="9"/>
      <c r="X98" s="9"/>
      <c r="Y98" s="9"/>
      <c r="Z98" s="9"/>
      <c r="AA98" s="9"/>
      <c r="AB98" s="9"/>
      <c r="AC98" s="9"/>
      <c r="AD98" s="9"/>
      <c r="AE98" s="9"/>
    </row>
    <row r="99" s="9" customFormat="1" ht="24.96" customHeight="1">
      <c r="A99" s="9"/>
      <c r="B99" s="188"/>
      <c r="C99" s="189"/>
      <c r="D99" s="190" t="s">
        <v>1427</v>
      </c>
      <c r="E99" s="191"/>
      <c r="F99" s="191"/>
      <c r="G99" s="191"/>
      <c r="H99" s="191"/>
      <c r="I99" s="191"/>
      <c r="J99" s="192">
        <f>J158</f>
        <v>0</v>
      </c>
      <c r="K99" s="189"/>
      <c r="L99" s="193"/>
      <c r="S99" s="9"/>
      <c r="T99" s="9"/>
      <c r="U99" s="9"/>
      <c r="V99" s="9"/>
      <c r="W99" s="9"/>
      <c r="X99" s="9"/>
      <c r="Y99" s="9"/>
      <c r="Z99" s="9"/>
      <c r="AA99" s="9"/>
      <c r="AB99" s="9"/>
      <c r="AC99" s="9"/>
      <c r="AD99" s="9"/>
      <c r="AE99" s="9"/>
    </row>
    <row r="100" s="9" customFormat="1" ht="24.96" customHeight="1">
      <c r="A100" s="9"/>
      <c r="B100" s="188"/>
      <c r="C100" s="189"/>
      <c r="D100" s="190" t="s">
        <v>1428</v>
      </c>
      <c r="E100" s="191"/>
      <c r="F100" s="191"/>
      <c r="G100" s="191"/>
      <c r="H100" s="191"/>
      <c r="I100" s="191"/>
      <c r="J100" s="192">
        <f>J163</f>
        <v>0</v>
      </c>
      <c r="K100" s="189"/>
      <c r="L100" s="193"/>
      <c r="S100" s="9"/>
      <c r="T100" s="9"/>
      <c r="U100" s="9"/>
      <c r="V100" s="9"/>
      <c r="W100" s="9"/>
      <c r="X100" s="9"/>
      <c r="Y100" s="9"/>
      <c r="Z100" s="9"/>
      <c r="AA100" s="9"/>
      <c r="AB100" s="9"/>
      <c r="AC100" s="9"/>
      <c r="AD100" s="9"/>
      <c r="AE100" s="9"/>
    </row>
    <row r="101" s="9" customFormat="1" ht="24.96" customHeight="1">
      <c r="A101" s="9"/>
      <c r="B101" s="188"/>
      <c r="C101" s="189"/>
      <c r="D101" s="190" t="s">
        <v>1429</v>
      </c>
      <c r="E101" s="191"/>
      <c r="F101" s="191"/>
      <c r="G101" s="191"/>
      <c r="H101" s="191"/>
      <c r="I101" s="191"/>
      <c r="J101" s="192">
        <f>J167</f>
        <v>0</v>
      </c>
      <c r="K101" s="189"/>
      <c r="L101" s="193"/>
      <c r="S101" s="9"/>
      <c r="T101" s="9"/>
      <c r="U101" s="9"/>
      <c r="V101" s="9"/>
      <c r="W101" s="9"/>
      <c r="X101" s="9"/>
      <c r="Y101" s="9"/>
      <c r="Z101" s="9"/>
      <c r="AA101" s="9"/>
      <c r="AB101" s="9"/>
      <c r="AC101" s="9"/>
      <c r="AD101" s="9"/>
      <c r="AE101" s="9"/>
    </row>
    <row r="102" s="9" customFormat="1" ht="24.96" customHeight="1">
      <c r="A102" s="9"/>
      <c r="B102" s="188"/>
      <c r="C102" s="189"/>
      <c r="D102" s="190" t="s">
        <v>1430</v>
      </c>
      <c r="E102" s="191"/>
      <c r="F102" s="191"/>
      <c r="G102" s="191"/>
      <c r="H102" s="191"/>
      <c r="I102" s="191"/>
      <c r="J102" s="192">
        <f>J178</f>
        <v>0</v>
      </c>
      <c r="K102" s="189"/>
      <c r="L102" s="193"/>
      <c r="S102" s="9"/>
      <c r="T102" s="9"/>
      <c r="U102" s="9"/>
      <c r="V102" s="9"/>
      <c r="W102" s="9"/>
      <c r="X102" s="9"/>
      <c r="Y102" s="9"/>
      <c r="Z102" s="9"/>
      <c r="AA102" s="9"/>
      <c r="AB102" s="9"/>
      <c r="AC102" s="9"/>
      <c r="AD102" s="9"/>
      <c r="AE102" s="9"/>
    </row>
    <row r="103" s="9" customFormat="1" ht="24.96" customHeight="1">
      <c r="A103" s="9"/>
      <c r="B103" s="188"/>
      <c r="C103" s="189"/>
      <c r="D103" s="190" t="s">
        <v>1431</v>
      </c>
      <c r="E103" s="191"/>
      <c r="F103" s="191"/>
      <c r="G103" s="191"/>
      <c r="H103" s="191"/>
      <c r="I103" s="191"/>
      <c r="J103" s="192">
        <f>J184</f>
        <v>0</v>
      </c>
      <c r="K103" s="189"/>
      <c r="L103" s="193"/>
      <c r="S103" s="9"/>
      <c r="T103" s="9"/>
      <c r="U103" s="9"/>
      <c r="V103" s="9"/>
      <c r="W103" s="9"/>
      <c r="X103" s="9"/>
      <c r="Y103" s="9"/>
      <c r="Z103" s="9"/>
      <c r="AA103" s="9"/>
      <c r="AB103" s="9"/>
      <c r="AC103" s="9"/>
      <c r="AD103" s="9"/>
      <c r="AE103" s="9"/>
    </row>
    <row r="104" s="9" customFormat="1" ht="24.96" customHeight="1">
      <c r="A104" s="9"/>
      <c r="B104" s="188"/>
      <c r="C104" s="189"/>
      <c r="D104" s="190" t="s">
        <v>1432</v>
      </c>
      <c r="E104" s="191"/>
      <c r="F104" s="191"/>
      <c r="G104" s="191"/>
      <c r="H104" s="191"/>
      <c r="I104" s="191"/>
      <c r="J104" s="192">
        <f>J186</f>
        <v>0</v>
      </c>
      <c r="K104" s="189"/>
      <c r="L104" s="193"/>
      <c r="S104" s="9"/>
      <c r="T104" s="9"/>
      <c r="U104" s="9"/>
      <c r="V104" s="9"/>
      <c r="W104" s="9"/>
      <c r="X104" s="9"/>
      <c r="Y104" s="9"/>
      <c r="Z104" s="9"/>
      <c r="AA104" s="9"/>
      <c r="AB104" s="9"/>
      <c r="AC104" s="9"/>
      <c r="AD104" s="9"/>
      <c r="AE104" s="9"/>
    </row>
    <row r="105" s="9" customFormat="1" ht="24.96" customHeight="1">
      <c r="A105" s="9"/>
      <c r="B105" s="188"/>
      <c r="C105" s="189"/>
      <c r="D105" s="190" t="s">
        <v>1433</v>
      </c>
      <c r="E105" s="191"/>
      <c r="F105" s="191"/>
      <c r="G105" s="191"/>
      <c r="H105" s="191"/>
      <c r="I105" s="191"/>
      <c r="J105" s="192">
        <f>J200</f>
        <v>0</v>
      </c>
      <c r="K105" s="189"/>
      <c r="L105" s="193"/>
      <c r="S105" s="9"/>
      <c r="T105" s="9"/>
      <c r="U105" s="9"/>
      <c r="V105" s="9"/>
      <c r="W105" s="9"/>
      <c r="X105" s="9"/>
      <c r="Y105" s="9"/>
      <c r="Z105" s="9"/>
      <c r="AA105" s="9"/>
      <c r="AB105" s="9"/>
      <c r="AC105" s="9"/>
      <c r="AD105" s="9"/>
      <c r="AE105" s="9"/>
    </row>
    <row r="106" s="2" customFormat="1" ht="21.84" customHeight="1">
      <c r="A106" s="37"/>
      <c r="B106" s="38"/>
      <c r="C106" s="39"/>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6.96" customHeight="1">
      <c r="A107" s="37"/>
      <c r="B107" s="65"/>
      <c r="C107" s="66"/>
      <c r="D107" s="66"/>
      <c r="E107" s="66"/>
      <c r="F107" s="66"/>
      <c r="G107" s="66"/>
      <c r="H107" s="66"/>
      <c r="I107" s="66"/>
      <c r="J107" s="66"/>
      <c r="K107" s="66"/>
      <c r="L107" s="62"/>
      <c r="S107" s="37"/>
      <c r="T107" s="37"/>
      <c r="U107" s="37"/>
      <c r="V107" s="37"/>
      <c r="W107" s="37"/>
      <c r="X107" s="37"/>
      <c r="Y107" s="37"/>
      <c r="Z107" s="37"/>
      <c r="AA107" s="37"/>
      <c r="AB107" s="37"/>
      <c r="AC107" s="37"/>
      <c r="AD107" s="37"/>
      <c r="AE107" s="37"/>
    </row>
    <row r="111" s="2" customFormat="1" ht="6.96" customHeight="1">
      <c r="A111" s="37"/>
      <c r="B111" s="67"/>
      <c r="C111" s="68"/>
      <c r="D111" s="68"/>
      <c r="E111" s="68"/>
      <c r="F111" s="68"/>
      <c r="G111" s="68"/>
      <c r="H111" s="68"/>
      <c r="I111" s="68"/>
      <c r="J111" s="68"/>
      <c r="K111" s="68"/>
      <c r="L111" s="62"/>
      <c r="S111" s="37"/>
      <c r="T111" s="37"/>
      <c r="U111" s="37"/>
      <c r="V111" s="37"/>
      <c r="W111" s="37"/>
      <c r="X111" s="37"/>
      <c r="Y111" s="37"/>
      <c r="Z111" s="37"/>
      <c r="AA111" s="37"/>
      <c r="AB111" s="37"/>
      <c r="AC111" s="37"/>
      <c r="AD111" s="37"/>
      <c r="AE111" s="37"/>
    </row>
    <row r="112" s="2" customFormat="1" ht="24.96" customHeight="1">
      <c r="A112" s="37"/>
      <c r="B112" s="38"/>
      <c r="C112" s="22" t="s">
        <v>169</v>
      </c>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6.96" customHeight="1">
      <c r="A113" s="37"/>
      <c r="B113" s="38"/>
      <c r="C113" s="39"/>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12" customHeight="1">
      <c r="A114" s="37"/>
      <c r="B114" s="38"/>
      <c r="C114" s="31" t="s">
        <v>16</v>
      </c>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6.5" customHeight="1">
      <c r="A115" s="37"/>
      <c r="B115" s="38"/>
      <c r="C115" s="39"/>
      <c r="D115" s="39"/>
      <c r="E115" s="183" t="str">
        <f>E7</f>
        <v>STAVEBNÍ ÚPRAVY OPTICKÝCH LABORATOŘÍ V ÚSTAVU TERMOMECHANIKY AV ČR, v.v.i.</v>
      </c>
      <c r="F115" s="31"/>
      <c r="G115" s="31"/>
      <c r="H115" s="31"/>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136</v>
      </c>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6.5" customHeight="1">
      <c r="A117" s="37"/>
      <c r="B117" s="38"/>
      <c r="C117" s="39"/>
      <c r="D117" s="39"/>
      <c r="E117" s="75" t="str">
        <f>E9</f>
        <v>D.1.2.5-SO 01 - Silnoproudá zařízení</v>
      </c>
      <c r="F117" s="39"/>
      <c r="G117" s="39"/>
      <c r="H117" s="39"/>
      <c r="I117" s="39"/>
      <c r="J117" s="39"/>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20</v>
      </c>
      <c r="D119" s="39"/>
      <c r="E119" s="39"/>
      <c r="F119" s="26" t="str">
        <f>F12</f>
        <v xml:space="preserve"> </v>
      </c>
      <c r="G119" s="39"/>
      <c r="H119" s="39"/>
      <c r="I119" s="31" t="s">
        <v>22</v>
      </c>
      <c r="J119" s="78" t="str">
        <f>IF(J12="","",J12)</f>
        <v>27. 4. 2025</v>
      </c>
      <c r="K119" s="39"/>
      <c r="L119" s="62"/>
      <c r="S119" s="37"/>
      <c r="T119" s="37"/>
      <c r="U119" s="37"/>
      <c r="V119" s="37"/>
      <c r="W119" s="37"/>
      <c r="X119" s="37"/>
      <c r="Y119" s="37"/>
      <c r="Z119" s="37"/>
      <c r="AA119" s="37"/>
      <c r="AB119" s="37"/>
      <c r="AC119" s="37"/>
      <c r="AD119" s="37"/>
      <c r="AE119" s="37"/>
    </row>
    <row r="120" s="2" customFormat="1" ht="6.96"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15.15" customHeight="1">
      <c r="A121" s="37"/>
      <c r="B121" s="38"/>
      <c r="C121" s="31" t="s">
        <v>24</v>
      </c>
      <c r="D121" s="39"/>
      <c r="E121" s="39"/>
      <c r="F121" s="26" t="str">
        <f>E15</f>
        <v>Ústav termomechaniky AV ČR, v.v.i.</v>
      </c>
      <c r="G121" s="39"/>
      <c r="H121" s="39"/>
      <c r="I121" s="31" t="s">
        <v>30</v>
      </c>
      <c r="J121" s="35" t="str">
        <f>E21</f>
        <v>Kania a.s.</v>
      </c>
      <c r="K121" s="39"/>
      <c r="L121" s="62"/>
      <c r="S121" s="37"/>
      <c r="T121" s="37"/>
      <c r="U121" s="37"/>
      <c r="V121" s="37"/>
      <c r="W121" s="37"/>
      <c r="X121" s="37"/>
      <c r="Y121" s="37"/>
      <c r="Z121" s="37"/>
      <c r="AA121" s="37"/>
      <c r="AB121" s="37"/>
      <c r="AC121" s="37"/>
      <c r="AD121" s="37"/>
      <c r="AE121" s="37"/>
    </row>
    <row r="122" s="2" customFormat="1" ht="15.15" customHeight="1">
      <c r="A122" s="37"/>
      <c r="B122" s="38"/>
      <c r="C122" s="31" t="s">
        <v>28</v>
      </c>
      <c r="D122" s="39"/>
      <c r="E122" s="39"/>
      <c r="F122" s="26" t="str">
        <f>IF(E18="","",E18)</f>
        <v>Vyplň údaj</v>
      </c>
      <c r="G122" s="39"/>
      <c r="H122" s="39"/>
      <c r="I122" s="31" t="s">
        <v>33</v>
      </c>
      <c r="J122" s="35" t="str">
        <f>E24</f>
        <v xml:space="preserve"> </v>
      </c>
      <c r="K122" s="39"/>
      <c r="L122" s="62"/>
      <c r="S122" s="37"/>
      <c r="T122" s="37"/>
      <c r="U122" s="37"/>
      <c r="V122" s="37"/>
      <c r="W122" s="37"/>
      <c r="X122" s="37"/>
      <c r="Y122" s="37"/>
      <c r="Z122" s="37"/>
      <c r="AA122" s="37"/>
      <c r="AB122" s="37"/>
      <c r="AC122" s="37"/>
      <c r="AD122" s="37"/>
      <c r="AE122" s="37"/>
    </row>
    <row r="123" s="2" customFormat="1" ht="10.32"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11" customFormat="1" ht="29.28" customHeight="1">
      <c r="A124" s="199"/>
      <c r="B124" s="200"/>
      <c r="C124" s="201" t="s">
        <v>170</v>
      </c>
      <c r="D124" s="202" t="s">
        <v>62</v>
      </c>
      <c r="E124" s="202" t="s">
        <v>58</v>
      </c>
      <c r="F124" s="202" t="s">
        <v>59</v>
      </c>
      <c r="G124" s="202" t="s">
        <v>171</v>
      </c>
      <c r="H124" s="202" t="s">
        <v>172</v>
      </c>
      <c r="I124" s="202" t="s">
        <v>173</v>
      </c>
      <c r="J124" s="202" t="s">
        <v>140</v>
      </c>
      <c r="K124" s="203" t="s">
        <v>174</v>
      </c>
      <c r="L124" s="204"/>
      <c r="M124" s="99" t="s">
        <v>1</v>
      </c>
      <c r="N124" s="100" t="s">
        <v>41</v>
      </c>
      <c r="O124" s="100" t="s">
        <v>175</v>
      </c>
      <c r="P124" s="100" t="s">
        <v>176</v>
      </c>
      <c r="Q124" s="100" t="s">
        <v>177</v>
      </c>
      <c r="R124" s="100" t="s">
        <v>178</v>
      </c>
      <c r="S124" s="100" t="s">
        <v>179</v>
      </c>
      <c r="T124" s="101" t="s">
        <v>180</v>
      </c>
      <c r="U124" s="199"/>
      <c r="V124" s="199"/>
      <c r="W124" s="199"/>
      <c r="X124" s="199"/>
      <c r="Y124" s="199"/>
      <c r="Z124" s="199"/>
      <c r="AA124" s="199"/>
      <c r="AB124" s="199"/>
      <c r="AC124" s="199"/>
      <c r="AD124" s="199"/>
      <c r="AE124" s="199"/>
    </row>
    <row r="125" s="2" customFormat="1" ht="22.8" customHeight="1">
      <c r="A125" s="37"/>
      <c r="B125" s="38"/>
      <c r="C125" s="106" t="s">
        <v>181</v>
      </c>
      <c r="D125" s="39"/>
      <c r="E125" s="39"/>
      <c r="F125" s="39"/>
      <c r="G125" s="39"/>
      <c r="H125" s="39"/>
      <c r="I125" s="39"/>
      <c r="J125" s="205">
        <f>BK125</f>
        <v>0</v>
      </c>
      <c r="K125" s="39"/>
      <c r="L125" s="43"/>
      <c r="M125" s="102"/>
      <c r="N125" s="206"/>
      <c r="O125" s="103"/>
      <c r="P125" s="207">
        <f>P126+P154+P158+P163+P167+P178+P184+P186+P200</f>
        <v>0</v>
      </c>
      <c r="Q125" s="103"/>
      <c r="R125" s="207">
        <f>R126+R154+R158+R163+R167+R178+R184+R186+R200</f>
        <v>0</v>
      </c>
      <c r="S125" s="103"/>
      <c r="T125" s="208">
        <f>T126+T154+T158+T163+T167+T178+T184+T186+T200</f>
        <v>0</v>
      </c>
      <c r="U125" s="37"/>
      <c r="V125" s="37"/>
      <c r="W125" s="37"/>
      <c r="X125" s="37"/>
      <c r="Y125" s="37"/>
      <c r="Z125" s="37"/>
      <c r="AA125" s="37"/>
      <c r="AB125" s="37"/>
      <c r="AC125" s="37"/>
      <c r="AD125" s="37"/>
      <c r="AE125" s="37"/>
      <c r="AT125" s="16" t="s">
        <v>76</v>
      </c>
      <c r="AU125" s="16" t="s">
        <v>142</v>
      </c>
      <c r="BK125" s="209">
        <f>BK126+BK154+BK158+BK163+BK167+BK178+BK184+BK186+BK200</f>
        <v>0</v>
      </c>
    </row>
    <row r="126" s="12" customFormat="1" ht="25.92" customHeight="1">
      <c r="A126" s="12"/>
      <c r="B126" s="210"/>
      <c r="C126" s="211"/>
      <c r="D126" s="212" t="s">
        <v>76</v>
      </c>
      <c r="E126" s="213" t="s">
        <v>1145</v>
      </c>
      <c r="F126" s="213" t="s">
        <v>1434</v>
      </c>
      <c r="G126" s="211"/>
      <c r="H126" s="211"/>
      <c r="I126" s="214"/>
      <c r="J126" s="215">
        <f>BK126</f>
        <v>0</v>
      </c>
      <c r="K126" s="211"/>
      <c r="L126" s="216"/>
      <c r="M126" s="217"/>
      <c r="N126" s="218"/>
      <c r="O126" s="218"/>
      <c r="P126" s="219">
        <f>SUM(P127:P153)</f>
        <v>0</v>
      </c>
      <c r="Q126" s="218"/>
      <c r="R126" s="219">
        <f>SUM(R127:R153)</f>
        <v>0</v>
      </c>
      <c r="S126" s="218"/>
      <c r="T126" s="220">
        <f>SUM(T127:T153)</f>
        <v>0</v>
      </c>
      <c r="U126" s="12"/>
      <c r="V126" s="12"/>
      <c r="W126" s="12"/>
      <c r="X126" s="12"/>
      <c r="Y126" s="12"/>
      <c r="Z126" s="12"/>
      <c r="AA126" s="12"/>
      <c r="AB126" s="12"/>
      <c r="AC126" s="12"/>
      <c r="AD126" s="12"/>
      <c r="AE126" s="12"/>
      <c r="AR126" s="221" t="s">
        <v>85</v>
      </c>
      <c r="AT126" s="222" t="s">
        <v>76</v>
      </c>
      <c r="AU126" s="222" t="s">
        <v>77</v>
      </c>
      <c r="AY126" s="221" t="s">
        <v>184</v>
      </c>
      <c r="BK126" s="223">
        <f>SUM(BK127:BK153)</f>
        <v>0</v>
      </c>
    </row>
    <row r="127" s="2" customFormat="1" ht="16.5" customHeight="1">
      <c r="A127" s="37"/>
      <c r="B127" s="38"/>
      <c r="C127" s="226" t="s">
        <v>85</v>
      </c>
      <c r="D127" s="226" t="s">
        <v>186</v>
      </c>
      <c r="E127" s="227" t="s">
        <v>1435</v>
      </c>
      <c r="F127" s="228" t="s">
        <v>1436</v>
      </c>
      <c r="G127" s="229" t="s">
        <v>327</v>
      </c>
      <c r="H127" s="230">
        <v>680</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87</v>
      </c>
    </row>
    <row r="128" s="2" customFormat="1" ht="16.5" customHeight="1">
      <c r="A128" s="37"/>
      <c r="B128" s="38"/>
      <c r="C128" s="226" t="s">
        <v>87</v>
      </c>
      <c r="D128" s="226" t="s">
        <v>186</v>
      </c>
      <c r="E128" s="227" t="s">
        <v>1437</v>
      </c>
      <c r="F128" s="228" t="s">
        <v>1438</v>
      </c>
      <c r="G128" s="229" t="s">
        <v>327</v>
      </c>
      <c r="H128" s="230">
        <v>62</v>
      </c>
      <c r="I128" s="231"/>
      <c r="J128" s="232">
        <f>ROUND(I128*H128,2)</f>
        <v>0</v>
      </c>
      <c r="K128" s="228" t="s">
        <v>202</v>
      </c>
      <c r="L128" s="43"/>
      <c r="M128" s="233" t="s">
        <v>1</v>
      </c>
      <c r="N128" s="234" t="s">
        <v>42</v>
      </c>
      <c r="O128" s="90"/>
      <c r="P128" s="235">
        <f>O128*H128</f>
        <v>0</v>
      </c>
      <c r="Q128" s="235">
        <v>0</v>
      </c>
      <c r="R128" s="235">
        <f>Q128*H128</f>
        <v>0</v>
      </c>
      <c r="S128" s="235">
        <v>0</v>
      </c>
      <c r="T128" s="236">
        <f>S128*H128</f>
        <v>0</v>
      </c>
      <c r="U128" s="37"/>
      <c r="V128" s="37"/>
      <c r="W128" s="37"/>
      <c r="X128" s="37"/>
      <c r="Y128" s="37"/>
      <c r="Z128" s="37"/>
      <c r="AA128" s="37"/>
      <c r="AB128" s="37"/>
      <c r="AC128" s="37"/>
      <c r="AD128" s="37"/>
      <c r="AE128" s="37"/>
      <c r="AR128" s="237" t="s">
        <v>108</v>
      </c>
      <c r="AT128" s="237" t="s">
        <v>186</v>
      </c>
      <c r="AU128" s="237" t="s">
        <v>85</v>
      </c>
      <c r="AY128" s="16" t="s">
        <v>184</v>
      </c>
      <c r="BE128" s="238">
        <f>IF(N128="základní",J128,0)</f>
        <v>0</v>
      </c>
      <c r="BF128" s="238">
        <f>IF(N128="snížená",J128,0)</f>
        <v>0</v>
      </c>
      <c r="BG128" s="238">
        <f>IF(N128="zákl. přenesená",J128,0)</f>
        <v>0</v>
      </c>
      <c r="BH128" s="238">
        <f>IF(N128="sníž. přenesená",J128,0)</f>
        <v>0</v>
      </c>
      <c r="BI128" s="238">
        <f>IF(N128="nulová",J128,0)</f>
        <v>0</v>
      </c>
      <c r="BJ128" s="16" t="s">
        <v>85</v>
      </c>
      <c r="BK128" s="238">
        <f>ROUND(I128*H128,2)</f>
        <v>0</v>
      </c>
      <c r="BL128" s="16" t="s">
        <v>108</v>
      </c>
      <c r="BM128" s="237" t="s">
        <v>108</v>
      </c>
    </row>
    <row r="129" s="2" customFormat="1" ht="16.5" customHeight="1">
      <c r="A129" s="37"/>
      <c r="B129" s="38"/>
      <c r="C129" s="226" t="s">
        <v>102</v>
      </c>
      <c r="D129" s="226" t="s">
        <v>186</v>
      </c>
      <c r="E129" s="227" t="s">
        <v>1439</v>
      </c>
      <c r="F129" s="228" t="s">
        <v>1440</v>
      </c>
      <c r="G129" s="229" t="s">
        <v>1129</v>
      </c>
      <c r="H129" s="230">
        <v>1</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114</v>
      </c>
    </row>
    <row r="130" s="2" customFormat="1" ht="16.5" customHeight="1">
      <c r="A130" s="37"/>
      <c r="B130" s="38"/>
      <c r="C130" s="226" t="s">
        <v>108</v>
      </c>
      <c r="D130" s="226" t="s">
        <v>186</v>
      </c>
      <c r="E130" s="227" t="s">
        <v>1441</v>
      </c>
      <c r="F130" s="228" t="s">
        <v>1442</v>
      </c>
      <c r="G130" s="229" t="s">
        <v>327</v>
      </c>
      <c r="H130" s="230">
        <v>246</v>
      </c>
      <c r="I130" s="231"/>
      <c r="J130" s="232">
        <f>ROUND(I130*H130,2)</f>
        <v>0</v>
      </c>
      <c r="K130" s="228" t="s">
        <v>202</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108</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108</v>
      </c>
      <c r="BM130" s="237" t="s">
        <v>221</v>
      </c>
    </row>
    <row r="131" s="2" customFormat="1" ht="16.5" customHeight="1">
      <c r="A131" s="37"/>
      <c r="B131" s="38"/>
      <c r="C131" s="226" t="s">
        <v>111</v>
      </c>
      <c r="D131" s="226" t="s">
        <v>186</v>
      </c>
      <c r="E131" s="227" t="s">
        <v>1443</v>
      </c>
      <c r="F131" s="228" t="s">
        <v>1444</v>
      </c>
      <c r="G131" s="229" t="s">
        <v>327</v>
      </c>
      <c r="H131" s="230">
        <v>350</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229</v>
      </c>
    </row>
    <row r="132" s="2" customFormat="1" ht="16.5" customHeight="1">
      <c r="A132" s="37"/>
      <c r="B132" s="38"/>
      <c r="C132" s="226" t="s">
        <v>114</v>
      </c>
      <c r="D132" s="226" t="s">
        <v>186</v>
      </c>
      <c r="E132" s="227" t="s">
        <v>1445</v>
      </c>
      <c r="F132" s="228" t="s">
        <v>1446</v>
      </c>
      <c r="G132" s="229" t="s">
        <v>327</v>
      </c>
      <c r="H132" s="230">
        <v>80</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8</v>
      </c>
    </row>
    <row r="133" s="2" customFormat="1" ht="16.5" customHeight="1">
      <c r="A133" s="37"/>
      <c r="B133" s="38"/>
      <c r="C133" s="226" t="s">
        <v>216</v>
      </c>
      <c r="D133" s="226" t="s">
        <v>186</v>
      </c>
      <c r="E133" s="227" t="s">
        <v>1447</v>
      </c>
      <c r="F133" s="228" t="s">
        <v>1448</v>
      </c>
      <c r="G133" s="229" t="s">
        <v>327</v>
      </c>
      <c r="H133" s="230">
        <v>40</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250</v>
      </c>
    </row>
    <row r="134" s="2" customFormat="1" ht="16.5" customHeight="1">
      <c r="A134" s="37"/>
      <c r="B134" s="38"/>
      <c r="C134" s="226" t="s">
        <v>221</v>
      </c>
      <c r="D134" s="226" t="s">
        <v>186</v>
      </c>
      <c r="E134" s="227" t="s">
        <v>1449</v>
      </c>
      <c r="F134" s="228" t="s">
        <v>1450</v>
      </c>
      <c r="G134" s="229" t="s">
        <v>327</v>
      </c>
      <c r="H134" s="230">
        <v>0</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260</v>
      </c>
    </row>
    <row r="135" s="2" customFormat="1" ht="16.5" customHeight="1">
      <c r="A135" s="37"/>
      <c r="B135" s="38"/>
      <c r="C135" s="226" t="s">
        <v>225</v>
      </c>
      <c r="D135" s="226" t="s">
        <v>186</v>
      </c>
      <c r="E135" s="227" t="s">
        <v>1451</v>
      </c>
      <c r="F135" s="228" t="s">
        <v>1452</v>
      </c>
      <c r="G135" s="229" t="s">
        <v>327</v>
      </c>
      <c r="H135" s="230">
        <v>55</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272</v>
      </c>
    </row>
    <row r="136" s="2" customFormat="1" ht="16.5" customHeight="1">
      <c r="A136" s="37"/>
      <c r="B136" s="38"/>
      <c r="C136" s="226" t="s">
        <v>229</v>
      </c>
      <c r="D136" s="226" t="s">
        <v>186</v>
      </c>
      <c r="E136" s="227" t="s">
        <v>1453</v>
      </c>
      <c r="F136" s="228" t="s">
        <v>1454</v>
      </c>
      <c r="G136" s="229" t="s">
        <v>327</v>
      </c>
      <c r="H136" s="230">
        <v>2</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281</v>
      </c>
    </row>
    <row r="137" s="2" customFormat="1" ht="16.5" customHeight="1">
      <c r="A137" s="37"/>
      <c r="B137" s="38"/>
      <c r="C137" s="226" t="s">
        <v>234</v>
      </c>
      <c r="D137" s="226" t="s">
        <v>186</v>
      </c>
      <c r="E137" s="227" t="s">
        <v>1455</v>
      </c>
      <c r="F137" s="228" t="s">
        <v>1456</v>
      </c>
      <c r="G137" s="229" t="s">
        <v>327</v>
      </c>
      <c r="H137" s="230">
        <v>20</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290</v>
      </c>
    </row>
    <row r="138" s="2" customFormat="1" ht="16.5" customHeight="1">
      <c r="A138" s="37"/>
      <c r="B138" s="38"/>
      <c r="C138" s="226" t="s">
        <v>8</v>
      </c>
      <c r="D138" s="226" t="s">
        <v>186</v>
      </c>
      <c r="E138" s="227" t="s">
        <v>1457</v>
      </c>
      <c r="F138" s="228" t="s">
        <v>1458</v>
      </c>
      <c r="G138" s="229" t="s">
        <v>327</v>
      </c>
      <c r="H138" s="230">
        <v>38</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302</v>
      </c>
    </row>
    <row r="139" s="2" customFormat="1" ht="16.5" customHeight="1">
      <c r="A139" s="37"/>
      <c r="B139" s="38"/>
      <c r="C139" s="226" t="s">
        <v>245</v>
      </c>
      <c r="D139" s="226" t="s">
        <v>186</v>
      </c>
      <c r="E139" s="227" t="s">
        <v>1459</v>
      </c>
      <c r="F139" s="228" t="s">
        <v>1460</v>
      </c>
      <c r="G139" s="229" t="s">
        <v>733</v>
      </c>
      <c r="H139" s="230">
        <v>110</v>
      </c>
      <c r="I139" s="231"/>
      <c r="J139" s="232">
        <f>ROUND(I139*H139,2)</f>
        <v>0</v>
      </c>
      <c r="K139" s="228" t="s">
        <v>202</v>
      </c>
      <c r="L139" s="43"/>
      <c r="M139" s="233" t="s">
        <v>1</v>
      </c>
      <c r="N139" s="234" t="s">
        <v>42</v>
      </c>
      <c r="O139" s="90"/>
      <c r="P139" s="235">
        <f>O139*H139</f>
        <v>0</v>
      </c>
      <c r="Q139" s="235">
        <v>0</v>
      </c>
      <c r="R139" s="235">
        <f>Q139*H139</f>
        <v>0</v>
      </c>
      <c r="S139" s="235">
        <v>0</v>
      </c>
      <c r="T139" s="236">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311</v>
      </c>
    </row>
    <row r="140" s="2" customFormat="1" ht="16.5" customHeight="1">
      <c r="A140" s="37"/>
      <c r="B140" s="38"/>
      <c r="C140" s="226" t="s">
        <v>250</v>
      </c>
      <c r="D140" s="226" t="s">
        <v>186</v>
      </c>
      <c r="E140" s="227" t="s">
        <v>1461</v>
      </c>
      <c r="F140" s="228" t="s">
        <v>1462</v>
      </c>
      <c r="G140" s="229" t="s">
        <v>733</v>
      </c>
      <c r="H140" s="230">
        <v>20</v>
      </c>
      <c r="I140" s="231"/>
      <c r="J140" s="232">
        <f>ROUND(I140*H140,2)</f>
        <v>0</v>
      </c>
      <c r="K140" s="228" t="s">
        <v>202</v>
      </c>
      <c r="L140" s="43"/>
      <c r="M140" s="233" t="s">
        <v>1</v>
      </c>
      <c r="N140" s="234" t="s">
        <v>42</v>
      </c>
      <c r="O140" s="90"/>
      <c r="P140" s="235">
        <f>O140*H140</f>
        <v>0</v>
      </c>
      <c r="Q140" s="235">
        <v>0</v>
      </c>
      <c r="R140" s="235">
        <f>Q140*H140</f>
        <v>0</v>
      </c>
      <c r="S140" s="235">
        <v>0</v>
      </c>
      <c r="T140" s="236">
        <f>S140*H140</f>
        <v>0</v>
      </c>
      <c r="U140" s="37"/>
      <c r="V140" s="37"/>
      <c r="W140" s="37"/>
      <c r="X140" s="37"/>
      <c r="Y140" s="37"/>
      <c r="Z140" s="37"/>
      <c r="AA140" s="37"/>
      <c r="AB140" s="37"/>
      <c r="AC140" s="37"/>
      <c r="AD140" s="37"/>
      <c r="AE140" s="37"/>
      <c r="AR140" s="237" t="s">
        <v>108</v>
      </c>
      <c r="AT140" s="237" t="s">
        <v>186</v>
      </c>
      <c r="AU140" s="237" t="s">
        <v>85</v>
      </c>
      <c r="AY140" s="16" t="s">
        <v>184</v>
      </c>
      <c r="BE140" s="238">
        <f>IF(N140="základní",J140,0)</f>
        <v>0</v>
      </c>
      <c r="BF140" s="238">
        <f>IF(N140="snížená",J140,0)</f>
        <v>0</v>
      </c>
      <c r="BG140" s="238">
        <f>IF(N140="zákl. přenesená",J140,0)</f>
        <v>0</v>
      </c>
      <c r="BH140" s="238">
        <f>IF(N140="sníž. přenesená",J140,0)</f>
        <v>0</v>
      </c>
      <c r="BI140" s="238">
        <f>IF(N140="nulová",J140,0)</f>
        <v>0</v>
      </c>
      <c r="BJ140" s="16" t="s">
        <v>85</v>
      </c>
      <c r="BK140" s="238">
        <f>ROUND(I140*H140,2)</f>
        <v>0</v>
      </c>
      <c r="BL140" s="16" t="s">
        <v>108</v>
      </c>
      <c r="BM140" s="237" t="s">
        <v>319</v>
      </c>
    </row>
    <row r="141" s="2" customFormat="1" ht="16.5" customHeight="1">
      <c r="A141" s="37"/>
      <c r="B141" s="38"/>
      <c r="C141" s="226" t="s">
        <v>255</v>
      </c>
      <c r="D141" s="226" t="s">
        <v>186</v>
      </c>
      <c r="E141" s="227" t="s">
        <v>1463</v>
      </c>
      <c r="F141" s="228" t="s">
        <v>1464</v>
      </c>
      <c r="G141" s="229" t="s">
        <v>733</v>
      </c>
      <c r="H141" s="230">
        <v>20</v>
      </c>
      <c r="I141" s="231"/>
      <c r="J141" s="232">
        <f>ROUND(I141*H141,2)</f>
        <v>0</v>
      </c>
      <c r="K141" s="228" t="s">
        <v>202</v>
      </c>
      <c r="L141" s="43"/>
      <c r="M141" s="233" t="s">
        <v>1</v>
      </c>
      <c r="N141" s="234" t="s">
        <v>42</v>
      </c>
      <c r="O141" s="90"/>
      <c r="P141" s="235">
        <f>O141*H141</f>
        <v>0</v>
      </c>
      <c r="Q141" s="235">
        <v>0</v>
      </c>
      <c r="R141" s="235">
        <f>Q141*H141</f>
        <v>0</v>
      </c>
      <c r="S141" s="235">
        <v>0</v>
      </c>
      <c r="T141" s="236">
        <f>S141*H141</f>
        <v>0</v>
      </c>
      <c r="U141" s="37"/>
      <c r="V141" s="37"/>
      <c r="W141" s="37"/>
      <c r="X141" s="37"/>
      <c r="Y141" s="37"/>
      <c r="Z141" s="37"/>
      <c r="AA141" s="37"/>
      <c r="AB141" s="37"/>
      <c r="AC141" s="37"/>
      <c r="AD141" s="37"/>
      <c r="AE141" s="37"/>
      <c r="AR141" s="237" t="s">
        <v>108</v>
      </c>
      <c r="AT141" s="237" t="s">
        <v>186</v>
      </c>
      <c r="AU141" s="237" t="s">
        <v>85</v>
      </c>
      <c r="AY141" s="16" t="s">
        <v>184</v>
      </c>
      <c r="BE141" s="238">
        <f>IF(N141="základní",J141,0)</f>
        <v>0</v>
      </c>
      <c r="BF141" s="238">
        <f>IF(N141="snížená",J141,0)</f>
        <v>0</v>
      </c>
      <c r="BG141" s="238">
        <f>IF(N141="zákl. přenesená",J141,0)</f>
        <v>0</v>
      </c>
      <c r="BH141" s="238">
        <f>IF(N141="sníž. přenesená",J141,0)</f>
        <v>0</v>
      </c>
      <c r="BI141" s="238">
        <f>IF(N141="nulová",J141,0)</f>
        <v>0</v>
      </c>
      <c r="BJ141" s="16" t="s">
        <v>85</v>
      </c>
      <c r="BK141" s="238">
        <f>ROUND(I141*H141,2)</f>
        <v>0</v>
      </c>
      <c r="BL141" s="16" t="s">
        <v>108</v>
      </c>
      <c r="BM141" s="237" t="s">
        <v>329</v>
      </c>
    </row>
    <row r="142" s="2" customFormat="1" ht="16.5" customHeight="1">
      <c r="A142" s="37"/>
      <c r="B142" s="38"/>
      <c r="C142" s="226" t="s">
        <v>260</v>
      </c>
      <c r="D142" s="226" t="s">
        <v>186</v>
      </c>
      <c r="E142" s="227" t="s">
        <v>1465</v>
      </c>
      <c r="F142" s="228" t="s">
        <v>1466</v>
      </c>
      <c r="G142" s="229" t="s">
        <v>733</v>
      </c>
      <c r="H142" s="230">
        <v>1</v>
      </c>
      <c r="I142" s="231"/>
      <c r="J142" s="232">
        <f>ROUND(I142*H142,2)</f>
        <v>0</v>
      </c>
      <c r="K142" s="228" t="s">
        <v>202</v>
      </c>
      <c r="L142" s="43"/>
      <c r="M142" s="233" t="s">
        <v>1</v>
      </c>
      <c r="N142" s="234" t="s">
        <v>42</v>
      </c>
      <c r="O142" s="90"/>
      <c r="P142" s="235">
        <f>O142*H142</f>
        <v>0</v>
      </c>
      <c r="Q142" s="235">
        <v>0</v>
      </c>
      <c r="R142" s="235">
        <f>Q142*H142</f>
        <v>0</v>
      </c>
      <c r="S142" s="235">
        <v>0</v>
      </c>
      <c r="T142" s="236">
        <f>S142*H142</f>
        <v>0</v>
      </c>
      <c r="U142" s="37"/>
      <c r="V142" s="37"/>
      <c r="W142" s="37"/>
      <c r="X142" s="37"/>
      <c r="Y142" s="37"/>
      <c r="Z142" s="37"/>
      <c r="AA142" s="37"/>
      <c r="AB142" s="37"/>
      <c r="AC142" s="37"/>
      <c r="AD142" s="37"/>
      <c r="AE142" s="37"/>
      <c r="AR142" s="237" t="s">
        <v>108</v>
      </c>
      <c r="AT142" s="237" t="s">
        <v>186</v>
      </c>
      <c r="AU142" s="237" t="s">
        <v>85</v>
      </c>
      <c r="AY142" s="16" t="s">
        <v>184</v>
      </c>
      <c r="BE142" s="238">
        <f>IF(N142="základní",J142,0)</f>
        <v>0</v>
      </c>
      <c r="BF142" s="238">
        <f>IF(N142="snížená",J142,0)</f>
        <v>0</v>
      </c>
      <c r="BG142" s="238">
        <f>IF(N142="zákl. přenesená",J142,0)</f>
        <v>0</v>
      </c>
      <c r="BH142" s="238">
        <f>IF(N142="sníž. přenesená",J142,0)</f>
        <v>0</v>
      </c>
      <c r="BI142" s="238">
        <f>IF(N142="nulová",J142,0)</f>
        <v>0</v>
      </c>
      <c r="BJ142" s="16" t="s">
        <v>85</v>
      </c>
      <c r="BK142" s="238">
        <f>ROUND(I142*H142,2)</f>
        <v>0</v>
      </c>
      <c r="BL142" s="16" t="s">
        <v>108</v>
      </c>
      <c r="BM142" s="237" t="s">
        <v>339</v>
      </c>
    </row>
    <row r="143" s="2" customFormat="1" ht="16.5" customHeight="1">
      <c r="A143" s="37"/>
      <c r="B143" s="38"/>
      <c r="C143" s="226" t="s">
        <v>267</v>
      </c>
      <c r="D143" s="226" t="s">
        <v>186</v>
      </c>
      <c r="E143" s="227" t="s">
        <v>1467</v>
      </c>
      <c r="F143" s="228" t="s">
        <v>1468</v>
      </c>
      <c r="G143" s="229" t="s">
        <v>733</v>
      </c>
      <c r="H143" s="230">
        <v>6</v>
      </c>
      <c r="I143" s="231"/>
      <c r="J143" s="232">
        <f>ROUND(I143*H143,2)</f>
        <v>0</v>
      </c>
      <c r="K143" s="228" t="s">
        <v>202</v>
      </c>
      <c r="L143" s="43"/>
      <c r="M143" s="233" t="s">
        <v>1</v>
      </c>
      <c r="N143" s="234" t="s">
        <v>42</v>
      </c>
      <c r="O143" s="90"/>
      <c r="P143" s="235">
        <f>O143*H143</f>
        <v>0</v>
      </c>
      <c r="Q143" s="235">
        <v>0</v>
      </c>
      <c r="R143" s="235">
        <f>Q143*H143</f>
        <v>0</v>
      </c>
      <c r="S143" s="235">
        <v>0</v>
      </c>
      <c r="T143" s="236">
        <f>S143*H143</f>
        <v>0</v>
      </c>
      <c r="U143" s="37"/>
      <c r="V143" s="37"/>
      <c r="W143" s="37"/>
      <c r="X143" s="37"/>
      <c r="Y143" s="37"/>
      <c r="Z143" s="37"/>
      <c r="AA143" s="37"/>
      <c r="AB143" s="37"/>
      <c r="AC143" s="37"/>
      <c r="AD143" s="37"/>
      <c r="AE143" s="37"/>
      <c r="AR143" s="237" t="s">
        <v>108</v>
      </c>
      <c r="AT143" s="237" t="s">
        <v>186</v>
      </c>
      <c r="AU143" s="237" t="s">
        <v>85</v>
      </c>
      <c r="AY143" s="16" t="s">
        <v>184</v>
      </c>
      <c r="BE143" s="238">
        <f>IF(N143="základní",J143,0)</f>
        <v>0</v>
      </c>
      <c r="BF143" s="238">
        <f>IF(N143="snížená",J143,0)</f>
        <v>0</v>
      </c>
      <c r="BG143" s="238">
        <f>IF(N143="zákl. přenesená",J143,0)</f>
        <v>0</v>
      </c>
      <c r="BH143" s="238">
        <f>IF(N143="sníž. přenesená",J143,0)</f>
        <v>0</v>
      </c>
      <c r="BI143" s="238">
        <f>IF(N143="nulová",J143,0)</f>
        <v>0</v>
      </c>
      <c r="BJ143" s="16" t="s">
        <v>85</v>
      </c>
      <c r="BK143" s="238">
        <f>ROUND(I143*H143,2)</f>
        <v>0</v>
      </c>
      <c r="BL143" s="16" t="s">
        <v>108</v>
      </c>
      <c r="BM143" s="237" t="s">
        <v>348</v>
      </c>
    </row>
    <row r="144" s="2" customFormat="1" ht="16.5" customHeight="1">
      <c r="A144" s="37"/>
      <c r="B144" s="38"/>
      <c r="C144" s="226" t="s">
        <v>272</v>
      </c>
      <c r="D144" s="226" t="s">
        <v>186</v>
      </c>
      <c r="E144" s="227" t="s">
        <v>1469</v>
      </c>
      <c r="F144" s="228" t="s">
        <v>1470</v>
      </c>
      <c r="G144" s="229" t="s">
        <v>733</v>
      </c>
      <c r="H144" s="230">
        <v>2</v>
      </c>
      <c r="I144" s="231"/>
      <c r="J144" s="232">
        <f>ROUND(I144*H144,2)</f>
        <v>0</v>
      </c>
      <c r="K144" s="228" t="s">
        <v>202</v>
      </c>
      <c r="L144" s="43"/>
      <c r="M144" s="233" t="s">
        <v>1</v>
      </c>
      <c r="N144" s="234" t="s">
        <v>42</v>
      </c>
      <c r="O144" s="90"/>
      <c r="P144" s="235">
        <f>O144*H144</f>
        <v>0</v>
      </c>
      <c r="Q144" s="235">
        <v>0</v>
      </c>
      <c r="R144" s="235">
        <f>Q144*H144</f>
        <v>0</v>
      </c>
      <c r="S144" s="235">
        <v>0</v>
      </c>
      <c r="T144" s="236">
        <f>S144*H144</f>
        <v>0</v>
      </c>
      <c r="U144" s="37"/>
      <c r="V144" s="37"/>
      <c r="W144" s="37"/>
      <c r="X144" s="37"/>
      <c r="Y144" s="37"/>
      <c r="Z144" s="37"/>
      <c r="AA144" s="37"/>
      <c r="AB144" s="37"/>
      <c r="AC144" s="37"/>
      <c r="AD144" s="37"/>
      <c r="AE144" s="37"/>
      <c r="AR144" s="237" t="s">
        <v>108</v>
      </c>
      <c r="AT144" s="237" t="s">
        <v>186</v>
      </c>
      <c r="AU144" s="237" t="s">
        <v>85</v>
      </c>
      <c r="AY144" s="16" t="s">
        <v>184</v>
      </c>
      <c r="BE144" s="238">
        <f>IF(N144="základní",J144,0)</f>
        <v>0</v>
      </c>
      <c r="BF144" s="238">
        <f>IF(N144="snížená",J144,0)</f>
        <v>0</v>
      </c>
      <c r="BG144" s="238">
        <f>IF(N144="zákl. přenesená",J144,0)</f>
        <v>0</v>
      </c>
      <c r="BH144" s="238">
        <f>IF(N144="sníž. přenesená",J144,0)</f>
        <v>0</v>
      </c>
      <c r="BI144" s="238">
        <f>IF(N144="nulová",J144,0)</f>
        <v>0</v>
      </c>
      <c r="BJ144" s="16" t="s">
        <v>85</v>
      </c>
      <c r="BK144" s="238">
        <f>ROUND(I144*H144,2)</f>
        <v>0</v>
      </c>
      <c r="BL144" s="16" t="s">
        <v>108</v>
      </c>
      <c r="BM144" s="237" t="s">
        <v>357</v>
      </c>
    </row>
    <row r="145" s="2" customFormat="1" ht="16.5" customHeight="1">
      <c r="A145" s="37"/>
      <c r="B145" s="38"/>
      <c r="C145" s="226" t="s">
        <v>277</v>
      </c>
      <c r="D145" s="226" t="s">
        <v>186</v>
      </c>
      <c r="E145" s="227" t="s">
        <v>1471</v>
      </c>
      <c r="F145" s="228" t="s">
        <v>1472</v>
      </c>
      <c r="G145" s="229" t="s">
        <v>733</v>
      </c>
      <c r="H145" s="230">
        <v>4</v>
      </c>
      <c r="I145" s="231"/>
      <c r="J145" s="232">
        <f>ROUND(I145*H145,2)</f>
        <v>0</v>
      </c>
      <c r="K145" s="228" t="s">
        <v>202</v>
      </c>
      <c r="L145" s="43"/>
      <c r="M145" s="233" t="s">
        <v>1</v>
      </c>
      <c r="N145" s="234" t="s">
        <v>42</v>
      </c>
      <c r="O145" s="90"/>
      <c r="P145" s="235">
        <f>O145*H145</f>
        <v>0</v>
      </c>
      <c r="Q145" s="235">
        <v>0</v>
      </c>
      <c r="R145" s="235">
        <f>Q145*H145</f>
        <v>0</v>
      </c>
      <c r="S145" s="235">
        <v>0</v>
      </c>
      <c r="T145" s="236">
        <f>S145*H145</f>
        <v>0</v>
      </c>
      <c r="U145" s="37"/>
      <c r="V145" s="37"/>
      <c r="W145" s="37"/>
      <c r="X145" s="37"/>
      <c r="Y145" s="37"/>
      <c r="Z145" s="37"/>
      <c r="AA145" s="37"/>
      <c r="AB145" s="37"/>
      <c r="AC145" s="37"/>
      <c r="AD145" s="37"/>
      <c r="AE145" s="37"/>
      <c r="AR145" s="237" t="s">
        <v>108</v>
      </c>
      <c r="AT145" s="237" t="s">
        <v>186</v>
      </c>
      <c r="AU145" s="237" t="s">
        <v>85</v>
      </c>
      <c r="AY145" s="16" t="s">
        <v>184</v>
      </c>
      <c r="BE145" s="238">
        <f>IF(N145="základní",J145,0)</f>
        <v>0</v>
      </c>
      <c r="BF145" s="238">
        <f>IF(N145="snížená",J145,0)</f>
        <v>0</v>
      </c>
      <c r="BG145" s="238">
        <f>IF(N145="zákl. přenesená",J145,0)</f>
        <v>0</v>
      </c>
      <c r="BH145" s="238">
        <f>IF(N145="sníž. přenesená",J145,0)</f>
        <v>0</v>
      </c>
      <c r="BI145" s="238">
        <f>IF(N145="nulová",J145,0)</f>
        <v>0</v>
      </c>
      <c r="BJ145" s="16" t="s">
        <v>85</v>
      </c>
      <c r="BK145" s="238">
        <f>ROUND(I145*H145,2)</f>
        <v>0</v>
      </c>
      <c r="BL145" s="16" t="s">
        <v>108</v>
      </c>
      <c r="BM145" s="237" t="s">
        <v>366</v>
      </c>
    </row>
    <row r="146" s="2" customFormat="1" ht="16.5" customHeight="1">
      <c r="A146" s="37"/>
      <c r="B146" s="38"/>
      <c r="C146" s="226" t="s">
        <v>281</v>
      </c>
      <c r="D146" s="226" t="s">
        <v>186</v>
      </c>
      <c r="E146" s="227" t="s">
        <v>1473</v>
      </c>
      <c r="F146" s="228" t="s">
        <v>1474</v>
      </c>
      <c r="G146" s="229" t="s">
        <v>733</v>
      </c>
      <c r="H146" s="230">
        <v>10</v>
      </c>
      <c r="I146" s="231"/>
      <c r="J146" s="232">
        <f>ROUND(I146*H146,2)</f>
        <v>0</v>
      </c>
      <c r="K146" s="228" t="s">
        <v>202</v>
      </c>
      <c r="L146" s="43"/>
      <c r="M146" s="233" t="s">
        <v>1</v>
      </c>
      <c r="N146" s="234" t="s">
        <v>42</v>
      </c>
      <c r="O146" s="90"/>
      <c r="P146" s="235">
        <f>O146*H146</f>
        <v>0</v>
      </c>
      <c r="Q146" s="235">
        <v>0</v>
      </c>
      <c r="R146" s="235">
        <f>Q146*H146</f>
        <v>0</v>
      </c>
      <c r="S146" s="235">
        <v>0</v>
      </c>
      <c r="T146" s="236">
        <f>S146*H146</f>
        <v>0</v>
      </c>
      <c r="U146" s="37"/>
      <c r="V146" s="37"/>
      <c r="W146" s="37"/>
      <c r="X146" s="37"/>
      <c r="Y146" s="37"/>
      <c r="Z146" s="37"/>
      <c r="AA146" s="37"/>
      <c r="AB146" s="37"/>
      <c r="AC146" s="37"/>
      <c r="AD146" s="37"/>
      <c r="AE146" s="37"/>
      <c r="AR146" s="237" t="s">
        <v>108</v>
      </c>
      <c r="AT146" s="237" t="s">
        <v>186</v>
      </c>
      <c r="AU146" s="237" t="s">
        <v>85</v>
      </c>
      <c r="AY146" s="16" t="s">
        <v>184</v>
      </c>
      <c r="BE146" s="238">
        <f>IF(N146="základní",J146,0)</f>
        <v>0</v>
      </c>
      <c r="BF146" s="238">
        <f>IF(N146="snížená",J146,0)</f>
        <v>0</v>
      </c>
      <c r="BG146" s="238">
        <f>IF(N146="zákl. přenesená",J146,0)</f>
        <v>0</v>
      </c>
      <c r="BH146" s="238">
        <f>IF(N146="sníž. přenesená",J146,0)</f>
        <v>0</v>
      </c>
      <c r="BI146" s="238">
        <f>IF(N146="nulová",J146,0)</f>
        <v>0</v>
      </c>
      <c r="BJ146" s="16" t="s">
        <v>85</v>
      </c>
      <c r="BK146" s="238">
        <f>ROUND(I146*H146,2)</f>
        <v>0</v>
      </c>
      <c r="BL146" s="16" t="s">
        <v>108</v>
      </c>
      <c r="BM146" s="237" t="s">
        <v>374</v>
      </c>
    </row>
    <row r="147" s="2" customFormat="1" ht="16.5" customHeight="1">
      <c r="A147" s="37"/>
      <c r="B147" s="38"/>
      <c r="C147" s="226" t="s">
        <v>7</v>
      </c>
      <c r="D147" s="226" t="s">
        <v>186</v>
      </c>
      <c r="E147" s="227" t="s">
        <v>1475</v>
      </c>
      <c r="F147" s="228" t="s">
        <v>1476</v>
      </c>
      <c r="G147" s="229" t="s">
        <v>733</v>
      </c>
      <c r="H147" s="230">
        <v>75</v>
      </c>
      <c r="I147" s="231"/>
      <c r="J147" s="232">
        <f>ROUND(I147*H147,2)</f>
        <v>0</v>
      </c>
      <c r="K147" s="228" t="s">
        <v>202</v>
      </c>
      <c r="L147" s="43"/>
      <c r="M147" s="233" t="s">
        <v>1</v>
      </c>
      <c r="N147" s="234" t="s">
        <v>42</v>
      </c>
      <c r="O147" s="90"/>
      <c r="P147" s="235">
        <f>O147*H147</f>
        <v>0</v>
      </c>
      <c r="Q147" s="235">
        <v>0</v>
      </c>
      <c r="R147" s="235">
        <f>Q147*H147</f>
        <v>0</v>
      </c>
      <c r="S147" s="235">
        <v>0</v>
      </c>
      <c r="T147" s="236">
        <f>S147*H147</f>
        <v>0</v>
      </c>
      <c r="U147" s="37"/>
      <c r="V147" s="37"/>
      <c r="W147" s="37"/>
      <c r="X147" s="37"/>
      <c r="Y147" s="37"/>
      <c r="Z147" s="37"/>
      <c r="AA147" s="37"/>
      <c r="AB147" s="37"/>
      <c r="AC147" s="37"/>
      <c r="AD147" s="37"/>
      <c r="AE147" s="37"/>
      <c r="AR147" s="237" t="s">
        <v>108</v>
      </c>
      <c r="AT147" s="237" t="s">
        <v>186</v>
      </c>
      <c r="AU147" s="237" t="s">
        <v>85</v>
      </c>
      <c r="AY147" s="16" t="s">
        <v>184</v>
      </c>
      <c r="BE147" s="238">
        <f>IF(N147="základní",J147,0)</f>
        <v>0</v>
      </c>
      <c r="BF147" s="238">
        <f>IF(N147="snížená",J147,0)</f>
        <v>0</v>
      </c>
      <c r="BG147" s="238">
        <f>IF(N147="zákl. přenesená",J147,0)</f>
        <v>0</v>
      </c>
      <c r="BH147" s="238">
        <f>IF(N147="sníž. přenesená",J147,0)</f>
        <v>0</v>
      </c>
      <c r="BI147" s="238">
        <f>IF(N147="nulová",J147,0)</f>
        <v>0</v>
      </c>
      <c r="BJ147" s="16" t="s">
        <v>85</v>
      </c>
      <c r="BK147" s="238">
        <f>ROUND(I147*H147,2)</f>
        <v>0</v>
      </c>
      <c r="BL147" s="16" t="s">
        <v>108</v>
      </c>
      <c r="BM147" s="237" t="s">
        <v>380</v>
      </c>
    </row>
    <row r="148" s="2" customFormat="1" ht="16.5" customHeight="1">
      <c r="A148" s="37"/>
      <c r="B148" s="38"/>
      <c r="C148" s="226" t="s">
        <v>290</v>
      </c>
      <c r="D148" s="226" t="s">
        <v>186</v>
      </c>
      <c r="E148" s="227" t="s">
        <v>1477</v>
      </c>
      <c r="F148" s="228" t="s">
        <v>1478</v>
      </c>
      <c r="G148" s="229" t="s">
        <v>733</v>
      </c>
      <c r="H148" s="230">
        <v>7</v>
      </c>
      <c r="I148" s="231"/>
      <c r="J148" s="232">
        <f>ROUND(I148*H148,2)</f>
        <v>0</v>
      </c>
      <c r="K148" s="228" t="s">
        <v>202</v>
      </c>
      <c r="L148" s="43"/>
      <c r="M148" s="233" t="s">
        <v>1</v>
      </c>
      <c r="N148" s="234" t="s">
        <v>42</v>
      </c>
      <c r="O148" s="90"/>
      <c r="P148" s="235">
        <f>O148*H148</f>
        <v>0</v>
      </c>
      <c r="Q148" s="235">
        <v>0</v>
      </c>
      <c r="R148" s="235">
        <f>Q148*H148</f>
        <v>0</v>
      </c>
      <c r="S148" s="235">
        <v>0</v>
      </c>
      <c r="T148" s="236">
        <f>S148*H148</f>
        <v>0</v>
      </c>
      <c r="U148" s="37"/>
      <c r="V148" s="37"/>
      <c r="W148" s="37"/>
      <c r="X148" s="37"/>
      <c r="Y148" s="37"/>
      <c r="Z148" s="37"/>
      <c r="AA148" s="37"/>
      <c r="AB148" s="37"/>
      <c r="AC148" s="37"/>
      <c r="AD148" s="37"/>
      <c r="AE148" s="37"/>
      <c r="AR148" s="237" t="s">
        <v>108</v>
      </c>
      <c r="AT148" s="237" t="s">
        <v>186</v>
      </c>
      <c r="AU148" s="237" t="s">
        <v>85</v>
      </c>
      <c r="AY148" s="16" t="s">
        <v>184</v>
      </c>
      <c r="BE148" s="238">
        <f>IF(N148="základní",J148,0)</f>
        <v>0</v>
      </c>
      <c r="BF148" s="238">
        <f>IF(N148="snížená",J148,0)</f>
        <v>0</v>
      </c>
      <c r="BG148" s="238">
        <f>IF(N148="zákl. přenesená",J148,0)</f>
        <v>0</v>
      </c>
      <c r="BH148" s="238">
        <f>IF(N148="sníž. přenesená",J148,0)</f>
        <v>0</v>
      </c>
      <c r="BI148" s="238">
        <f>IF(N148="nulová",J148,0)</f>
        <v>0</v>
      </c>
      <c r="BJ148" s="16" t="s">
        <v>85</v>
      </c>
      <c r="BK148" s="238">
        <f>ROUND(I148*H148,2)</f>
        <v>0</v>
      </c>
      <c r="BL148" s="16" t="s">
        <v>108</v>
      </c>
      <c r="BM148" s="237" t="s">
        <v>389</v>
      </c>
    </row>
    <row r="149" s="2" customFormat="1" ht="16.5" customHeight="1">
      <c r="A149" s="37"/>
      <c r="B149" s="38"/>
      <c r="C149" s="226" t="s">
        <v>296</v>
      </c>
      <c r="D149" s="226" t="s">
        <v>186</v>
      </c>
      <c r="E149" s="227" t="s">
        <v>1479</v>
      </c>
      <c r="F149" s="228" t="s">
        <v>1480</v>
      </c>
      <c r="G149" s="229" t="s">
        <v>733</v>
      </c>
      <c r="H149" s="230">
        <v>1</v>
      </c>
      <c r="I149" s="231"/>
      <c r="J149" s="232">
        <f>ROUND(I149*H149,2)</f>
        <v>0</v>
      </c>
      <c r="K149" s="228" t="s">
        <v>202</v>
      </c>
      <c r="L149" s="43"/>
      <c r="M149" s="233" t="s">
        <v>1</v>
      </c>
      <c r="N149" s="234" t="s">
        <v>42</v>
      </c>
      <c r="O149" s="90"/>
      <c r="P149" s="235">
        <f>O149*H149</f>
        <v>0</v>
      </c>
      <c r="Q149" s="235">
        <v>0</v>
      </c>
      <c r="R149" s="235">
        <f>Q149*H149</f>
        <v>0</v>
      </c>
      <c r="S149" s="235">
        <v>0</v>
      </c>
      <c r="T149" s="236">
        <f>S149*H149</f>
        <v>0</v>
      </c>
      <c r="U149" s="37"/>
      <c r="V149" s="37"/>
      <c r="W149" s="37"/>
      <c r="X149" s="37"/>
      <c r="Y149" s="37"/>
      <c r="Z149" s="37"/>
      <c r="AA149" s="37"/>
      <c r="AB149" s="37"/>
      <c r="AC149" s="37"/>
      <c r="AD149" s="37"/>
      <c r="AE149" s="37"/>
      <c r="AR149" s="237" t="s">
        <v>108</v>
      </c>
      <c r="AT149" s="237" t="s">
        <v>186</v>
      </c>
      <c r="AU149" s="237" t="s">
        <v>85</v>
      </c>
      <c r="AY149" s="16" t="s">
        <v>184</v>
      </c>
      <c r="BE149" s="238">
        <f>IF(N149="základní",J149,0)</f>
        <v>0</v>
      </c>
      <c r="BF149" s="238">
        <f>IF(N149="snížená",J149,0)</f>
        <v>0</v>
      </c>
      <c r="BG149" s="238">
        <f>IF(N149="zákl. přenesená",J149,0)</f>
        <v>0</v>
      </c>
      <c r="BH149" s="238">
        <f>IF(N149="sníž. přenesená",J149,0)</f>
        <v>0</v>
      </c>
      <c r="BI149" s="238">
        <f>IF(N149="nulová",J149,0)</f>
        <v>0</v>
      </c>
      <c r="BJ149" s="16" t="s">
        <v>85</v>
      </c>
      <c r="BK149" s="238">
        <f>ROUND(I149*H149,2)</f>
        <v>0</v>
      </c>
      <c r="BL149" s="16" t="s">
        <v>108</v>
      </c>
      <c r="BM149" s="237" t="s">
        <v>399</v>
      </c>
    </row>
    <row r="150" s="2" customFormat="1" ht="16.5" customHeight="1">
      <c r="A150" s="37"/>
      <c r="B150" s="38"/>
      <c r="C150" s="226" t="s">
        <v>302</v>
      </c>
      <c r="D150" s="226" t="s">
        <v>186</v>
      </c>
      <c r="E150" s="227" t="s">
        <v>1481</v>
      </c>
      <c r="F150" s="228" t="s">
        <v>1482</v>
      </c>
      <c r="G150" s="229" t="s">
        <v>733</v>
      </c>
      <c r="H150" s="230">
        <v>4</v>
      </c>
      <c r="I150" s="231"/>
      <c r="J150" s="232">
        <f>ROUND(I150*H150,2)</f>
        <v>0</v>
      </c>
      <c r="K150" s="228" t="s">
        <v>202</v>
      </c>
      <c r="L150" s="43"/>
      <c r="M150" s="233" t="s">
        <v>1</v>
      </c>
      <c r="N150" s="234" t="s">
        <v>42</v>
      </c>
      <c r="O150" s="90"/>
      <c r="P150" s="235">
        <f>O150*H150</f>
        <v>0</v>
      </c>
      <c r="Q150" s="235">
        <v>0</v>
      </c>
      <c r="R150" s="235">
        <f>Q150*H150</f>
        <v>0</v>
      </c>
      <c r="S150" s="235">
        <v>0</v>
      </c>
      <c r="T150" s="236">
        <f>S150*H150</f>
        <v>0</v>
      </c>
      <c r="U150" s="37"/>
      <c r="V150" s="37"/>
      <c r="W150" s="37"/>
      <c r="X150" s="37"/>
      <c r="Y150" s="37"/>
      <c r="Z150" s="37"/>
      <c r="AA150" s="37"/>
      <c r="AB150" s="37"/>
      <c r="AC150" s="37"/>
      <c r="AD150" s="37"/>
      <c r="AE150" s="37"/>
      <c r="AR150" s="237" t="s">
        <v>108</v>
      </c>
      <c r="AT150" s="237" t="s">
        <v>186</v>
      </c>
      <c r="AU150" s="237" t="s">
        <v>85</v>
      </c>
      <c r="AY150" s="16" t="s">
        <v>184</v>
      </c>
      <c r="BE150" s="238">
        <f>IF(N150="základní",J150,0)</f>
        <v>0</v>
      </c>
      <c r="BF150" s="238">
        <f>IF(N150="snížená",J150,0)</f>
        <v>0</v>
      </c>
      <c r="BG150" s="238">
        <f>IF(N150="zákl. přenesená",J150,0)</f>
        <v>0</v>
      </c>
      <c r="BH150" s="238">
        <f>IF(N150="sníž. přenesená",J150,0)</f>
        <v>0</v>
      </c>
      <c r="BI150" s="238">
        <f>IF(N150="nulová",J150,0)</f>
        <v>0</v>
      </c>
      <c r="BJ150" s="16" t="s">
        <v>85</v>
      </c>
      <c r="BK150" s="238">
        <f>ROUND(I150*H150,2)</f>
        <v>0</v>
      </c>
      <c r="BL150" s="16" t="s">
        <v>108</v>
      </c>
      <c r="BM150" s="237" t="s">
        <v>409</v>
      </c>
    </row>
    <row r="151" s="2" customFormat="1" ht="16.5" customHeight="1">
      <c r="A151" s="37"/>
      <c r="B151" s="38"/>
      <c r="C151" s="226" t="s">
        <v>307</v>
      </c>
      <c r="D151" s="226" t="s">
        <v>186</v>
      </c>
      <c r="E151" s="227" t="s">
        <v>1483</v>
      </c>
      <c r="F151" s="228" t="s">
        <v>1484</v>
      </c>
      <c r="G151" s="229" t="s">
        <v>733</v>
      </c>
      <c r="H151" s="230">
        <v>30</v>
      </c>
      <c r="I151" s="231"/>
      <c r="J151" s="232">
        <f>ROUND(I151*H151,2)</f>
        <v>0</v>
      </c>
      <c r="K151" s="228" t="s">
        <v>202</v>
      </c>
      <c r="L151" s="43"/>
      <c r="M151" s="233" t="s">
        <v>1</v>
      </c>
      <c r="N151" s="234" t="s">
        <v>42</v>
      </c>
      <c r="O151" s="90"/>
      <c r="P151" s="235">
        <f>O151*H151</f>
        <v>0</v>
      </c>
      <c r="Q151" s="235">
        <v>0</v>
      </c>
      <c r="R151" s="235">
        <f>Q151*H151</f>
        <v>0</v>
      </c>
      <c r="S151" s="235">
        <v>0</v>
      </c>
      <c r="T151" s="236">
        <f>S151*H151</f>
        <v>0</v>
      </c>
      <c r="U151" s="37"/>
      <c r="V151" s="37"/>
      <c r="W151" s="37"/>
      <c r="X151" s="37"/>
      <c r="Y151" s="37"/>
      <c r="Z151" s="37"/>
      <c r="AA151" s="37"/>
      <c r="AB151" s="37"/>
      <c r="AC151" s="37"/>
      <c r="AD151" s="37"/>
      <c r="AE151" s="37"/>
      <c r="AR151" s="237" t="s">
        <v>108</v>
      </c>
      <c r="AT151" s="237" t="s">
        <v>186</v>
      </c>
      <c r="AU151" s="237" t="s">
        <v>85</v>
      </c>
      <c r="AY151" s="16" t="s">
        <v>184</v>
      </c>
      <c r="BE151" s="238">
        <f>IF(N151="základní",J151,0)</f>
        <v>0</v>
      </c>
      <c r="BF151" s="238">
        <f>IF(N151="snížená",J151,0)</f>
        <v>0</v>
      </c>
      <c r="BG151" s="238">
        <f>IF(N151="zákl. přenesená",J151,0)</f>
        <v>0</v>
      </c>
      <c r="BH151" s="238">
        <f>IF(N151="sníž. přenesená",J151,0)</f>
        <v>0</v>
      </c>
      <c r="BI151" s="238">
        <f>IF(N151="nulová",J151,0)</f>
        <v>0</v>
      </c>
      <c r="BJ151" s="16" t="s">
        <v>85</v>
      </c>
      <c r="BK151" s="238">
        <f>ROUND(I151*H151,2)</f>
        <v>0</v>
      </c>
      <c r="BL151" s="16" t="s">
        <v>108</v>
      </c>
      <c r="BM151" s="237" t="s">
        <v>420</v>
      </c>
    </row>
    <row r="152" s="2" customFormat="1" ht="16.5" customHeight="1">
      <c r="A152" s="37"/>
      <c r="B152" s="38"/>
      <c r="C152" s="226" t="s">
        <v>311</v>
      </c>
      <c r="D152" s="226" t="s">
        <v>186</v>
      </c>
      <c r="E152" s="227" t="s">
        <v>1485</v>
      </c>
      <c r="F152" s="228" t="s">
        <v>1486</v>
      </c>
      <c r="G152" s="229" t="s">
        <v>733</v>
      </c>
      <c r="H152" s="230">
        <v>2</v>
      </c>
      <c r="I152" s="231"/>
      <c r="J152" s="232">
        <f>ROUND(I152*H152,2)</f>
        <v>0</v>
      </c>
      <c r="K152" s="228" t="s">
        <v>202</v>
      </c>
      <c r="L152" s="43"/>
      <c r="M152" s="233" t="s">
        <v>1</v>
      </c>
      <c r="N152" s="234" t="s">
        <v>42</v>
      </c>
      <c r="O152" s="90"/>
      <c r="P152" s="235">
        <f>O152*H152</f>
        <v>0</v>
      </c>
      <c r="Q152" s="235">
        <v>0</v>
      </c>
      <c r="R152" s="235">
        <f>Q152*H152</f>
        <v>0</v>
      </c>
      <c r="S152" s="235">
        <v>0</v>
      </c>
      <c r="T152" s="236">
        <f>S152*H152</f>
        <v>0</v>
      </c>
      <c r="U152" s="37"/>
      <c r="V152" s="37"/>
      <c r="W152" s="37"/>
      <c r="X152" s="37"/>
      <c r="Y152" s="37"/>
      <c r="Z152" s="37"/>
      <c r="AA152" s="37"/>
      <c r="AB152" s="37"/>
      <c r="AC152" s="37"/>
      <c r="AD152" s="37"/>
      <c r="AE152" s="37"/>
      <c r="AR152" s="237" t="s">
        <v>108</v>
      </c>
      <c r="AT152" s="237" t="s">
        <v>186</v>
      </c>
      <c r="AU152" s="237" t="s">
        <v>85</v>
      </c>
      <c r="AY152" s="16" t="s">
        <v>184</v>
      </c>
      <c r="BE152" s="238">
        <f>IF(N152="základní",J152,0)</f>
        <v>0</v>
      </c>
      <c r="BF152" s="238">
        <f>IF(N152="snížená",J152,0)</f>
        <v>0</v>
      </c>
      <c r="BG152" s="238">
        <f>IF(N152="zákl. přenesená",J152,0)</f>
        <v>0</v>
      </c>
      <c r="BH152" s="238">
        <f>IF(N152="sníž. přenesená",J152,0)</f>
        <v>0</v>
      </c>
      <c r="BI152" s="238">
        <f>IF(N152="nulová",J152,0)</f>
        <v>0</v>
      </c>
      <c r="BJ152" s="16" t="s">
        <v>85</v>
      </c>
      <c r="BK152" s="238">
        <f>ROUND(I152*H152,2)</f>
        <v>0</v>
      </c>
      <c r="BL152" s="16" t="s">
        <v>108</v>
      </c>
      <c r="BM152" s="237" t="s">
        <v>431</v>
      </c>
    </row>
    <row r="153" s="2" customFormat="1" ht="16.5" customHeight="1">
      <c r="A153" s="37"/>
      <c r="B153" s="38"/>
      <c r="C153" s="226" t="s">
        <v>315</v>
      </c>
      <c r="D153" s="226" t="s">
        <v>186</v>
      </c>
      <c r="E153" s="227" t="s">
        <v>1487</v>
      </c>
      <c r="F153" s="228" t="s">
        <v>1488</v>
      </c>
      <c r="G153" s="229" t="s">
        <v>733</v>
      </c>
      <c r="H153" s="230">
        <v>2</v>
      </c>
      <c r="I153" s="231"/>
      <c r="J153" s="232">
        <f>ROUND(I153*H153,2)</f>
        <v>0</v>
      </c>
      <c r="K153" s="228" t="s">
        <v>202</v>
      </c>
      <c r="L153" s="43"/>
      <c r="M153" s="233" t="s">
        <v>1</v>
      </c>
      <c r="N153" s="234" t="s">
        <v>42</v>
      </c>
      <c r="O153" s="90"/>
      <c r="P153" s="235">
        <f>O153*H153</f>
        <v>0</v>
      </c>
      <c r="Q153" s="235">
        <v>0</v>
      </c>
      <c r="R153" s="235">
        <f>Q153*H153</f>
        <v>0</v>
      </c>
      <c r="S153" s="235">
        <v>0</v>
      </c>
      <c r="T153" s="236">
        <f>S153*H153</f>
        <v>0</v>
      </c>
      <c r="U153" s="37"/>
      <c r="V153" s="37"/>
      <c r="W153" s="37"/>
      <c r="X153" s="37"/>
      <c r="Y153" s="37"/>
      <c r="Z153" s="37"/>
      <c r="AA153" s="37"/>
      <c r="AB153" s="37"/>
      <c r="AC153" s="37"/>
      <c r="AD153" s="37"/>
      <c r="AE153" s="37"/>
      <c r="AR153" s="237" t="s">
        <v>108</v>
      </c>
      <c r="AT153" s="237" t="s">
        <v>186</v>
      </c>
      <c r="AU153" s="237" t="s">
        <v>85</v>
      </c>
      <c r="AY153" s="16" t="s">
        <v>184</v>
      </c>
      <c r="BE153" s="238">
        <f>IF(N153="základní",J153,0)</f>
        <v>0</v>
      </c>
      <c r="BF153" s="238">
        <f>IF(N153="snížená",J153,0)</f>
        <v>0</v>
      </c>
      <c r="BG153" s="238">
        <f>IF(N153="zákl. přenesená",J153,0)</f>
        <v>0</v>
      </c>
      <c r="BH153" s="238">
        <f>IF(N153="sníž. přenesená",J153,0)</f>
        <v>0</v>
      </c>
      <c r="BI153" s="238">
        <f>IF(N153="nulová",J153,0)</f>
        <v>0</v>
      </c>
      <c r="BJ153" s="16" t="s">
        <v>85</v>
      </c>
      <c r="BK153" s="238">
        <f>ROUND(I153*H153,2)</f>
        <v>0</v>
      </c>
      <c r="BL153" s="16" t="s">
        <v>108</v>
      </c>
      <c r="BM153" s="237" t="s">
        <v>439</v>
      </c>
    </row>
    <row r="154" s="12" customFormat="1" ht="25.92" customHeight="1">
      <c r="A154" s="12"/>
      <c r="B154" s="210"/>
      <c r="C154" s="211"/>
      <c r="D154" s="212" t="s">
        <v>76</v>
      </c>
      <c r="E154" s="213" t="s">
        <v>1489</v>
      </c>
      <c r="F154" s="213" t="s">
        <v>1490</v>
      </c>
      <c r="G154" s="211"/>
      <c r="H154" s="211"/>
      <c r="I154" s="214"/>
      <c r="J154" s="215">
        <f>BK154</f>
        <v>0</v>
      </c>
      <c r="K154" s="211"/>
      <c r="L154" s="216"/>
      <c r="M154" s="217"/>
      <c r="N154" s="218"/>
      <c r="O154" s="218"/>
      <c r="P154" s="219">
        <f>SUM(P155:P157)</f>
        <v>0</v>
      </c>
      <c r="Q154" s="218"/>
      <c r="R154" s="219">
        <f>SUM(R155:R157)</f>
        <v>0</v>
      </c>
      <c r="S154" s="218"/>
      <c r="T154" s="220">
        <f>SUM(T155:T157)</f>
        <v>0</v>
      </c>
      <c r="U154" s="12"/>
      <c r="V154" s="12"/>
      <c r="W154" s="12"/>
      <c r="X154" s="12"/>
      <c r="Y154" s="12"/>
      <c r="Z154" s="12"/>
      <c r="AA154" s="12"/>
      <c r="AB154" s="12"/>
      <c r="AC154" s="12"/>
      <c r="AD154" s="12"/>
      <c r="AE154" s="12"/>
      <c r="AR154" s="221" t="s">
        <v>85</v>
      </c>
      <c r="AT154" s="222" t="s">
        <v>76</v>
      </c>
      <c r="AU154" s="222" t="s">
        <v>77</v>
      </c>
      <c r="AY154" s="221" t="s">
        <v>184</v>
      </c>
      <c r="BK154" s="223">
        <f>SUM(BK155:BK157)</f>
        <v>0</v>
      </c>
    </row>
    <row r="155" s="2" customFormat="1" ht="16.5" customHeight="1">
      <c r="A155" s="37"/>
      <c r="B155" s="38"/>
      <c r="C155" s="226" t="s">
        <v>319</v>
      </c>
      <c r="D155" s="226" t="s">
        <v>186</v>
      </c>
      <c r="E155" s="227" t="s">
        <v>1491</v>
      </c>
      <c r="F155" s="228" t="s">
        <v>1492</v>
      </c>
      <c r="G155" s="229" t="s">
        <v>733</v>
      </c>
      <c r="H155" s="230">
        <v>1</v>
      </c>
      <c r="I155" s="231"/>
      <c r="J155" s="232">
        <f>ROUND(I155*H155,2)</f>
        <v>0</v>
      </c>
      <c r="K155" s="228" t="s">
        <v>202</v>
      </c>
      <c r="L155" s="43"/>
      <c r="M155" s="233" t="s">
        <v>1</v>
      </c>
      <c r="N155" s="234" t="s">
        <v>42</v>
      </c>
      <c r="O155" s="90"/>
      <c r="P155" s="235">
        <f>O155*H155</f>
        <v>0</v>
      </c>
      <c r="Q155" s="235">
        <v>0</v>
      </c>
      <c r="R155" s="235">
        <f>Q155*H155</f>
        <v>0</v>
      </c>
      <c r="S155" s="235">
        <v>0</v>
      </c>
      <c r="T155" s="236">
        <f>S155*H155</f>
        <v>0</v>
      </c>
      <c r="U155" s="37"/>
      <c r="V155" s="37"/>
      <c r="W155" s="37"/>
      <c r="X155" s="37"/>
      <c r="Y155" s="37"/>
      <c r="Z155" s="37"/>
      <c r="AA155" s="37"/>
      <c r="AB155" s="37"/>
      <c r="AC155" s="37"/>
      <c r="AD155" s="37"/>
      <c r="AE155" s="37"/>
      <c r="AR155" s="237" t="s">
        <v>108</v>
      </c>
      <c r="AT155" s="237" t="s">
        <v>186</v>
      </c>
      <c r="AU155" s="237" t="s">
        <v>85</v>
      </c>
      <c r="AY155" s="16" t="s">
        <v>184</v>
      </c>
      <c r="BE155" s="238">
        <f>IF(N155="základní",J155,0)</f>
        <v>0</v>
      </c>
      <c r="BF155" s="238">
        <f>IF(N155="snížená",J155,0)</f>
        <v>0</v>
      </c>
      <c r="BG155" s="238">
        <f>IF(N155="zákl. přenesená",J155,0)</f>
        <v>0</v>
      </c>
      <c r="BH155" s="238">
        <f>IF(N155="sníž. přenesená",J155,0)</f>
        <v>0</v>
      </c>
      <c r="BI155" s="238">
        <f>IF(N155="nulová",J155,0)</f>
        <v>0</v>
      </c>
      <c r="BJ155" s="16" t="s">
        <v>85</v>
      </c>
      <c r="BK155" s="238">
        <f>ROUND(I155*H155,2)</f>
        <v>0</v>
      </c>
      <c r="BL155" s="16" t="s">
        <v>108</v>
      </c>
      <c r="BM155" s="237" t="s">
        <v>449</v>
      </c>
    </row>
    <row r="156" s="2" customFormat="1" ht="16.5" customHeight="1">
      <c r="A156" s="37"/>
      <c r="B156" s="38"/>
      <c r="C156" s="226" t="s">
        <v>324</v>
      </c>
      <c r="D156" s="226" t="s">
        <v>186</v>
      </c>
      <c r="E156" s="227" t="s">
        <v>1493</v>
      </c>
      <c r="F156" s="228" t="s">
        <v>1494</v>
      </c>
      <c r="G156" s="229" t="s">
        <v>733</v>
      </c>
      <c r="H156" s="230">
        <v>1</v>
      </c>
      <c r="I156" s="231"/>
      <c r="J156" s="232">
        <f>ROUND(I156*H156,2)</f>
        <v>0</v>
      </c>
      <c r="K156" s="228" t="s">
        <v>202</v>
      </c>
      <c r="L156" s="43"/>
      <c r="M156" s="233" t="s">
        <v>1</v>
      </c>
      <c r="N156" s="234" t="s">
        <v>42</v>
      </c>
      <c r="O156" s="90"/>
      <c r="P156" s="235">
        <f>O156*H156</f>
        <v>0</v>
      </c>
      <c r="Q156" s="235">
        <v>0</v>
      </c>
      <c r="R156" s="235">
        <f>Q156*H156</f>
        <v>0</v>
      </c>
      <c r="S156" s="235">
        <v>0</v>
      </c>
      <c r="T156" s="236">
        <f>S156*H156</f>
        <v>0</v>
      </c>
      <c r="U156" s="37"/>
      <c r="V156" s="37"/>
      <c r="W156" s="37"/>
      <c r="X156" s="37"/>
      <c r="Y156" s="37"/>
      <c r="Z156" s="37"/>
      <c r="AA156" s="37"/>
      <c r="AB156" s="37"/>
      <c r="AC156" s="37"/>
      <c r="AD156" s="37"/>
      <c r="AE156" s="37"/>
      <c r="AR156" s="237" t="s">
        <v>108</v>
      </c>
      <c r="AT156" s="237" t="s">
        <v>186</v>
      </c>
      <c r="AU156" s="237" t="s">
        <v>85</v>
      </c>
      <c r="AY156" s="16" t="s">
        <v>184</v>
      </c>
      <c r="BE156" s="238">
        <f>IF(N156="základní",J156,0)</f>
        <v>0</v>
      </c>
      <c r="BF156" s="238">
        <f>IF(N156="snížená",J156,0)</f>
        <v>0</v>
      </c>
      <c r="BG156" s="238">
        <f>IF(N156="zákl. přenesená",J156,0)</f>
        <v>0</v>
      </c>
      <c r="BH156" s="238">
        <f>IF(N156="sníž. přenesená",J156,0)</f>
        <v>0</v>
      </c>
      <c r="BI156" s="238">
        <f>IF(N156="nulová",J156,0)</f>
        <v>0</v>
      </c>
      <c r="BJ156" s="16" t="s">
        <v>85</v>
      </c>
      <c r="BK156" s="238">
        <f>ROUND(I156*H156,2)</f>
        <v>0</v>
      </c>
      <c r="BL156" s="16" t="s">
        <v>108</v>
      </c>
      <c r="BM156" s="237" t="s">
        <v>458</v>
      </c>
    </row>
    <row r="157" s="2" customFormat="1" ht="16.5" customHeight="1">
      <c r="A157" s="37"/>
      <c r="B157" s="38"/>
      <c r="C157" s="226" t="s">
        <v>329</v>
      </c>
      <c r="D157" s="226" t="s">
        <v>186</v>
      </c>
      <c r="E157" s="227" t="s">
        <v>1495</v>
      </c>
      <c r="F157" s="228" t="s">
        <v>1496</v>
      </c>
      <c r="G157" s="229" t="s">
        <v>733</v>
      </c>
      <c r="H157" s="230">
        <v>2</v>
      </c>
      <c r="I157" s="231"/>
      <c r="J157" s="232">
        <f>ROUND(I157*H157,2)</f>
        <v>0</v>
      </c>
      <c r="K157" s="228" t="s">
        <v>202</v>
      </c>
      <c r="L157" s="43"/>
      <c r="M157" s="233" t="s">
        <v>1</v>
      </c>
      <c r="N157" s="234" t="s">
        <v>42</v>
      </c>
      <c r="O157" s="90"/>
      <c r="P157" s="235">
        <f>O157*H157</f>
        <v>0</v>
      </c>
      <c r="Q157" s="235">
        <v>0</v>
      </c>
      <c r="R157" s="235">
        <f>Q157*H157</f>
        <v>0</v>
      </c>
      <c r="S157" s="235">
        <v>0</v>
      </c>
      <c r="T157" s="236">
        <f>S157*H157</f>
        <v>0</v>
      </c>
      <c r="U157" s="37"/>
      <c r="V157" s="37"/>
      <c r="W157" s="37"/>
      <c r="X157" s="37"/>
      <c r="Y157" s="37"/>
      <c r="Z157" s="37"/>
      <c r="AA157" s="37"/>
      <c r="AB157" s="37"/>
      <c r="AC157" s="37"/>
      <c r="AD157" s="37"/>
      <c r="AE157" s="37"/>
      <c r="AR157" s="237" t="s">
        <v>108</v>
      </c>
      <c r="AT157" s="237" t="s">
        <v>186</v>
      </c>
      <c r="AU157" s="237" t="s">
        <v>85</v>
      </c>
      <c r="AY157" s="16" t="s">
        <v>184</v>
      </c>
      <c r="BE157" s="238">
        <f>IF(N157="základní",J157,0)</f>
        <v>0</v>
      </c>
      <c r="BF157" s="238">
        <f>IF(N157="snížená",J157,0)</f>
        <v>0</v>
      </c>
      <c r="BG157" s="238">
        <f>IF(N157="zákl. přenesená",J157,0)</f>
        <v>0</v>
      </c>
      <c r="BH157" s="238">
        <f>IF(N157="sníž. přenesená",J157,0)</f>
        <v>0</v>
      </c>
      <c r="BI157" s="238">
        <f>IF(N157="nulová",J157,0)</f>
        <v>0</v>
      </c>
      <c r="BJ157" s="16" t="s">
        <v>85</v>
      </c>
      <c r="BK157" s="238">
        <f>ROUND(I157*H157,2)</f>
        <v>0</v>
      </c>
      <c r="BL157" s="16" t="s">
        <v>108</v>
      </c>
      <c r="BM157" s="237" t="s">
        <v>467</v>
      </c>
    </row>
    <row r="158" s="12" customFormat="1" ht="25.92" customHeight="1">
      <c r="A158" s="12"/>
      <c r="B158" s="210"/>
      <c r="C158" s="211"/>
      <c r="D158" s="212" t="s">
        <v>76</v>
      </c>
      <c r="E158" s="213" t="s">
        <v>1497</v>
      </c>
      <c r="F158" s="213" t="s">
        <v>1498</v>
      </c>
      <c r="G158" s="211"/>
      <c r="H158" s="211"/>
      <c r="I158" s="214"/>
      <c r="J158" s="215">
        <f>BK158</f>
        <v>0</v>
      </c>
      <c r="K158" s="211"/>
      <c r="L158" s="216"/>
      <c r="M158" s="217"/>
      <c r="N158" s="218"/>
      <c r="O158" s="218"/>
      <c r="P158" s="219">
        <f>SUM(P159:P162)</f>
        <v>0</v>
      </c>
      <c r="Q158" s="218"/>
      <c r="R158" s="219">
        <f>SUM(R159:R162)</f>
        <v>0</v>
      </c>
      <c r="S158" s="218"/>
      <c r="T158" s="220">
        <f>SUM(T159:T162)</f>
        <v>0</v>
      </c>
      <c r="U158" s="12"/>
      <c r="V158" s="12"/>
      <c r="W158" s="12"/>
      <c r="X158" s="12"/>
      <c r="Y158" s="12"/>
      <c r="Z158" s="12"/>
      <c r="AA158" s="12"/>
      <c r="AB158" s="12"/>
      <c r="AC158" s="12"/>
      <c r="AD158" s="12"/>
      <c r="AE158" s="12"/>
      <c r="AR158" s="221" t="s">
        <v>85</v>
      </c>
      <c r="AT158" s="222" t="s">
        <v>76</v>
      </c>
      <c r="AU158" s="222" t="s">
        <v>77</v>
      </c>
      <c r="AY158" s="221" t="s">
        <v>184</v>
      </c>
      <c r="BK158" s="223">
        <f>SUM(BK159:BK162)</f>
        <v>0</v>
      </c>
    </row>
    <row r="159" s="2" customFormat="1" ht="16.5" customHeight="1">
      <c r="A159" s="37"/>
      <c r="B159" s="38"/>
      <c r="C159" s="226" t="s">
        <v>334</v>
      </c>
      <c r="D159" s="226" t="s">
        <v>186</v>
      </c>
      <c r="E159" s="227" t="s">
        <v>1499</v>
      </c>
      <c r="F159" s="228" t="s">
        <v>1500</v>
      </c>
      <c r="G159" s="229" t="s">
        <v>733</v>
      </c>
      <c r="H159" s="230">
        <v>18</v>
      </c>
      <c r="I159" s="231"/>
      <c r="J159" s="232">
        <f>ROUND(I159*H159,2)</f>
        <v>0</v>
      </c>
      <c r="K159" s="228" t="s">
        <v>202</v>
      </c>
      <c r="L159" s="43"/>
      <c r="M159" s="233" t="s">
        <v>1</v>
      </c>
      <c r="N159" s="234" t="s">
        <v>42</v>
      </c>
      <c r="O159" s="90"/>
      <c r="P159" s="235">
        <f>O159*H159</f>
        <v>0</v>
      </c>
      <c r="Q159" s="235">
        <v>0</v>
      </c>
      <c r="R159" s="235">
        <f>Q159*H159</f>
        <v>0</v>
      </c>
      <c r="S159" s="235">
        <v>0</v>
      </c>
      <c r="T159" s="236">
        <f>S159*H159</f>
        <v>0</v>
      </c>
      <c r="U159" s="37"/>
      <c r="V159" s="37"/>
      <c r="W159" s="37"/>
      <c r="X159" s="37"/>
      <c r="Y159" s="37"/>
      <c r="Z159" s="37"/>
      <c r="AA159" s="37"/>
      <c r="AB159" s="37"/>
      <c r="AC159" s="37"/>
      <c r="AD159" s="37"/>
      <c r="AE159" s="37"/>
      <c r="AR159" s="237" t="s">
        <v>108</v>
      </c>
      <c r="AT159" s="237" t="s">
        <v>186</v>
      </c>
      <c r="AU159" s="237" t="s">
        <v>85</v>
      </c>
      <c r="AY159" s="16" t="s">
        <v>184</v>
      </c>
      <c r="BE159" s="238">
        <f>IF(N159="základní",J159,0)</f>
        <v>0</v>
      </c>
      <c r="BF159" s="238">
        <f>IF(N159="snížená",J159,0)</f>
        <v>0</v>
      </c>
      <c r="BG159" s="238">
        <f>IF(N159="zákl. přenesená",J159,0)</f>
        <v>0</v>
      </c>
      <c r="BH159" s="238">
        <f>IF(N159="sníž. přenesená",J159,0)</f>
        <v>0</v>
      </c>
      <c r="BI159" s="238">
        <f>IF(N159="nulová",J159,0)</f>
        <v>0</v>
      </c>
      <c r="BJ159" s="16" t="s">
        <v>85</v>
      </c>
      <c r="BK159" s="238">
        <f>ROUND(I159*H159,2)</f>
        <v>0</v>
      </c>
      <c r="BL159" s="16" t="s">
        <v>108</v>
      </c>
      <c r="BM159" s="237" t="s">
        <v>478</v>
      </c>
    </row>
    <row r="160" s="2" customFormat="1" ht="16.5" customHeight="1">
      <c r="A160" s="37"/>
      <c r="B160" s="38"/>
      <c r="C160" s="226" t="s">
        <v>339</v>
      </c>
      <c r="D160" s="226" t="s">
        <v>186</v>
      </c>
      <c r="E160" s="227" t="s">
        <v>1501</v>
      </c>
      <c r="F160" s="228" t="s">
        <v>1502</v>
      </c>
      <c r="G160" s="229" t="s">
        <v>733</v>
      </c>
      <c r="H160" s="230">
        <v>6</v>
      </c>
      <c r="I160" s="231"/>
      <c r="J160" s="232">
        <f>ROUND(I160*H160,2)</f>
        <v>0</v>
      </c>
      <c r="K160" s="228" t="s">
        <v>202</v>
      </c>
      <c r="L160" s="43"/>
      <c r="M160" s="233" t="s">
        <v>1</v>
      </c>
      <c r="N160" s="234" t="s">
        <v>42</v>
      </c>
      <c r="O160" s="90"/>
      <c r="P160" s="235">
        <f>O160*H160</f>
        <v>0</v>
      </c>
      <c r="Q160" s="235">
        <v>0</v>
      </c>
      <c r="R160" s="235">
        <f>Q160*H160</f>
        <v>0</v>
      </c>
      <c r="S160" s="235">
        <v>0</v>
      </c>
      <c r="T160" s="236">
        <f>S160*H160</f>
        <v>0</v>
      </c>
      <c r="U160" s="37"/>
      <c r="V160" s="37"/>
      <c r="W160" s="37"/>
      <c r="X160" s="37"/>
      <c r="Y160" s="37"/>
      <c r="Z160" s="37"/>
      <c r="AA160" s="37"/>
      <c r="AB160" s="37"/>
      <c r="AC160" s="37"/>
      <c r="AD160" s="37"/>
      <c r="AE160" s="37"/>
      <c r="AR160" s="237" t="s">
        <v>108</v>
      </c>
      <c r="AT160" s="237" t="s">
        <v>186</v>
      </c>
      <c r="AU160" s="237" t="s">
        <v>85</v>
      </c>
      <c r="AY160" s="16" t="s">
        <v>184</v>
      </c>
      <c r="BE160" s="238">
        <f>IF(N160="základní",J160,0)</f>
        <v>0</v>
      </c>
      <c r="BF160" s="238">
        <f>IF(N160="snížená",J160,0)</f>
        <v>0</v>
      </c>
      <c r="BG160" s="238">
        <f>IF(N160="zákl. přenesená",J160,0)</f>
        <v>0</v>
      </c>
      <c r="BH160" s="238">
        <f>IF(N160="sníž. přenesená",J160,0)</f>
        <v>0</v>
      </c>
      <c r="BI160" s="238">
        <f>IF(N160="nulová",J160,0)</f>
        <v>0</v>
      </c>
      <c r="BJ160" s="16" t="s">
        <v>85</v>
      </c>
      <c r="BK160" s="238">
        <f>ROUND(I160*H160,2)</f>
        <v>0</v>
      </c>
      <c r="BL160" s="16" t="s">
        <v>108</v>
      </c>
      <c r="BM160" s="237" t="s">
        <v>488</v>
      </c>
    </row>
    <row r="161" s="2" customFormat="1" ht="16.5" customHeight="1">
      <c r="A161" s="37"/>
      <c r="B161" s="38"/>
      <c r="C161" s="226" t="s">
        <v>344</v>
      </c>
      <c r="D161" s="226" t="s">
        <v>186</v>
      </c>
      <c r="E161" s="227" t="s">
        <v>1503</v>
      </c>
      <c r="F161" s="228" t="s">
        <v>1504</v>
      </c>
      <c r="G161" s="229" t="s">
        <v>733</v>
      </c>
      <c r="H161" s="230">
        <v>1</v>
      </c>
      <c r="I161" s="231"/>
      <c r="J161" s="232">
        <f>ROUND(I161*H161,2)</f>
        <v>0</v>
      </c>
      <c r="K161" s="228" t="s">
        <v>202</v>
      </c>
      <c r="L161" s="43"/>
      <c r="M161" s="233" t="s">
        <v>1</v>
      </c>
      <c r="N161" s="234" t="s">
        <v>42</v>
      </c>
      <c r="O161" s="90"/>
      <c r="P161" s="235">
        <f>O161*H161</f>
        <v>0</v>
      </c>
      <c r="Q161" s="235">
        <v>0</v>
      </c>
      <c r="R161" s="235">
        <f>Q161*H161</f>
        <v>0</v>
      </c>
      <c r="S161" s="235">
        <v>0</v>
      </c>
      <c r="T161" s="236">
        <f>S161*H161</f>
        <v>0</v>
      </c>
      <c r="U161" s="37"/>
      <c r="V161" s="37"/>
      <c r="W161" s="37"/>
      <c r="X161" s="37"/>
      <c r="Y161" s="37"/>
      <c r="Z161" s="37"/>
      <c r="AA161" s="37"/>
      <c r="AB161" s="37"/>
      <c r="AC161" s="37"/>
      <c r="AD161" s="37"/>
      <c r="AE161" s="37"/>
      <c r="AR161" s="237" t="s">
        <v>108</v>
      </c>
      <c r="AT161" s="237" t="s">
        <v>186</v>
      </c>
      <c r="AU161" s="237" t="s">
        <v>85</v>
      </c>
      <c r="AY161" s="16" t="s">
        <v>184</v>
      </c>
      <c r="BE161" s="238">
        <f>IF(N161="základní",J161,0)</f>
        <v>0</v>
      </c>
      <c r="BF161" s="238">
        <f>IF(N161="snížená",J161,0)</f>
        <v>0</v>
      </c>
      <c r="BG161" s="238">
        <f>IF(N161="zákl. přenesená",J161,0)</f>
        <v>0</v>
      </c>
      <c r="BH161" s="238">
        <f>IF(N161="sníž. přenesená",J161,0)</f>
        <v>0</v>
      </c>
      <c r="BI161" s="238">
        <f>IF(N161="nulová",J161,0)</f>
        <v>0</v>
      </c>
      <c r="BJ161" s="16" t="s">
        <v>85</v>
      </c>
      <c r="BK161" s="238">
        <f>ROUND(I161*H161,2)</f>
        <v>0</v>
      </c>
      <c r="BL161" s="16" t="s">
        <v>108</v>
      </c>
      <c r="BM161" s="237" t="s">
        <v>499</v>
      </c>
    </row>
    <row r="162" s="2" customFormat="1" ht="16.5" customHeight="1">
      <c r="A162" s="37"/>
      <c r="B162" s="38"/>
      <c r="C162" s="226" t="s">
        <v>348</v>
      </c>
      <c r="D162" s="226" t="s">
        <v>186</v>
      </c>
      <c r="E162" s="227" t="s">
        <v>1505</v>
      </c>
      <c r="F162" s="228" t="s">
        <v>1506</v>
      </c>
      <c r="G162" s="229" t="s">
        <v>733</v>
      </c>
      <c r="H162" s="230">
        <v>2</v>
      </c>
      <c r="I162" s="231"/>
      <c r="J162" s="232">
        <f>ROUND(I162*H162,2)</f>
        <v>0</v>
      </c>
      <c r="K162" s="228" t="s">
        <v>202</v>
      </c>
      <c r="L162" s="43"/>
      <c r="M162" s="233" t="s">
        <v>1</v>
      </c>
      <c r="N162" s="234" t="s">
        <v>42</v>
      </c>
      <c r="O162" s="90"/>
      <c r="P162" s="235">
        <f>O162*H162</f>
        <v>0</v>
      </c>
      <c r="Q162" s="235">
        <v>0</v>
      </c>
      <c r="R162" s="235">
        <f>Q162*H162</f>
        <v>0</v>
      </c>
      <c r="S162" s="235">
        <v>0</v>
      </c>
      <c r="T162" s="236">
        <f>S162*H162</f>
        <v>0</v>
      </c>
      <c r="U162" s="37"/>
      <c r="V162" s="37"/>
      <c r="W162" s="37"/>
      <c r="X162" s="37"/>
      <c r="Y162" s="37"/>
      <c r="Z162" s="37"/>
      <c r="AA162" s="37"/>
      <c r="AB162" s="37"/>
      <c r="AC162" s="37"/>
      <c r="AD162" s="37"/>
      <c r="AE162" s="37"/>
      <c r="AR162" s="237" t="s">
        <v>108</v>
      </c>
      <c r="AT162" s="237" t="s">
        <v>186</v>
      </c>
      <c r="AU162" s="237" t="s">
        <v>85</v>
      </c>
      <c r="AY162" s="16" t="s">
        <v>184</v>
      </c>
      <c r="BE162" s="238">
        <f>IF(N162="základní",J162,0)</f>
        <v>0</v>
      </c>
      <c r="BF162" s="238">
        <f>IF(N162="snížená",J162,0)</f>
        <v>0</v>
      </c>
      <c r="BG162" s="238">
        <f>IF(N162="zákl. přenesená",J162,0)</f>
        <v>0</v>
      </c>
      <c r="BH162" s="238">
        <f>IF(N162="sníž. přenesená",J162,0)</f>
        <v>0</v>
      </c>
      <c r="BI162" s="238">
        <f>IF(N162="nulová",J162,0)</f>
        <v>0</v>
      </c>
      <c r="BJ162" s="16" t="s">
        <v>85</v>
      </c>
      <c r="BK162" s="238">
        <f>ROUND(I162*H162,2)</f>
        <v>0</v>
      </c>
      <c r="BL162" s="16" t="s">
        <v>108</v>
      </c>
      <c r="BM162" s="237" t="s">
        <v>509</v>
      </c>
    </row>
    <row r="163" s="12" customFormat="1" ht="25.92" customHeight="1">
      <c r="A163" s="12"/>
      <c r="B163" s="210"/>
      <c r="C163" s="211"/>
      <c r="D163" s="212" t="s">
        <v>76</v>
      </c>
      <c r="E163" s="213" t="s">
        <v>1507</v>
      </c>
      <c r="F163" s="213" t="s">
        <v>1508</v>
      </c>
      <c r="G163" s="211"/>
      <c r="H163" s="211"/>
      <c r="I163" s="214"/>
      <c r="J163" s="215">
        <f>BK163</f>
        <v>0</v>
      </c>
      <c r="K163" s="211"/>
      <c r="L163" s="216"/>
      <c r="M163" s="217"/>
      <c r="N163" s="218"/>
      <c r="O163" s="218"/>
      <c r="P163" s="219">
        <f>SUM(P164:P166)</f>
        <v>0</v>
      </c>
      <c r="Q163" s="218"/>
      <c r="R163" s="219">
        <f>SUM(R164:R166)</f>
        <v>0</v>
      </c>
      <c r="S163" s="218"/>
      <c r="T163" s="220">
        <f>SUM(T164:T166)</f>
        <v>0</v>
      </c>
      <c r="U163" s="12"/>
      <c r="V163" s="12"/>
      <c r="W163" s="12"/>
      <c r="X163" s="12"/>
      <c r="Y163" s="12"/>
      <c r="Z163" s="12"/>
      <c r="AA163" s="12"/>
      <c r="AB163" s="12"/>
      <c r="AC163" s="12"/>
      <c r="AD163" s="12"/>
      <c r="AE163" s="12"/>
      <c r="AR163" s="221" t="s">
        <v>85</v>
      </c>
      <c r="AT163" s="222" t="s">
        <v>76</v>
      </c>
      <c r="AU163" s="222" t="s">
        <v>77</v>
      </c>
      <c r="AY163" s="221" t="s">
        <v>184</v>
      </c>
      <c r="BK163" s="223">
        <f>SUM(BK164:BK166)</f>
        <v>0</v>
      </c>
    </row>
    <row r="164" s="2" customFormat="1" ht="16.5" customHeight="1">
      <c r="A164" s="37"/>
      <c r="B164" s="38"/>
      <c r="C164" s="226" t="s">
        <v>353</v>
      </c>
      <c r="D164" s="226" t="s">
        <v>186</v>
      </c>
      <c r="E164" s="227" t="s">
        <v>1509</v>
      </c>
      <c r="F164" s="228" t="s">
        <v>1510</v>
      </c>
      <c r="G164" s="229" t="s">
        <v>733</v>
      </c>
      <c r="H164" s="230">
        <v>5</v>
      </c>
      <c r="I164" s="231"/>
      <c r="J164" s="232">
        <f>ROUND(I164*H164,2)</f>
        <v>0</v>
      </c>
      <c r="K164" s="228" t="s">
        <v>202</v>
      </c>
      <c r="L164" s="43"/>
      <c r="M164" s="233" t="s">
        <v>1</v>
      </c>
      <c r="N164" s="234" t="s">
        <v>42</v>
      </c>
      <c r="O164" s="90"/>
      <c r="P164" s="235">
        <f>O164*H164</f>
        <v>0</v>
      </c>
      <c r="Q164" s="235">
        <v>0</v>
      </c>
      <c r="R164" s="235">
        <f>Q164*H164</f>
        <v>0</v>
      </c>
      <c r="S164" s="235">
        <v>0</v>
      </c>
      <c r="T164" s="236">
        <f>S164*H164</f>
        <v>0</v>
      </c>
      <c r="U164" s="37"/>
      <c r="V164" s="37"/>
      <c r="W164" s="37"/>
      <c r="X164" s="37"/>
      <c r="Y164" s="37"/>
      <c r="Z164" s="37"/>
      <c r="AA164" s="37"/>
      <c r="AB164" s="37"/>
      <c r="AC164" s="37"/>
      <c r="AD164" s="37"/>
      <c r="AE164" s="37"/>
      <c r="AR164" s="237" t="s">
        <v>108</v>
      </c>
      <c r="AT164" s="237" t="s">
        <v>186</v>
      </c>
      <c r="AU164" s="237" t="s">
        <v>85</v>
      </c>
      <c r="AY164" s="16" t="s">
        <v>184</v>
      </c>
      <c r="BE164" s="238">
        <f>IF(N164="základní",J164,0)</f>
        <v>0</v>
      </c>
      <c r="BF164" s="238">
        <f>IF(N164="snížená",J164,0)</f>
        <v>0</v>
      </c>
      <c r="BG164" s="238">
        <f>IF(N164="zákl. přenesená",J164,0)</f>
        <v>0</v>
      </c>
      <c r="BH164" s="238">
        <f>IF(N164="sníž. přenesená",J164,0)</f>
        <v>0</v>
      </c>
      <c r="BI164" s="238">
        <f>IF(N164="nulová",J164,0)</f>
        <v>0</v>
      </c>
      <c r="BJ164" s="16" t="s">
        <v>85</v>
      </c>
      <c r="BK164" s="238">
        <f>ROUND(I164*H164,2)</f>
        <v>0</v>
      </c>
      <c r="BL164" s="16" t="s">
        <v>108</v>
      </c>
      <c r="BM164" s="237" t="s">
        <v>521</v>
      </c>
    </row>
    <row r="165" s="2" customFormat="1" ht="16.5" customHeight="1">
      <c r="A165" s="37"/>
      <c r="B165" s="38"/>
      <c r="C165" s="226" t="s">
        <v>357</v>
      </c>
      <c r="D165" s="226" t="s">
        <v>186</v>
      </c>
      <c r="E165" s="227" t="s">
        <v>1511</v>
      </c>
      <c r="F165" s="228" t="s">
        <v>1512</v>
      </c>
      <c r="G165" s="229" t="s">
        <v>733</v>
      </c>
      <c r="H165" s="230">
        <v>12</v>
      </c>
      <c r="I165" s="231"/>
      <c r="J165" s="232">
        <f>ROUND(I165*H165,2)</f>
        <v>0</v>
      </c>
      <c r="K165" s="228" t="s">
        <v>202</v>
      </c>
      <c r="L165" s="43"/>
      <c r="M165" s="233" t="s">
        <v>1</v>
      </c>
      <c r="N165" s="234" t="s">
        <v>42</v>
      </c>
      <c r="O165" s="90"/>
      <c r="P165" s="235">
        <f>O165*H165</f>
        <v>0</v>
      </c>
      <c r="Q165" s="235">
        <v>0</v>
      </c>
      <c r="R165" s="235">
        <f>Q165*H165</f>
        <v>0</v>
      </c>
      <c r="S165" s="235">
        <v>0</v>
      </c>
      <c r="T165" s="236">
        <f>S165*H165</f>
        <v>0</v>
      </c>
      <c r="U165" s="37"/>
      <c r="V165" s="37"/>
      <c r="W165" s="37"/>
      <c r="X165" s="37"/>
      <c r="Y165" s="37"/>
      <c r="Z165" s="37"/>
      <c r="AA165" s="37"/>
      <c r="AB165" s="37"/>
      <c r="AC165" s="37"/>
      <c r="AD165" s="37"/>
      <c r="AE165" s="37"/>
      <c r="AR165" s="237" t="s">
        <v>108</v>
      </c>
      <c r="AT165" s="237" t="s">
        <v>186</v>
      </c>
      <c r="AU165" s="237" t="s">
        <v>85</v>
      </c>
      <c r="AY165" s="16" t="s">
        <v>184</v>
      </c>
      <c r="BE165" s="238">
        <f>IF(N165="základní",J165,0)</f>
        <v>0</v>
      </c>
      <c r="BF165" s="238">
        <f>IF(N165="snížená",J165,0)</f>
        <v>0</v>
      </c>
      <c r="BG165" s="238">
        <f>IF(N165="zákl. přenesená",J165,0)</f>
        <v>0</v>
      </c>
      <c r="BH165" s="238">
        <f>IF(N165="sníž. přenesená",J165,0)</f>
        <v>0</v>
      </c>
      <c r="BI165" s="238">
        <f>IF(N165="nulová",J165,0)</f>
        <v>0</v>
      </c>
      <c r="BJ165" s="16" t="s">
        <v>85</v>
      </c>
      <c r="BK165" s="238">
        <f>ROUND(I165*H165,2)</f>
        <v>0</v>
      </c>
      <c r="BL165" s="16" t="s">
        <v>108</v>
      </c>
      <c r="BM165" s="237" t="s">
        <v>530</v>
      </c>
    </row>
    <row r="166" s="2" customFormat="1" ht="16.5" customHeight="1">
      <c r="A166" s="37"/>
      <c r="B166" s="38"/>
      <c r="C166" s="226" t="s">
        <v>362</v>
      </c>
      <c r="D166" s="226" t="s">
        <v>186</v>
      </c>
      <c r="E166" s="227" t="s">
        <v>1513</v>
      </c>
      <c r="F166" s="228" t="s">
        <v>1514</v>
      </c>
      <c r="G166" s="229" t="s">
        <v>733</v>
      </c>
      <c r="H166" s="230">
        <v>5</v>
      </c>
      <c r="I166" s="231"/>
      <c r="J166" s="232">
        <f>ROUND(I166*H166,2)</f>
        <v>0</v>
      </c>
      <c r="K166" s="228" t="s">
        <v>202</v>
      </c>
      <c r="L166" s="43"/>
      <c r="M166" s="233" t="s">
        <v>1</v>
      </c>
      <c r="N166" s="234" t="s">
        <v>42</v>
      </c>
      <c r="O166" s="90"/>
      <c r="P166" s="235">
        <f>O166*H166</f>
        <v>0</v>
      </c>
      <c r="Q166" s="235">
        <v>0</v>
      </c>
      <c r="R166" s="235">
        <f>Q166*H166</f>
        <v>0</v>
      </c>
      <c r="S166" s="235">
        <v>0</v>
      </c>
      <c r="T166" s="236">
        <f>S166*H166</f>
        <v>0</v>
      </c>
      <c r="U166" s="37"/>
      <c r="V166" s="37"/>
      <c r="W166" s="37"/>
      <c r="X166" s="37"/>
      <c r="Y166" s="37"/>
      <c r="Z166" s="37"/>
      <c r="AA166" s="37"/>
      <c r="AB166" s="37"/>
      <c r="AC166" s="37"/>
      <c r="AD166" s="37"/>
      <c r="AE166" s="37"/>
      <c r="AR166" s="237" t="s">
        <v>108</v>
      </c>
      <c r="AT166" s="237" t="s">
        <v>186</v>
      </c>
      <c r="AU166" s="237" t="s">
        <v>85</v>
      </c>
      <c r="AY166" s="16" t="s">
        <v>184</v>
      </c>
      <c r="BE166" s="238">
        <f>IF(N166="základní",J166,0)</f>
        <v>0</v>
      </c>
      <c r="BF166" s="238">
        <f>IF(N166="snížená",J166,0)</f>
        <v>0</v>
      </c>
      <c r="BG166" s="238">
        <f>IF(N166="zákl. přenesená",J166,0)</f>
        <v>0</v>
      </c>
      <c r="BH166" s="238">
        <f>IF(N166="sníž. přenesená",J166,0)</f>
        <v>0</v>
      </c>
      <c r="BI166" s="238">
        <f>IF(N166="nulová",J166,0)</f>
        <v>0</v>
      </c>
      <c r="BJ166" s="16" t="s">
        <v>85</v>
      </c>
      <c r="BK166" s="238">
        <f>ROUND(I166*H166,2)</f>
        <v>0</v>
      </c>
      <c r="BL166" s="16" t="s">
        <v>108</v>
      </c>
      <c r="BM166" s="237" t="s">
        <v>543</v>
      </c>
    </row>
    <row r="167" s="12" customFormat="1" ht="25.92" customHeight="1">
      <c r="A167" s="12"/>
      <c r="B167" s="210"/>
      <c r="C167" s="211"/>
      <c r="D167" s="212" t="s">
        <v>76</v>
      </c>
      <c r="E167" s="213" t="s">
        <v>1515</v>
      </c>
      <c r="F167" s="213" t="s">
        <v>1516</v>
      </c>
      <c r="G167" s="211"/>
      <c r="H167" s="211"/>
      <c r="I167" s="214"/>
      <c r="J167" s="215">
        <f>BK167</f>
        <v>0</v>
      </c>
      <c r="K167" s="211"/>
      <c r="L167" s="216"/>
      <c r="M167" s="217"/>
      <c r="N167" s="218"/>
      <c r="O167" s="218"/>
      <c r="P167" s="219">
        <f>SUM(P168:P177)</f>
        <v>0</v>
      </c>
      <c r="Q167" s="218"/>
      <c r="R167" s="219">
        <f>SUM(R168:R177)</f>
        <v>0</v>
      </c>
      <c r="S167" s="218"/>
      <c r="T167" s="220">
        <f>SUM(T168:T177)</f>
        <v>0</v>
      </c>
      <c r="U167" s="12"/>
      <c r="V167" s="12"/>
      <c r="W167" s="12"/>
      <c r="X167" s="12"/>
      <c r="Y167" s="12"/>
      <c r="Z167" s="12"/>
      <c r="AA167" s="12"/>
      <c r="AB167" s="12"/>
      <c r="AC167" s="12"/>
      <c r="AD167" s="12"/>
      <c r="AE167" s="12"/>
      <c r="AR167" s="221" t="s">
        <v>85</v>
      </c>
      <c r="AT167" s="222" t="s">
        <v>76</v>
      </c>
      <c r="AU167" s="222" t="s">
        <v>77</v>
      </c>
      <c r="AY167" s="221" t="s">
        <v>184</v>
      </c>
      <c r="BK167" s="223">
        <f>SUM(BK168:BK177)</f>
        <v>0</v>
      </c>
    </row>
    <row r="168" s="2" customFormat="1" ht="16.5" customHeight="1">
      <c r="A168" s="37"/>
      <c r="B168" s="38"/>
      <c r="C168" s="226" t="s">
        <v>366</v>
      </c>
      <c r="D168" s="226" t="s">
        <v>186</v>
      </c>
      <c r="E168" s="227" t="s">
        <v>1517</v>
      </c>
      <c r="F168" s="228" t="s">
        <v>1518</v>
      </c>
      <c r="G168" s="229" t="s">
        <v>327</v>
      </c>
      <c r="H168" s="230">
        <v>200</v>
      </c>
      <c r="I168" s="231"/>
      <c r="J168" s="232">
        <f>ROUND(I168*H168,2)</f>
        <v>0</v>
      </c>
      <c r="K168" s="228" t="s">
        <v>202</v>
      </c>
      <c r="L168" s="43"/>
      <c r="M168" s="233" t="s">
        <v>1</v>
      </c>
      <c r="N168" s="234" t="s">
        <v>42</v>
      </c>
      <c r="O168" s="90"/>
      <c r="P168" s="235">
        <f>O168*H168</f>
        <v>0</v>
      </c>
      <c r="Q168" s="235">
        <v>0</v>
      </c>
      <c r="R168" s="235">
        <f>Q168*H168</f>
        <v>0</v>
      </c>
      <c r="S168" s="235">
        <v>0</v>
      </c>
      <c r="T168" s="236">
        <f>S168*H168</f>
        <v>0</v>
      </c>
      <c r="U168" s="37"/>
      <c r="V168" s="37"/>
      <c r="W168" s="37"/>
      <c r="X168" s="37"/>
      <c r="Y168" s="37"/>
      <c r="Z168" s="37"/>
      <c r="AA168" s="37"/>
      <c r="AB168" s="37"/>
      <c r="AC168" s="37"/>
      <c r="AD168" s="37"/>
      <c r="AE168" s="37"/>
      <c r="AR168" s="237" t="s">
        <v>108</v>
      </c>
      <c r="AT168" s="237" t="s">
        <v>186</v>
      </c>
      <c r="AU168" s="237" t="s">
        <v>85</v>
      </c>
      <c r="AY168" s="16" t="s">
        <v>184</v>
      </c>
      <c r="BE168" s="238">
        <f>IF(N168="základní",J168,0)</f>
        <v>0</v>
      </c>
      <c r="BF168" s="238">
        <f>IF(N168="snížená",J168,0)</f>
        <v>0</v>
      </c>
      <c r="BG168" s="238">
        <f>IF(N168="zákl. přenesená",J168,0)</f>
        <v>0</v>
      </c>
      <c r="BH168" s="238">
        <f>IF(N168="sníž. přenesená",J168,0)</f>
        <v>0</v>
      </c>
      <c r="BI168" s="238">
        <f>IF(N168="nulová",J168,0)</f>
        <v>0</v>
      </c>
      <c r="BJ168" s="16" t="s">
        <v>85</v>
      </c>
      <c r="BK168" s="238">
        <f>ROUND(I168*H168,2)</f>
        <v>0</v>
      </c>
      <c r="BL168" s="16" t="s">
        <v>108</v>
      </c>
      <c r="BM168" s="237" t="s">
        <v>553</v>
      </c>
    </row>
    <row r="169" s="2" customFormat="1" ht="16.5" customHeight="1">
      <c r="A169" s="37"/>
      <c r="B169" s="38"/>
      <c r="C169" s="226" t="s">
        <v>370</v>
      </c>
      <c r="D169" s="226" t="s">
        <v>186</v>
      </c>
      <c r="E169" s="227" t="s">
        <v>1519</v>
      </c>
      <c r="F169" s="228" t="s">
        <v>1520</v>
      </c>
      <c r="G169" s="229" t="s">
        <v>327</v>
      </c>
      <c r="H169" s="230">
        <v>1800</v>
      </c>
      <c r="I169" s="231"/>
      <c r="J169" s="232">
        <f>ROUND(I169*H169,2)</f>
        <v>0</v>
      </c>
      <c r="K169" s="228" t="s">
        <v>202</v>
      </c>
      <c r="L169" s="43"/>
      <c r="M169" s="233" t="s">
        <v>1</v>
      </c>
      <c r="N169" s="234" t="s">
        <v>42</v>
      </c>
      <c r="O169" s="90"/>
      <c r="P169" s="235">
        <f>O169*H169</f>
        <v>0</v>
      </c>
      <c r="Q169" s="235">
        <v>0</v>
      </c>
      <c r="R169" s="235">
        <f>Q169*H169</f>
        <v>0</v>
      </c>
      <c r="S169" s="235">
        <v>0</v>
      </c>
      <c r="T169" s="236">
        <f>S169*H169</f>
        <v>0</v>
      </c>
      <c r="U169" s="37"/>
      <c r="V169" s="37"/>
      <c r="W169" s="37"/>
      <c r="X169" s="37"/>
      <c r="Y169" s="37"/>
      <c r="Z169" s="37"/>
      <c r="AA169" s="37"/>
      <c r="AB169" s="37"/>
      <c r="AC169" s="37"/>
      <c r="AD169" s="37"/>
      <c r="AE169" s="37"/>
      <c r="AR169" s="237" t="s">
        <v>108</v>
      </c>
      <c r="AT169" s="237" t="s">
        <v>186</v>
      </c>
      <c r="AU169" s="237" t="s">
        <v>85</v>
      </c>
      <c r="AY169" s="16" t="s">
        <v>184</v>
      </c>
      <c r="BE169" s="238">
        <f>IF(N169="základní",J169,0)</f>
        <v>0</v>
      </c>
      <c r="BF169" s="238">
        <f>IF(N169="snížená",J169,0)</f>
        <v>0</v>
      </c>
      <c r="BG169" s="238">
        <f>IF(N169="zákl. přenesená",J169,0)</f>
        <v>0</v>
      </c>
      <c r="BH169" s="238">
        <f>IF(N169="sníž. přenesená",J169,0)</f>
        <v>0</v>
      </c>
      <c r="BI169" s="238">
        <f>IF(N169="nulová",J169,0)</f>
        <v>0</v>
      </c>
      <c r="BJ169" s="16" t="s">
        <v>85</v>
      </c>
      <c r="BK169" s="238">
        <f>ROUND(I169*H169,2)</f>
        <v>0</v>
      </c>
      <c r="BL169" s="16" t="s">
        <v>108</v>
      </c>
      <c r="BM169" s="237" t="s">
        <v>562</v>
      </c>
    </row>
    <row r="170" s="2" customFormat="1" ht="16.5" customHeight="1">
      <c r="A170" s="37"/>
      <c r="B170" s="38"/>
      <c r="C170" s="226" t="s">
        <v>374</v>
      </c>
      <c r="D170" s="226" t="s">
        <v>186</v>
      </c>
      <c r="E170" s="227" t="s">
        <v>1521</v>
      </c>
      <c r="F170" s="228" t="s">
        <v>1522</v>
      </c>
      <c r="G170" s="229" t="s">
        <v>327</v>
      </c>
      <c r="H170" s="230">
        <v>180</v>
      </c>
      <c r="I170" s="231"/>
      <c r="J170" s="232">
        <f>ROUND(I170*H170,2)</f>
        <v>0</v>
      </c>
      <c r="K170" s="228" t="s">
        <v>202</v>
      </c>
      <c r="L170" s="43"/>
      <c r="M170" s="233" t="s">
        <v>1</v>
      </c>
      <c r="N170" s="234" t="s">
        <v>42</v>
      </c>
      <c r="O170" s="90"/>
      <c r="P170" s="235">
        <f>O170*H170</f>
        <v>0</v>
      </c>
      <c r="Q170" s="235">
        <v>0</v>
      </c>
      <c r="R170" s="235">
        <f>Q170*H170</f>
        <v>0</v>
      </c>
      <c r="S170" s="235">
        <v>0</v>
      </c>
      <c r="T170" s="236">
        <f>S170*H170</f>
        <v>0</v>
      </c>
      <c r="U170" s="37"/>
      <c r="V170" s="37"/>
      <c r="W170" s="37"/>
      <c r="X170" s="37"/>
      <c r="Y170" s="37"/>
      <c r="Z170" s="37"/>
      <c r="AA170" s="37"/>
      <c r="AB170" s="37"/>
      <c r="AC170" s="37"/>
      <c r="AD170" s="37"/>
      <c r="AE170" s="37"/>
      <c r="AR170" s="237" t="s">
        <v>108</v>
      </c>
      <c r="AT170" s="237" t="s">
        <v>186</v>
      </c>
      <c r="AU170" s="237" t="s">
        <v>85</v>
      </c>
      <c r="AY170" s="16" t="s">
        <v>184</v>
      </c>
      <c r="BE170" s="238">
        <f>IF(N170="základní",J170,0)</f>
        <v>0</v>
      </c>
      <c r="BF170" s="238">
        <f>IF(N170="snížená",J170,0)</f>
        <v>0</v>
      </c>
      <c r="BG170" s="238">
        <f>IF(N170="zákl. přenesená",J170,0)</f>
        <v>0</v>
      </c>
      <c r="BH170" s="238">
        <f>IF(N170="sníž. přenesená",J170,0)</f>
        <v>0</v>
      </c>
      <c r="BI170" s="238">
        <f>IF(N170="nulová",J170,0)</f>
        <v>0</v>
      </c>
      <c r="BJ170" s="16" t="s">
        <v>85</v>
      </c>
      <c r="BK170" s="238">
        <f>ROUND(I170*H170,2)</f>
        <v>0</v>
      </c>
      <c r="BL170" s="16" t="s">
        <v>108</v>
      </c>
      <c r="BM170" s="237" t="s">
        <v>571</v>
      </c>
    </row>
    <row r="171" s="2" customFormat="1" ht="16.5" customHeight="1">
      <c r="A171" s="37"/>
      <c r="B171" s="38"/>
      <c r="C171" s="226" t="s">
        <v>376</v>
      </c>
      <c r="D171" s="226" t="s">
        <v>186</v>
      </c>
      <c r="E171" s="227" t="s">
        <v>1523</v>
      </c>
      <c r="F171" s="228" t="s">
        <v>1524</v>
      </c>
      <c r="G171" s="229" t="s">
        <v>733</v>
      </c>
      <c r="H171" s="230">
        <v>19</v>
      </c>
      <c r="I171" s="231"/>
      <c r="J171" s="232">
        <f>ROUND(I171*H171,2)</f>
        <v>0</v>
      </c>
      <c r="K171" s="228" t="s">
        <v>202</v>
      </c>
      <c r="L171" s="43"/>
      <c r="M171" s="233" t="s">
        <v>1</v>
      </c>
      <c r="N171" s="234" t="s">
        <v>42</v>
      </c>
      <c r="O171" s="90"/>
      <c r="P171" s="235">
        <f>O171*H171</f>
        <v>0</v>
      </c>
      <c r="Q171" s="235">
        <v>0</v>
      </c>
      <c r="R171" s="235">
        <f>Q171*H171</f>
        <v>0</v>
      </c>
      <c r="S171" s="235">
        <v>0</v>
      </c>
      <c r="T171" s="236">
        <f>S171*H171</f>
        <v>0</v>
      </c>
      <c r="U171" s="37"/>
      <c r="V171" s="37"/>
      <c r="W171" s="37"/>
      <c r="X171" s="37"/>
      <c r="Y171" s="37"/>
      <c r="Z171" s="37"/>
      <c r="AA171" s="37"/>
      <c r="AB171" s="37"/>
      <c r="AC171" s="37"/>
      <c r="AD171" s="37"/>
      <c r="AE171" s="37"/>
      <c r="AR171" s="237" t="s">
        <v>108</v>
      </c>
      <c r="AT171" s="237" t="s">
        <v>186</v>
      </c>
      <c r="AU171" s="237" t="s">
        <v>85</v>
      </c>
      <c r="AY171" s="16" t="s">
        <v>184</v>
      </c>
      <c r="BE171" s="238">
        <f>IF(N171="základní",J171,0)</f>
        <v>0</v>
      </c>
      <c r="BF171" s="238">
        <f>IF(N171="snížená",J171,0)</f>
        <v>0</v>
      </c>
      <c r="BG171" s="238">
        <f>IF(N171="zákl. přenesená",J171,0)</f>
        <v>0</v>
      </c>
      <c r="BH171" s="238">
        <f>IF(N171="sníž. přenesená",J171,0)</f>
        <v>0</v>
      </c>
      <c r="BI171" s="238">
        <f>IF(N171="nulová",J171,0)</f>
        <v>0</v>
      </c>
      <c r="BJ171" s="16" t="s">
        <v>85</v>
      </c>
      <c r="BK171" s="238">
        <f>ROUND(I171*H171,2)</f>
        <v>0</v>
      </c>
      <c r="BL171" s="16" t="s">
        <v>108</v>
      </c>
      <c r="BM171" s="237" t="s">
        <v>585</v>
      </c>
    </row>
    <row r="172" s="2" customFormat="1" ht="16.5" customHeight="1">
      <c r="A172" s="37"/>
      <c r="B172" s="38"/>
      <c r="C172" s="226" t="s">
        <v>380</v>
      </c>
      <c r="D172" s="226" t="s">
        <v>186</v>
      </c>
      <c r="E172" s="227" t="s">
        <v>1525</v>
      </c>
      <c r="F172" s="228" t="s">
        <v>1526</v>
      </c>
      <c r="G172" s="229" t="s">
        <v>733</v>
      </c>
      <c r="H172" s="230">
        <v>2</v>
      </c>
      <c r="I172" s="231"/>
      <c r="J172" s="232">
        <f>ROUND(I172*H172,2)</f>
        <v>0</v>
      </c>
      <c r="K172" s="228" t="s">
        <v>202</v>
      </c>
      <c r="L172" s="43"/>
      <c r="M172" s="233" t="s">
        <v>1</v>
      </c>
      <c r="N172" s="234" t="s">
        <v>42</v>
      </c>
      <c r="O172" s="90"/>
      <c r="P172" s="235">
        <f>O172*H172</f>
        <v>0</v>
      </c>
      <c r="Q172" s="235">
        <v>0</v>
      </c>
      <c r="R172" s="235">
        <f>Q172*H172</f>
        <v>0</v>
      </c>
      <c r="S172" s="235">
        <v>0</v>
      </c>
      <c r="T172" s="236">
        <f>S172*H172</f>
        <v>0</v>
      </c>
      <c r="U172" s="37"/>
      <c r="V172" s="37"/>
      <c r="W172" s="37"/>
      <c r="X172" s="37"/>
      <c r="Y172" s="37"/>
      <c r="Z172" s="37"/>
      <c r="AA172" s="37"/>
      <c r="AB172" s="37"/>
      <c r="AC172" s="37"/>
      <c r="AD172" s="37"/>
      <c r="AE172" s="37"/>
      <c r="AR172" s="237" t="s">
        <v>108</v>
      </c>
      <c r="AT172" s="237" t="s">
        <v>186</v>
      </c>
      <c r="AU172" s="237" t="s">
        <v>85</v>
      </c>
      <c r="AY172" s="16" t="s">
        <v>184</v>
      </c>
      <c r="BE172" s="238">
        <f>IF(N172="základní",J172,0)</f>
        <v>0</v>
      </c>
      <c r="BF172" s="238">
        <f>IF(N172="snížená",J172,0)</f>
        <v>0</v>
      </c>
      <c r="BG172" s="238">
        <f>IF(N172="zákl. přenesená",J172,0)</f>
        <v>0</v>
      </c>
      <c r="BH172" s="238">
        <f>IF(N172="sníž. přenesená",J172,0)</f>
        <v>0</v>
      </c>
      <c r="BI172" s="238">
        <f>IF(N172="nulová",J172,0)</f>
        <v>0</v>
      </c>
      <c r="BJ172" s="16" t="s">
        <v>85</v>
      </c>
      <c r="BK172" s="238">
        <f>ROUND(I172*H172,2)</f>
        <v>0</v>
      </c>
      <c r="BL172" s="16" t="s">
        <v>108</v>
      </c>
      <c r="BM172" s="237" t="s">
        <v>595</v>
      </c>
    </row>
    <row r="173" s="2" customFormat="1" ht="16.5" customHeight="1">
      <c r="A173" s="37"/>
      <c r="B173" s="38"/>
      <c r="C173" s="226" t="s">
        <v>384</v>
      </c>
      <c r="D173" s="226" t="s">
        <v>186</v>
      </c>
      <c r="E173" s="227" t="s">
        <v>1527</v>
      </c>
      <c r="F173" s="228" t="s">
        <v>1528</v>
      </c>
      <c r="G173" s="229" t="s">
        <v>733</v>
      </c>
      <c r="H173" s="230">
        <v>17</v>
      </c>
      <c r="I173" s="231"/>
      <c r="J173" s="232">
        <f>ROUND(I173*H173,2)</f>
        <v>0</v>
      </c>
      <c r="K173" s="228" t="s">
        <v>202</v>
      </c>
      <c r="L173" s="43"/>
      <c r="M173" s="233" t="s">
        <v>1</v>
      </c>
      <c r="N173" s="234" t="s">
        <v>42</v>
      </c>
      <c r="O173" s="90"/>
      <c r="P173" s="235">
        <f>O173*H173</f>
        <v>0</v>
      </c>
      <c r="Q173" s="235">
        <v>0</v>
      </c>
      <c r="R173" s="235">
        <f>Q173*H173</f>
        <v>0</v>
      </c>
      <c r="S173" s="235">
        <v>0</v>
      </c>
      <c r="T173" s="236">
        <f>S173*H173</f>
        <v>0</v>
      </c>
      <c r="U173" s="37"/>
      <c r="V173" s="37"/>
      <c r="W173" s="37"/>
      <c r="X173" s="37"/>
      <c r="Y173" s="37"/>
      <c r="Z173" s="37"/>
      <c r="AA173" s="37"/>
      <c r="AB173" s="37"/>
      <c r="AC173" s="37"/>
      <c r="AD173" s="37"/>
      <c r="AE173" s="37"/>
      <c r="AR173" s="237" t="s">
        <v>108</v>
      </c>
      <c r="AT173" s="237" t="s">
        <v>186</v>
      </c>
      <c r="AU173" s="237" t="s">
        <v>85</v>
      </c>
      <c r="AY173" s="16" t="s">
        <v>184</v>
      </c>
      <c r="BE173" s="238">
        <f>IF(N173="základní",J173,0)</f>
        <v>0</v>
      </c>
      <c r="BF173" s="238">
        <f>IF(N173="snížená",J173,0)</f>
        <v>0</v>
      </c>
      <c r="BG173" s="238">
        <f>IF(N173="zákl. přenesená",J173,0)</f>
        <v>0</v>
      </c>
      <c r="BH173" s="238">
        <f>IF(N173="sníž. přenesená",J173,0)</f>
        <v>0</v>
      </c>
      <c r="BI173" s="238">
        <f>IF(N173="nulová",J173,0)</f>
        <v>0</v>
      </c>
      <c r="BJ173" s="16" t="s">
        <v>85</v>
      </c>
      <c r="BK173" s="238">
        <f>ROUND(I173*H173,2)</f>
        <v>0</v>
      </c>
      <c r="BL173" s="16" t="s">
        <v>108</v>
      </c>
      <c r="BM173" s="237" t="s">
        <v>605</v>
      </c>
    </row>
    <row r="174" s="2" customFormat="1" ht="16.5" customHeight="1">
      <c r="A174" s="37"/>
      <c r="B174" s="38"/>
      <c r="C174" s="226" t="s">
        <v>389</v>
      </c>
      <c r="D174" s="226" t="s">
        <v>186</v>
      </c>
      <c r="E174" s="227" t="s">
        <v>1529</v>
      </c>
      <c r="F174" s="228" t="s">
        <v>1530</v>
      </c>
      <c r="G174" s="229" t="s">
        <v>733</v>
      </c>
      <c r="H174" s="230">
        <v>36</v>
      </c>
      <c r="I174" s="231"/>
      <c r="J174" s="232">
        <f>ROUND(I174*H174,2)</f>
        <v>0</v>
      </c>
      <c r="K174" s="228" t="s">
        <v>202</v>
      </c>
      <c r="L174" s="43"/>
      <c r="M174" s="233" t="s">
        <v>1</v>
      </c>
      <c r="N174" s="234" t="s">
        <v>42</v>
      </c>
      <c r="O174" s="90"/>
      <c r="P174" s="235">
        <f>O174*H174</f>
        <v>0</v>
      </c>
      <c r="Q174" s="235">
        <v>0</v>
      </c>
      <c r="R174" s="235">
        <f>Q174*H174</f>
        <v>0</v>
      </c>
      <c r="S174" s="235">
        <v>0</v>
      </c>
      <c r="T174" s="236">
        <f>S174*H174</f>
        <v>0</v>
      </c>
      <c r="U174" s="37"/>
      <c r="V174" s="37"/>
      <c r="W174" s="37"/>
      <c r="X174" s="37"/>
      <c r="Y174" s="37"/>
      <c r="Z174" s="37"/>
      <c r="AA174" s="37"/>
      <c r="AB174" s="37"/>
      <c r="AC174" s="37"/>
      <c r="AD174" s="37"/>
      <c r="AE174" s="37"/>
      <c r="AR174" s="237" t="s">
        <v>108</v>
      </c>
      <c r="AT174" s="237" t="s">
        <v>186</v>
      </c>
      <c r="AU174" s="237" t="s">
        <v>85</v>
      </c>
      <c r="AY174" s="16" t="s">
        <v>184</v>
      </c>
      <c r="BE174" s="238">
        <f>IF(N174="základní",J174,0)</f>
        <v>0</v>
      </c>
      <c r="BF174" s="238">
        <f>IF(N174="snížená",J174,0)</f>
        <v>0</v>
      </c>
      <c r="BG174" s="238">
        <f>IF(N174="zákl. přenesená",J174,0)</f>
        <v>0</v>
      </c>
      <c r="BH174" s="238">
        <f>IF(N174="sníž. přenesená",J174,0)</f>
        <v>0</v>
      </c>
      <c r="BI174" s="238">
        <f>IF(N174="nulová",J174,0)</f>
        <v>0</v>
      </c>
      <c r="BJ174" s="16" t="s">
        <v>85</v>
      </c>
      <c r="BK174" s="238">
        <f>ROUND(I174*H174,2)</f>
        <v>0</v>
      </c>
      <c r="BL174" s="16" t="s">
        <v>108</v>
      </c>
      <c r="BM174" s="237" t="s">
        <v>613</v>
      </c>
    </row>
    <row r="175" s="2" customFormat="1" ht="16.5" customHeight="1">
      <c r="A175" s="37"/>
      <c r="B175" s="38"/>
      <c r="C175" s="226" t="s">
        <v>394</v>
      </c>
      <c r="D175" s="226" t="s">
        <v>186</v>
      </c>
      <c r="E175" s="227" t="s">
        <v>1531</v>
      </c>
      <c r="F175" s="228" t="s">
        <v>1532</v>
      </c>
      <c r="G175" s="229" t="s">
        <v>733</v>
      </c>
      <c r="H175" s="230">
        <v>36</v>
      </c>
      <c r="I175" s="231"/>
      <c r="J175" s="232">
        <f>ROUND(I175*H175,2)</f>
        <v>0</v>
      </c>
      <c r="K175" s="228" t="s">
        <v>202</v>
      </c>
      <c r="L175" s="43"/>
      <c r="M175" s="233" t="s">
        <v>1</v>
      </c>
      <c r="N175" s="234" t="s">
        <v>42</v>
      </c>
      <c r="O175" s="90"/>
      <c r="P175" s="235">
        <f>O175*H175</f>
        <v>0</v>
      </c>
      <c r="Q175" s="235">
        <v>0</v>
      </c>
      <c r="R175" s="235">
        <f>Q175*H175</f>
        <v>0</v>
      </c>
      <c r="S175" s="235">
        <v>0</v>
      </c>
      <c r="T175" s="236">
        <f>S175*H175</f>
        <v>0</v>
      </c>
      <c r="U175" s="37"/>
      <c r="V175" s="37"/>
      <c r="W175" s="37"/>
      <c r="X175" s="37"/>
      <c r="Y175" s="37"/>
      <c r="Z175" s="37"/>
      <c r="AA175" s="37"/>
      <c r="AB175" s="37"/>
      <c r="AC175" s="37"/>
      <c r="AD175" s="37"/>
      <c r="AE175" s="37"/>
      <c r="AR175" s="237" t="s">
        <v>108</v>
      </c>
      <c r="AT175" s="237" t="s">
        <v>186</v>
      </c>
      <c r="AU175" s="237" t="s">
        <v>85</v>
      </c>
      <c r="AY175" s="16" t="s">
        <v>184</v>
      </c>
      <c r="BE175" s="238">
        <f>IF(N175="základní",J175,0)</f>
        <v>0</v>
      </c>
      <c r="BF175" s="238">
        <f>IF(N175="snížená",J175,0)</f>
        <v>0</v>
      </c>
      <c r="BG175" s="238">
        <f>IF(N175="zákl. přenesená",J175,0)</f>
        <v>0</v>
      </c>
      <c r="BH175" s="238">
        <f>IF(N175="sníž. přenesená",J175,0)</f>
        <v>0</v>
      </c>
      <c r="BI175" s="238">
        <f>IF(N175="nulová",J175,0)</f>
        <v>0</v>
      </c>
      <c r="BJ175" s="16" t="s">
        <v>85</v>
      </c>
      <c r="BK175" s="238">
        <f>ROUND(I175*H175,2)</f>
        <v>0</v>
      </c>
      <c r="BL175" s="16" t="s">
        <v>108</v>
      </c>
      <c r="BM175" s="237" t="s">
        <v>623</v>
      </c>
    </row>
    <row r="176" s="2" customFormat="1" ht="24.15" customHeight="1">
      <c r="A176" s="37"/>
      <c r="B176" s="38"/>
      <c r="C176" s="226" t="s">
        <v>399</v>
      </c>
      <c r="D176" s="226" t="s">
        <v>186</v>
      </c>
      <c r="E176" s="227" t="s">
        <v>1533</v>
      </c>
      <c r="F176" s="228" t="s">
        <v>1534</v>
      </c>
      <c r="G176" s="229" t="s">
        <v>733</v>
      </c>
      <c r="H176" s="230">
        <v>2</v>
      </c>
      <c r="I176" s="231"/>
      <c r="J176" s="232">
        <f>ROUND(I176*H176,2)</f>
        <v>0</v>
      </c>
      <c r="K176" s="228" t="s">
        <v>202</v>
      </c>
      <c r="L176" s="43"/>
      <c r="M176" s="233" t="s">
        <v>1</v>
      </c>
      <c r="N176" s="234" t="s">
        <v>42</v>
      </c>
      <c r="O176" s="90"/>
      <c r="P176" s="235">
        <f>O176*H176</f>
        <v>0</v>
      </c>
      <c r="Q176" s="235">
        <v>0</v>
      </c>
      <c r="R176" s="235">
        <f>Q176*H176</f>
        <v>0</v>
      </c>
      <c r="S176" s="235">
        <v>0</v>
      </c>
      <c r="T176" s="236">
        <f>S176*H176</f>
        <v>0</v>
      </c>
      <c r="U176" s="37"/>
      <c r="V176" s="37"/>
      <c r="W176" s="37"/>
      <c r="X176" s="37"/>
      <c r="Y176" s="37"/>
      <c r="Z176" s="37"/>
      <c r="AA176" s="37"/>
      <c r="AB176" s="37"/>
      <c r="AC176" s="37"/>
      <c r="AD176" s="37"/>
      <c r="AE176" s="37"/>
      <c r="AR176" s="237" t="s">
        <v>108</v>
      </c>
      <c r="AT176" s="237" t="s">
        <v>186</v>
      </c>
      <c r="AU176" s="237" t="s">
        <v>85</v>
      </c>
      <c r="AY176" s="16" t="s">
        <v>184</v>
      </c>
      <c r="BE176" s="238">
        <f>IF(N176="základní",J176,0)</f>
        <v>0</v>
      </c>
      <c r="BF176" s="238">
        <f>IF(N176="snížená",J176,0)</f>
        <v>0</v>
      </c>
      <c r="BG176" s="238">
        <f>IF(N176="zákl. přenesená",J176,0)</f>
        <v>0</v>
      </c>
      <c r="BH176" s="238">
        <f>IF(N176="sníž. přenesená",J176,0)</f>
        <v>0</v>
      </c>
      <c r="BI176" s="238">
        <f>IF(N176="nulová",J176,0)</f>
        <v>0</v>
      </c>
      <c r="BJ176" s="16" t="s">
        <v>85</v>
      </c>
      <c r="BK176" s="238">
        <f>ROUND(I176*H176,2)</f>
        <v>0</v>
      </c>
      <c r="BL176" s="16" t="s">
        <v>108</v>
      </c>
      <c r="BM176" s="237" t="s">
        <v>630</v>
      </c>
    </row>
    <row r="177" s="2" customFormat="1" ht="16.5" customHeight="1">
      <c r="A177" s="37"/>
      <c r="B177" s="38"/>
      <c r="C177" s="226" t="s">
        <v>404</v>
      </c>
      <c r="D177" s="226" t="s">
        <v>186</v>
      </c>
      <c r="E177" s="227" t="s">
        <v>1535</v>
      </c>
      <c r="F177" s="228" t="s">
        <v>1536</v>
      </c>
      <c r="G177" s="229" t="s">
        <v>733</v>
      </c>
      <c r="H177" s="230">
        <v>1</v>
      </c>
      <c r="I177" s="231"/>
      <c r="J177" s="232">
        <f>ROUND(I177*H177,2)</f>
        <v>0</v>
      </c>
      <c r="K177" s="228" t="s">
        <v>202</v>
      </c>
      <c r="L177" s="43"/>
      <c r="M177" s="233" t="s">
        <v>1</v>
      </c>
      <c r="N177" s="234" t="s">
        <v>42</v>
      </c>
      <c r="O177" s="90"/>
      <c r="P177" s="235">
        <f>O177*H177</f>
        <v>0</v>
      </c>
      <c r="Q177" s="235">
        <v>0</v>
      </c>
      <c r="R177" s="235">
        <f>Q177*H177</f>
        <v>0</v>
      </c>
      <c r="S177" s="235">
        <v>0</v>
      </c>
      <c r="T177" s="236">
        <f>S177*H177</f>
        <v>0</v>
      </c>
      <c r="U177" s="37"/>
      <c r="V177" s="37"/>
      <c r="W177" s="37"/>
      <c r="X177" s="37"/>
      <c r="Y177" s="37"/>
      <c r="Z177" s="37"/>
      <c r="AA177" s="37"/>
      <c r="AB177" s="37"/>
      <c r="AC177" s="37"/>
      <c r="AD177" s="37"/>
      <c r="AE177" s="37"/>
      <c r="AR177" s="237" t="s">
        <v>108</v>
      </c>
      <c r="AT177" s="237" t="s">
        <v>186</v>
      </c>
      <c r="AU177" s="237" t="s">
        <v>85</v>
      </c>
      <c r="AY177" s="16" t="s">
        <v>184</v>
      </c>
      <c r="BE177" s="238">
        <f>IF(N177="základní",J177,0)</f>
        <v>0</v>
      </c>
      <c r="BF177" s="238">
        <f>IF(N177="snížená",J177,0)</f>
        <v>0</v>
      </c>
      <c r="BG177" s="238">
        <f>IF(N177="zákl. přenesená",J177,0)</f>
        <v>0</v>
      </c>
      <c r="BH177" s="238">
        <f>IF(N177="sníž. přenesená",J177,0)</f>
        <v>0</v>
      </c>
      <c r="BI177" s="238">
        <f>IF(N177="nulová",J177,0)</f>
        <v>0</v>
      </c>
      <c r="BJ177" s="16" t="s">
        <v>85</v>
      </c>
      <c r="BK177" s="238">
        <f>ROUND(I177*H177,2)</f>
        <v>0</v>
      </c>
      <c r="BL177" s="16" t="s">
        <v>108</v>
      </c>
      <c r="BM177" s="237" t="s">
        <v>1537</v>
      </c>
    </row>
    <row r="178" s="12" customFormat="1" ht="25.92" customHeight="1">
      <c r="A178" s="12"/>
      <c r="B178" s="210"/>
      <c r="C178" s="211"/>
      <c r="D178" s="212" t="s">
        <v>76</v>
      </c>
      <c r="E178" s="213" t="s">
        <v>1538</v>
      </c>
      <c r="F178" s="213" t="s">
        <v>1539</v>
      </c>
      <c r="G178" s="211"/>
      <c r="H178" s="211"/>
      <c r="I178" s="214"/>
      <c r="J178" s="215">
        <f>BK178</f>
        <v>0</v>
      </c>
      <c r="K178" s="211"/>
      <c r="L178" s="216"/>
      <c r="M178" s="217"/>
      <c r="N178" s="218"/>
      <c r="O178" s="218"/>
      <c r="P178" s="219">
        <f>SUM(P179:P183)</f>
        <v>0</v>
      </c>
      <c r="Q178" s="218"/>
      <c r="R178" s="219">
        <f>SUM(R179:R183)</f>
        <v>0</v>
      </c>
      <c r="S178" s="218"/>
      <c r="T178" s="220">
        <f>SUM(T179:T183)</f>
        <v>0</v>
      </c>
      <c r="U178" s="12"/>
      <c r="V178" s="12"/>
      <c r="W178" s="12"/>
      <c r="X178" s="12"/>
      <c r="Y178" s="12"/>
      <c r="Z178" s="12"/>
      <c r="AA178" s="12"/>
      <c r="AB178" s="12"/>
      <c r="AC178" s="12"/>
      <c r="AD178" s="12"/>
      <c r="AE178" s="12"/>
      <c r="AR178" s="221" t="s">
        <v>85</v>
      </c>
      <c r="AT178" s="222" t="s">
        <v>76</v>
      </c>
      <c r="AU178" s="222" t="s">
        <v>77</v>
      </c>
      <c r="AY178" s="221" t="s">
        <v>184</v>
      </c>
      <c r="BK178" s="223">
        <f>SUM(BK179:BK183)</f>
        <v>0</v>
      </c>
    </row>
    <row r="179" s="2" customFormat="1" ht="16.5" customHeight="1">
      <c r="A179" s="37"/>
      <c r="B179" s="38"/>
      <c r="C179" s="226" t="s">
        <v>409</v>
      </c>
      <c r="D179" s="226" t="s">
        <v>186</v>
      </c>
      <c r="E179" s="227" t="s">
        <v>1540</v>
      </c>
      <c r="F179" s="228" t="s">
        <v>1541</v>
      </c>
      <c r="G179" s="229" t="s">
        <v>733</v>
      </c>
      <c r="H179" s="230">
        <v>1</v>
      </c>
      <c r="I179" s="231"/>
      <c r="J179" s="232">
        <f>ROUND(I179*H179,2)</f>
        <v>0</v>
      </c>
      <c r="K179" s="228" t="s">
        <v>202</v>
      </c>
      <c r="L179" s="43"/>
      <c r="M179" s="233" t="s">
        <v>1</v>
      </c>
      <c r="N179" s="234" t="s">
        <v>42</v>
      </c>
      <c r="O179" s="90"/>
      <c r="P179" s="235">
        <f>O179*H179</f>
        <v>0</v>
      </c>
      <c r="Q179" s="235">
        <v>0</v>
      </c>
      <c r="R179" s="235">
        <f>Q179*H179</f>
        <v>0</v>
      </c>
      <c r="S179" s="235">
        <v>0</v>
      </c>
      <c r="T179" s="236">
        <f>S179*H179</f>
        <v>0</v>
      </c>
      <c r="U179" s="37"/>
      <c r="V179" s="37"/>
      <c r="W179" s="37"/>
      <c r="X179" s="37"/>
      <c r="Y179" s="37"/>
      <c r="Z179" s="37"/>
      <c r="AA179" s="37"/>
      <c r="AB179" s="37"/>
      <c r="AC179" s="37"/>
      <c r="AD179" s="37"/>
      <c r="AE179" s="37"/>
      <c r="AR179" s="237" t="s">
        <v>108</v>
      </c>
      <c r="AT179" s="237" t="s">
        <v>186</v>
      </c>
      <c r="AU179" s="237" t="s">
        <v>85</v>
      </c>
      <c r="AY179" s="16" t="s">
        <v>184</v>
      </c>
      <c r="BE179" s="238">
        <f>IF(N179="základní",J179,0)</f>
        <v>0</v>
      </c>
      <c r="BF179" s="238">
        <f>IF(N179="snížená",J179,0)</f>
        <v>0</v>
      </c>
      <c r="BG179" s="238">
        <f>IF(N179="zákl. přenesená",J179,0)</f>
        <v>0</v>
      </c>
      <c r="BH179" s="238">
        <f>IF(N179="sníž. přenesená",J179,0)</f>
        <v>0</v>
      </c>
      <c r="BI179" s="238">
        <f>IF(N179="nulová",J179,0)</f>
        <v>0</v>
      </c>
      <c r="BJ179" s="16" t="s">
        <v>85</v>
      </c>
      <c r="BK179" s="238">
        <f>ROUND(I179*H179,2)</f>
        <v>0</v>
      </c>
      <c r="BL179" s="16" t="s">
        <v>108</v>
      </c>
      <c r="BM179" s="237" t="s">
        <v>639</v>
      </c>
    </row>
    <row r="180" s="2" customFormat="1" ht="16.5" customHeight="1">
      <c r="A180" s="37"/>
      <c r="B180" s="38"/>
      <c r="C180" s="226" t="s">
        <v>414</v>
      </c>
      <c r="D180" s="226" t="s">
        <v>186</v>
      </c>
      <c r="E180" s="227" t="s">
        <v>1542</v>
      </c>
      <c r="F180" s="228" t="s">
        <v>1543</v>
      </c>
      <c r="G180" s="229" t="s">
        <v>733</v>
      </c>
      <c r="H180" s="230">
        <v>5</v>
      </c>
      <c r="I180" s="231"/>
      <c r="J180" s="232">
        <f>ROUND(I180*H180,2)</f>
        <v>0</v>
      </c>
      <c r="K180" s="228" t="s">
        <v>202</v>
      </c>
      <c r="L180" s="43"/>
      <c r="M180" s="233" t="s">
        <v>1</v>
      </c>
      <c r="N180" s="234" t="s">
        <v>42</v>
      </c>
      <c r="O180" s="90"/>
      <c r="P180" s="235">
        <f>O180*H180</f>
        <v>0</v>
      </c>
      <c r="Q180" s="235">
        <v>0</v>
      </c>
      <c r="R180" s="235">
        <f>Q180*H180</f>
        <v>0</v>
      </c>
      <c r="S180" s="235">
        <v>0</v>
      </c>
      <c r="T180" s="236">
        <f>S180*H180</f>
        <v>0</v>
      </c>
      <c r="U180" s="37"/>
      <c r="V180" s="37"/>
      <c r="W180" s="37"/>
      <c r="X180" s="37"/>
      <c r="Y180" s="37"/>
      <c r="Z180" s="37"/>
      <c r="AA180" s="37"/>
      <c r="AB180" s="37"/>
      <c r="AC180" s="37"/>
      <c r="AD180" s="37"/>
      <c r="AE180" s="37"/>
      <c r="AR180" s="237" t="s">
        <v>108</v>
      </c>
      <c r="AT180" s="237" t="s">
        <v>186</v>
      </c>
      <c r="AU180" s="237" t="s">
        <v>85</v>
      </c>
      <c r="AY180" s="16" t="s">
        <v>184</v>
      </c>
      <c r="BE180" s="238">
        <f>IF(N180="základní",J180,0)</f>
        <v>0</v>
      </c>
      <c r="BF180" s="238">
        <f>IF(N180="snížená",J180,0)</f>
        <v>0</v>
      </c>
      <c r="BG180" s="238">
        <f>IF(N180="zákl. přenesená",J180,0)</f>
        <v>0</v>
      </c>
      <c r="BH180" s="238">
        <f>IF(N180="sníž. přenesená",J180,0)</f>
        <v>0</v>
      </c>
      <c r="BI180" s="238">
        <f>IF(N180="nulová",J180,0)</f>
        <v>0</v>
      </c>
      <c r="BJ180" s="16" t="s">
        <v>85</v>
      </c>
      <c r="BK180" s="238">
        <f>ROUND(I180*H180,2)</f>
        <v>0</v>
      </c>
      <c r="BL180" s="16" t="s">
        <v>108</v>
      </c>
      <c r="BM180" s="237" t="s">
        <v>647</v>
      </c>
    </row>
    <row r="181" s="2" customFormat="1" ht="16.5" customHeight="1">
      <c r="A181" s="37"/>
      <c r="B181" s="38"/>
      <c r="C181" s="226" t="s">
        <v>420</v>
      </c>
      <c r="D181" s="226" t="s">
        <v>186</v>
      </c>
      <c r="E181" s="227" t="s">
        <v>1544</v>
      </c>
      <c r="F181" s="228" t="s">
        <v>1545</v>
      </c>
      <c r="G181" s="229" t="s">
        <v>327</v>
      </c>
      <c r="H181" s="230">
        <v>90</v>
      </c>
      <c r="I181" s="231"/>
      <c r="J181" s="232">
        <f>ROUND(I181*H181,2)</f>
        <v>0</v>
      </c>
      <c r="K181" s="228" t="s">
        <v>202</v>
      </c>
      <c r="L181" s="43"/>
      <c r="M181" s="233" t="s">
        <v>1</v>
      </c>
      <c r="N181" s="234" t="s">
        <v>42</v>
      </c>
      <c r="O181" s="90"/>
      <c r="P181" s="235">
        <f>O181*H181</f>
        <v>0</v>
      </c>
      <c r="Q181" s="235">
        <v>0</v>
      </c>
      <c r="R181" s="235">
        <f>Q181*H181</f>
        <v>0</v>
      </c>
      <c r="S181" s="235">
        <v>0</v>
      </c>
      <c r="T181" s="236">
        <f>S181*H181</f>
        <v>0</v>
      </c>
      <c r="U181" s="37"/>
      <c r="V181" s="37"/>
      <c r="W181" s="37"/>
      <c r="X181" s="37"/>
      <c r="Y181" s="37"/>
      <c r="Z181" s="37"/>
      <c r="AA181" s="37"/>
      <c r="AB181" s="37"/>
      <c r="AC181" s="37"/>
      <c r="AD181" s="37"/>
      <c r="AE181" s="37"/>
      <c r="AR181" s="237" t="s">
        <v>108</v>
      </c>
      <c r="AT181" s="237" t="s">
        <v>186</v>
      </c>
      <c r="AU181" s="237" t="s">
        <v>85</v>
      </c>
      <c r="AY181" s="16" t="s">
        <v>184</v>
      </c>
      <c r="BE181" s="238">
        <f>IF(N181="základní",J181,0)</f>
        <v>0</v>
      </c>
      <c r="BF181" s="238">
        <f>IF(N181="snížená",J181,0)</f>
        <v>0</v>
      </c>
      <c r="BG181" s="238">
        <f>IF(N181="zákl. přenesená",J181,0)</f>
        <v>0</v>
      </c>
      <c r="BH181" s="238">
        <f>IF(N181="sníž. přenesená",J181,0)</f>
        <v>0</v>
      </c>
      <c r="BI181" s="238">
        <f>IF(N181="nulová",J181,0)</f>
        <v>0</v>
      </c>
      <c r="BJ181" s="16" t="s">
        <v>85</v>
      </c>
      <c r="BK181" s="238">
        <f>ROUND(I181*H181,2)</f>
        <v>0</v>
      </c>
      <c r="BL181" s="16" t="s">
        <v>108</v>
      </c>
      <c r="BM181" s="237" t="s">
        <v>656</v>
      </c>
    </row>
    <row r="182" s="2" customFormat="1" ht="16.5" customHeight="1">
      <c r="A182" s="37"/>
      <c r="B182" s="38"/>
      <c r="C182" s="226" t="s">
        <v>425</v>
      </c>
      <c r="D182" s="226" t="s">
        <v>186</v>
      </c>
      <c r="E182" s="227" t="s">
        <v>1546</v>
      </c>
      <c r="F182" s="228" t="s">
        <v>1547</v>
      </c>
      <c r="G182" s="229" t="s">
        <v>327</v>
      </c>
      <c r="H182" s="230">
        <v>90</v>
      </c>
      <c r="I182" s="231"/>
      <c r="J182" s="232">
        <f>ROUND(I182*H182,2)</f>
        <v>0</v>
      </c>
      <c r="K182" s="228" t="s">
        <v>202</v>
      </c>
      <c r="L182" s="43"/>
      <c r="M182" s="233" t="s">
        <v>1</v>
      </c>
      <c r="N182" s="234" t="s">
        <v>42</v>
      </c>
      <c r="O182" s="90"/>
      <c r="P182" s="235">
        <f>O182*H182</f>
        <v>0</v>
      </c>
      <c r="Q182" s="235">
        <v>0</v>
      </c>
      <c r="R182" s="235">
        <f>Q182*H182</f>
        <v>0</v>
      </c>
      <c r="S182" s="235">
        <v>0</v>
      </c>
      <c r="T182" s="236">
        <f>S182*H182</f>
        <v>0</v>
      </c>
      <c r="U182" s="37"/>
      <c r="V182" s="37"/>
      <c r="W182" s="37"/>
      <c r="X182" s="37"/>
      <c r="Y182" s="37"/>
      <c r="Z182" s="37"/>
      <c r="AA182" s="37"/>
      <c r="AB182" s="37"/>
      <c r="AC182" s="37"/>
      <c r="AD182" s="37"/>
      <c r="AE182" s="37"/>
      <c r="AR182" s="237" t="s">
        <v>108</v>
      </c>
      <c r="AT182" s="237" t="s">
        <v>186</v>
      </c>
      <c r="AU182" s="237" t="s">
        <v>85</v>
      </c>
      <c r="AY182" s="16" t="s">
        <v>184</v>
      </c>
      <c r="BE182" s="238">
        <f>IF(N182="základní",J182,0)</f>
        <v>0</v>
      </c>
      <c r="BF182" s="238">
        <f>IF(N182="snížená",J182,0)</f>
        <v>0</v>
      </c>
      <c r="BG182" s="238">
        <f>IF(N182="zákl. přenesená",J182,0)</f>
        <v>0</v>
      </c>
      <c r="BH182" s="238">
        <f>IF(N182="sníž. přenesená",J182,0)</f>
        <v>0</v>
      </c>
      <c r="BI182" s="238">
        <f>IF(N182="nulová",J182,0)</f>
        <v>0</v>
      </c>
      <c r="BJ182" s="16" t="s">
        <v>85</v>
      </c>
      <c r="BK182" s="238">
        <f>ROUND(I182*H182,2)</f>
        <v>0</v>
      </c>
      <c r="BL182" s="16" t="s">
        <v>108</v>
      </c>
      <c r="BM182" s="237" t="s">
        <v>664</v>
      </c>
    </row>
    <row r="183" s="2" customFormat="1" ht="16.5" customHeight="1">
      <c r="A183" s="37"/>
      <c r="B183" s="38"/>
      <c r="C183" s="226" t="s">
        <v>431</v>
      </c>
      <c r="D183" s="226" t="s">
        <v>186</v>
      </c>
      <c r="E183" s="227" t="s">
        <v>1548</v>
      </c>
      <c r="F183" s="228" t="s">
        <v>1536</v>
      </c>
      <c r="G183" s="229" t="s">
        <v>1119</v>
      </c>
      <c r="H183" s="230">
        <v>15</v>
      </c>
      <c r="I183" s="231"/>
      <c r="J183" s="232">
        <f>ROUND(I183*H183,2)</f>
        <v>0</v>
      </c>
      <c r="K183" s="228" t="s">
        <v>202</v>
      </c>
      <c r="L183" s="43"/>
      <c r="M183" s="233" t="s">
        <v>1</v>
      </c>
      <c r="N183" s="234" t="s">
        <v>42</v>
      </c>
      <c r="O183" s="90"/>
      <c r="P183" s="235">
        <f>O183*H183</f>
        <v>0</v>
      </c>
      <c r="Q183" s="235">
        <v>0</v>
      </c>
      <c r="R183" s="235">
        <f>Q183*H183</f>
        <v>0</v>
      </c>
      <c r="S183" s="235">
        <v>0</v>
      </c>
      <c r="T183" s="236">
        <f>S183*H183</f>
        <v>0</v>
      </c>
      <c r="U183" s="37"/>
      <c r="V183" s="37"/>
      <c r="W183" s="37"/>
      <c r="X183" s="37"/>
      <c r="Y183" s="37"/>
      <c r="Z183" s="37"/>
      <c r="AA183" s="37"/>
      <c r="AB183" s="37"/>
      <c r="AC183" s="37"/>
      <c r="AD183" s="37"/>
      <c r="AE183" s="37"/>
      <c r="AR183" s="237" t="s">
        <v>108</v>
      </c>
      <c r="AT183" s="237" t="s">
        <v>186</v>
      </c>
      <c r="AU183" s="237" t="s">
        <v>85</v>
      </c>
      <c r="AY183" s="16" t="s">
        <v>184</v>
      </c>
      <c r="BE183" s="238">
        <f>IF(N183="základní",J183,0)</f>
        <v>0</v>
      </c>
      <c r="BF183" s="238">
        <f>IF(N183="snížená",J183,0)</f>
        <v>0</v>
      </c>
      <c r="BG183" s="238">
        <f>IF(N183="zákl. přenesená",J183,0)</f>
        <v>0</v>
      </c>
      <c r="BH183" s="238">
        <f>IF(N183="sníž. přenesená",J183,0)</f>
        <v>0</v>
      </c>
      <c r="BI183" s="238">
        <f>IF(N183="nulová",J183,0)</f>
        <v>0</v>
      </c>
      <c r="BJ183" s="16" t="s">
        <v>85</v>
      </c>
      <c r="BK183" s="238">
        <f>ROUND(I183*H183,2)</f>
        <v>0</v>
      </c>
      <c r="BL183" s="16" t="s">
        <v>108</v>
      </c>
      <c r="BM183" s="237" t="s">
        <v>675</v>
      </c>
    </row>
    <row r="184" s="12" customFormat="1" ht="25.92" customHeight="1">
      <c r="A184" s="12"/>
      <c r="B184" s="210"/>
      <c r="C184" s="211"/>
      <c r="D184" s="212" t="s">
        <v>76</v>
      </c>
      <c r="E184" s="213" t="s">
        <v>1549</v>
      </c>
      <c r="F184" s="213" t="s">
        <v>1550</v>
      </c>
      <c r="G184" s="211"/>
      <c r="H184" s="211"/>
      <c r="I184" s="214"/>
      <c r="J184" s="215">
        <f>BK184</f>
        <v>0</v>
      </c>
      <c r="K184" s="211"/>
      <c r="L184" s="216"/>
      <c r="M184" s="217"/>
      <c r="N184" s="218"/>
      <c r="O184" s="218"/>
      <c r="P184" s="219">
        <f>P185</f>
        <v>0</v>
      </c>
      <c r="Q184" s="218"/>
      <c r="R184" s="219">
        <f>R185</f>
        <v>0</v>
      </c>
      <c r="S184" s="218"/>
      <c r="T184" s="220">
        <f>T185</f>
        <v>0</v>
      </c>
      <c r="U184" s="12"/>
      <c r="V184" s="12"/>
      <c r="W184" s="12"/>
      <c r="X184" s="12"/>
      <c r="Y184" s="12"/>
      <c r="Z184" s="12"/>
      <c r="AA184" s="12"/>
      <c r="AB184" s="12"/>
      <c r="AC184" s="12"/>
      <c r="AD184" s="12"/>
      <c r="AE184" s="12"/>
      <c r="AR184" s="221" t="s">
        <v>85</v>
      </c>
      <c r="AT184" s="222" t="s">
        <v>76</v>
      </c>
      <c r="AU184" s="222" t="s">
        <v>77</v>
      </c>
      <c r="AY184" s="221" t="s">
        <v>184</v>
      </c>
      <c r="BK184" s="223">
        <f>BK185</f>
        <v>0</v>
      </c>
    </row>
    <row r="185" s="2" customFormat="1" ht="24.15" customHeight="1">
      <c r="A185" s="37"/>
      <c r="B185" s="38"/>
      <c r="C185" s="226" t="s">
        <v>435</v>
      </c>
      <c r="D185" s="226" t="s">
        <v>186</v>
      </c>
      <c r="E185" s="227" t="s">
        <v>1551</v>
      </c>
      <c r="F185" s="228" t="s">
        <v>1552</v>
      </c>
      <c r="G185" s="229" t="s">
        <v>763</v>
      </c>
      <c r="H185" s="276"/>
      <c r="I185" s="231"/>
      <c r="J185" s="232">
        <f>ROUND(I185*H185,2)</f>
        <v>0</v>
      </c>
      <c r="K185" s="228" t="s">
        <v>202</v>
      </c>
      <c r="L185" s="43"/>
      <c r="M185" s="233" t="s">
        <v>1</v>
      </c>
      <c r="N185" s="234" t="s">
        <v>42</v>
      </c>
      <c r="O185" s="90"/>
      <c r="P185" s="235">
        <f>O185*H185</f>
        <v>0</v>
      </c>
      <c r="Q185" s="235">
        <v>0</v>
      </c>
      <c r="R185" s="235">
        <f>Q185*H185</f>
        <v>0</v>
      </c>
      <c r="S185" s="235">
        <v>0</v>
      </c>
      <c r="T185" s="236">
        <f>S185*H185</f>
        <v>0</v>
      </c>
      <c r="U185" s="37"/>
      <c r="V185" s="37"/>
      <c r="W185" s="37"/>
      <c r="X185" s="37"/>
      <c r="Y185" s="37"/>
      <c r="Z185" s="37"/>
      <c r="AA185" s="37"/>
      <c r="AB185" s="37"/>
      <c r="AC185" s="37"/>
      <c r="AD185" s="37"/>
      <c r="AE185" s="37"/>
      <c r="AR185" s="237" t="s">
        <v>108</v>
      </c>
      <c r="AT185" s="237" t="s">
        <v>186</v>
      </c>
      <c r="AU185" s="237" t="s">
        <v>85</v>
      </c>
      <c r="AY185" s="16" t="s">
        <v>184</v>
      </c>
      <c r="BE185" s="238">
        <f>IF(N185="základní",J185,0)</f>
        <v>0</v>
      </c>
      <c r="BF185" s="238">
        <f>IF(N185="snížená",J185,0)</f>
        <v>0</v>
      </c>
      <c r="BG185" s="238">
        <f>IF(N185="zákl. přenesená",J185,0)</f>
        <v>0</v>
      </c>
      <c r="BH185" s="238">
        <f>IF(N185="sníž. přenesená",J185,0)</f>
        <v>0</v>
      </c>
      <c r="BI185" s="238">
        <f>IF(N185="nulová",J185,0)</f>
        <v>0</v>
      </c>
      <c r="BJ185" s="16" t="s">
        <v>85</v>
      </c>
      <c r="BK185" s="238">
        <f>ROUND(I185*H185,2)</f>
        <v>0</v>
      </c>
      <c r="BL185" s="16" t="s">
        <v>108</v>
      </c>
      <c r="BM185" s="237" t="s">
        <v>687</v>
      </c>
    </row>
    <row r="186" s="12" customFormat="1" ht="25.92" customHeight="1">
      <c r="A186" s="12"/>
      <c r="B186" s="210"/>
      <c r="C186" s="211"/>
      <c r="D186" s="212" t="s">
        <v>76</v>
      </c>
      <c r="E186" s="213" t="s">
        <v>1553</v>
      </c>
      <c r="F186" s="213" t="s">
        <v>1554</v>
      </c>
      <c r="G186" s="211"/>
      <c r="H186" s="211"/>
      <c r="I186" s="214"/>
      <c r="J186" s="215">
        <f>BK186</f>
        <v>0</v>
      </c>
      <c r="K186" s="211"/>
      <c r="L186" s="216"/>
      <c r="M186" s="217"/>
      <c r="N186" s="218"/>
      <c r="O186" s="218"/>
      <c r="P186" s="219">
        <f>SUM(P187:P199)</f>
        <v>0</v>
      </c>
      <c r="Q186" s="218"/>
      <c r="R186" s="219">
        <f>SUM(R187:R199)</f>
        <v>0</v>
      </c>
      <c r="S186" s="218"/>
      <c r="T186" s="220">
        <f>SUM(T187:T199)</f>
        <v>0</v>
      </c>
      <c r="U186" s="12"/>
      <c r="V186" s="12"/>
      <c r="W186" s="12"/>
      <c r="X186" s="12"/>
      <c r="Y186" s="12"/>
      <c r="Z186" s="12"/>
      <c r="AA186" s="12"/>
      <c r="AB186" s="12"/>
      <c r="AC186" s="12"/>
      <c r="AD186" s="12"/>
      <c r="AE186" s="12"/>
      <c r="AR186" s="221" t="s">
        <v>85</v>
      </c>
      <c r="AT186" s="222" t="s">
        <v>76</v>
      </c>
      <c r="AU186" s="222" t="s">
        <v>77</v>
      </c>
      <c r="AY186" s="221" t="s">
        <v>184</v>
      </c>
      <c r="BK186" s="223">
        <f>SUM(BK187:BK199)</f>
        <v>0</v>
      </c>
    </row>
    <row r="187" s="2" customFormat="1" ht="16.5" customHeight="1">
      <c r="A187" s="37"/>
      <c r="B187" s="38"/>
      <c r="C187" s="226" t="s">
        <v>439</v>
      </c>
      <c r="D187" s="226" t="s">
        <v>186</v>
      </c>
      <c r="E187" s="227" t="s">
        <v>1555</v>
      </c>
      <c r="F187" s="228" t="s">
        <v>1556</v>
      </c>
      <c r="G187" s="229" t="s">
        <v>1119</v>
      </c>
      <c r="H187" s="230">
        <v>10</v>
      </c>
      <c r="I187" s="231"/>
      <c r="J187" s="232">
        <f>ROUND(I187*H187,2)</f>
        <v>0</v>
      </c>
      <c r="K187" s="228" t="s">
        <v>202</v>
      </c>
      <c r="L187" s="43"/>
      <c r="M187" s="233" t="s">
        <v>1</v>
      </c>
      <c r="N187" s="234" t="s">
        <v>42</v>
      </c>
      <c r="O187" s="90"/>
      <c r="P187" s="235">
        <f>O187*H187</f>
        <v>0</v>
      </c>
      <c r="Q187" s="235">
        <v>0</v>
      </c>
      <c r="R187" s="235">
        <f>Q187*H187</f>
        <v>0</v>
      </c>
      <c r="S187" s="235">
        <v>0</v>
      </c>
      <c r="T187" s="236">
        <f>S187*H187</f>
        <v>0</v>
      </c>
      <c r="U187" s="37"/>
      <c r="V187" s="37"/>
      <c r="W187" s="37"/>
      <c r="X187" s="37"/>
      <c r="Y187" s="37"/>
      <c r="Z187" s="37"/>
      <c r="AA187" s="37"/>
      <c r="AB187" s="37"/>
      <c r="AC187" s="37"/>
      <c r="AD187" s="37"/>
      <c r="AE187" s="37"/>
      <c r="AR187" s="237" t="s">
        <v>108</v>
      </c>
      <c r="AT187" s="237" t="s">
        <v>186</v>
      </c>
      <c r="AU187" s="237" t="s">
        <v>85</v>
      </c>
      <c r="AY187" s="16" t="s">
        <v>184</v>
      </c>
      <c r="BE187" s="238">
        <f>IF(N187="základní",J187,0)</f>
        <v>0</v>
      </c>
      <c r="BF187" s="238">
        <f>IF(N187="snížená",J187,0)</f>
        <v>0</v>
      </c>
      <c r="BG187" s="238">
        <f>IF(N187="zákl. přenesená",J187,0)</f>
        <v>0</v>
      </c>
      <c r="BH187" s="238">
        <f>IF(N187="sníž. přenesená",J187,0)</f>
        <v>0</v>
      </c>
      <c r="BI187" s="238">
        <f>IF(N187="nulová",J187,0)</f>
        <v>0</v>
      </c>
      <c r="BJ187" s="16" t="s">
        <v>85</v>
      </c>
      <c r="BK187" s="238">
        <f>ROUND(I187*H187,2)</f>
        <v>0</v>
      </c>
      <c r="BL187" s="16" t="s">
        <v>108</v>
      </c>
      <c r="BM187" s="237" t="s">
        <v>696</v>
      </c>
    </row>
    <row r="188" s="2" customFormat="1" ht="16.5" customHeight="1">
      <c r="A188" s="37"/>
      <c r="B188" s="38"/>
      <c r="C188" s="226" t="s">
        <v>444</v>
      </c>
      <c r="D188" s="226" t="s">
        <v>186</v>
      </c>
      <c r="E188" s="227" t="s">
        <v>1557</v>
      </c>
      <c r="F188" s="228" t="s">
        <v>1558</v>
      </c>
      <c r="G188" s="229" t="s">
        <v>1119</v>
      </c>
      <c r="H188" s="230">
        <v>40</v>
      </c>
      <c r="I188" s="231"/>
      <c r="J188" s="232">
        <f>ROUND(I188*H188,2)</f>
        <v>0</v>
      </c>
      <c r="K188" s="228" t="s">
        <v>202</v>
      </c>
      <c r="L188" s="43"/>
      <c r="M188" s="233" t="s">
        <v>1</v>
      </c>
      <c r="N188" s="234" t="s">
        <v>42</v>
      </c>
      <c r="O188" s="90"/>
      <c r="P188" s="235">
        <f>O188*H188</f>
        <v>0</v>
      </c>
      <c r="Q188" s="235">
        <v>0</v>
      </c>
      <c r="R188" s="235">
        <f>Q188*H188</f>
        <v>0</v>
      </c>
      <c r="S188" s="235">
        <v>0</v>
      </c>
      <c r="T188" s="236">
        <f>S188*H188</f>
        <v>0</v>
      </c>
      <c r="U188" s="37"/>
      <c r="V188" s="37"/>
      <c r="W188" s="37"/>
      <c r="X188" s="37"/>
      <c r="Y188" s="37"/>
      <c r="Z188" s="37"/>
      <c r="AA188" s="37"/>
      <c r="AB188" s="37"/>
      <c r="AC188" s="37"/>
      <c r="AD188" s="37"/>
      <c r="AE188" s="37"/>
      <c r="AR188" s="237" t="s">
        <v>108</v>
      </c>
      <c r="AT188" s="237" t="s">
        <v>186</v>
      </c>
      <c r="AU188" s="237" t="s">
        <v>85</v>
      </c>
      <c r="AY188" s="16" t="s">
        <v>184</v>
      </c>
      <c r="BE188" s="238">
        <f>IF(N188="základní",J188,0)</f>
        <v>0</v>
      </c>
      <c r="BF188" s="238">
        <f>IF(N188="snížená",J188,0)</f>
        <v>0</v>
      </c>
      <c r="BG188" s="238">
        <f>IF(N188="zákl. přenesená",J188,0)</f>
        <v>0</v>
      </c>
      <c r="BH188" s="238">
        <f>IF(N188="sníž. přenesená",J188,0)</f>
        <v>0</v>
      </c>
      <c r="BI188" s="238">
        <f>IF(N188="nulová",J188,0)</f>
        <v>0</v>
      </c>
      <c r="BJ188" s="16" t="s">
        <v>85</v>
      </c>
      <c r="BK188" s="238">
        <f>ROUND(I188*H188,2)</f>
        <v>0</v>
      </c>
      <c r="BL188" s="16" t="s">
        <v>108</v>
      </c>
      <c r="BM188" s="237" t="s">
        <v>705</v>
      </c>
    </row>
    <row r="189" s="2" customFormat="1" ht="16.5" customHeight="1">
      <c r="A189" s="37"/>
      <c r="B189" s="38"/>
      <c r="C189" s="226" t="s">
        <v>449</v>
      </c>
      <c r="D189" s="226" t="s">
        <v>186</v>
      </c>
      <c r="E189" s="227" t="s">
        <v>1559</v>
      </c>
      <c r="F189" s="228" t="s">
        <v>1560</v>
      </c>
      <c r="G189" s="229" t="s">
        <v>1119</v>
      </c>
      <c r="H189" s="230">
        <v>5</v>
      </c>
      <c r="I189" s="231"/>
      <c r="J189" s="232">
        <f>ROUND(I189*H189,2)</f>
        <v>0</v>
      </c>
      <c r="K189" s="228" t="s">
        <v>202</v>
      </c>
      <c r="L189" s="43"/>
      <c r="M189" s="233" t="s">
        <v>1</v>
      </c>
      <c r="N189" s="234" t="s">
        <v>42</v>
      </c>
      <c r="O189" s="90"/>
      <c r="P189" s="235">
        <f>O189*H189</f>
        <v>0</v>
      </c>
      <c r="Q189" s="235">
        <v>0</v>
      </c>
      <c r="R189" s="235">
        <f>Q189*H189</f>
        <v>0</v>
      </c>
      <c r="S189" s="235">
        <v>0</v>
      </c>
      <c r="T189" s="236">
        <f>S189*H189</f>
        <v>0</v>
      </c>
      <c r="U189" s="37"/>
      <c r="V189" s="37"/>
      <c r="W189" s="37"/>
      <c r="X189" s="37"/>
      <c r="Y189" s="37"/>
      <c r="Z189" s="37"/>
      <c r="AA189" s="37"/>
      <c r="AB189" s="37"/>
      <c r="AC189" s="37"/>
      <c r="AD189" s="37"/>
      <c r="AE189" s="37"/>
      <c r="AR189" s="237" t="s">
        <v>108</v>
      </c>
      <c r="AT189" s="237" t="s">
        <v>186</v>
      </c>
      <c r="AU189" s="237" t="s">
        <v>85</v>
      </c>
      <c r="AY189" s="16" t="s">
        <v>184</v>
      </c>
      <c r="BE189" s="238">
        <f>IF(N189="základní",J189,0)</f>
        <v>0</v>
      </c>
      <c r="BF189" s="238">
        <f>IF(N189="snížená",J189,0)</f>
        <v>0</v>
      </c>
      <c r="BG189" s="238">
        <f>IF(N189="zákl. přenesená",J189,0)</f>
        <v>0</v>
      </c>
      <c r="BH189" s="238">
        <f>IF(N189="sníž. přenesená",J189,0)</f>
        <v>0</v>
      </c>
      <c r="BI189" s="238">
        <f>IF(N189="nulová",J189,0)</f>
        <v>0</v>
      </c>
      <c r="BJ189" s="16" t="s">
        <v>85</v>
      </c>
      <c r="BK189" s="238">
        <f>ROUND(I189*H189,2)</f>
        <v>0</v>
      </c>
      <c r="BL189" s="16" t="s">
        <v>108</v>
      </c>
      <c r="BM189" s="237" t="s">
        <v>715</v>
      </c>
    </row>
    <row r="190" s="2" customFormat="1" ht="16.5" customHeight="1">
      <c r="A190" s="37"/>
      <c r="B190" s="38"/>
      <c r="C190" s="226" t="s">
        <v>454</v>
      </c>
      <c r="D190" s="226" t="s">
        <v>186</v>
      </c>
      <c r="E190" s="227" t="s">
        <v>1561</v>
      </c>
      <c r="F190" s="228" t="s">
        <v>1562</v>
      </c>
      <c r="G190" s="229" t="s">
        <v>1119</v>
      </c>
      <c r="H190" s="230">
        <v>10</v>
      </c>
      <c r="I190" s="231"/>
      <c r="J190" s="232">
        <f>ROUND(I190*H190,2)</f>
        <v>0</v>
      </c>
      <c r="K190" s="228" t="s">
        <v>202</v>
      </c>
      <c r="L190" s="43"/>
      <c r="M190" s="233" t="s">
        <v>1</v>
      </c>
      <c r="N190" s="234" t="s">
        <v>42</v>
      </c>
      <c r="O190" s="90"/>
      <c r="P190" s="235">
        <f>O190*H190</f>
        <v>0</v>
      </c>
      <c r="Q190" s="235">
        <v>0</v>
      </c>
      <c r="R190" s="235">
        <f>Q190*H190</f>
        <v>0</v>
      </c>
      <c r="S190" s="235">
        <v>0</v>
      </c>
      <c r="T190" s="236">
        <f>S190*H190</f>
        <v>0</v>
      </c>
      <c r="U190" s="37"/>
      <c r="V190" s="37"/>
      <c r="W190" s="37"/>
      <c r="X190" s="37"/>
      <c r="Y190" s="37"/>
      <c r="Z190" s="37"/>
      <c r="AA190" s="37"/>
      <c r="AB190" s="37"/>
      <c r="AC190" s="37"/>
      <c r="AD190" s="37"/>
      <c r="AE190" s="37"/>
      <c r="AR190" s="237" t="s">
        <v>108</v>
      </c>
      <c r="AT190" s="237" t="s">
        <v>186</v>
      </c>
      <c r="AU190" s="237" t="s">
        <v>85</v>
      </c>
      <c r="AY190" s="16" t="s">
        <v>184</v>
      </c>
      <c r="BE190" s="238">
        <f>IF(N190="základní",J190,0)</f>
        <v>0</v>
      </c>
      <c r="BF190" s="238">
        <f>IF(N190="snížená",J190,0)</f>
        <v>0</v>
      </c>
      <c r="BG190" s="238">
        <f>IF(N190="zákl. přenesená",J190,0)</f>
        <v>0</v>
      </c>
      <c r="BH190" s="238">
        <f>IF(N190="sníž. přenesená",J190,0)</f>
        <v>0</v>
      </c>
      <c r="BI190" s="238">
        <f>IF(N190="nulová",J190,0)</f>
        <v>0</v>
      </c>
      <c r="BJ190" s="16" t="s">
        <v>85</v>
      </c>
      <c r="BK190" s="238">
        <f>ROUND(I190*H190,2)</f>
        <v>0</v>
      </c>
      <c r="BL190" s="16" t="s">
        <v>108</v>
      </c>
      <c r="BM190" s="237" t="s">
        <v>724</v>
      </c>
    </row>
    <row r="191" s="2" customFormat="1" ht="16.5" customHeight="1">
      <c r="A191" s="37"/>
      <c r="B191" s="38"/>
      <c r="C191" s="226" t="s">
        <v>458</v>
      </c>
      <c r="D191" s="226" t="s">
        <v>186</v>
      </c>
      <c r="E191" s="227" t="s">
        <v>1563</v>
      </c>
      <c r="F191" s="228" t="s">
        <v>1564</v>
      </c>
      <c r="G191" s="229" t="s">
        <v>1119</v>
      </c>
      <c r="H191" s="230">
        <v>5</v>
      </c>
      <c r="I191" s="231"/>
      <c r="J191" s="232">
        <f>ROUND(I191*H191,2)</f>
        <v>0</v>
      </c>
      <c r="K191" s="228" t="s">
        <v>202</v>
      </c>
      <c r="L191" s="43"/>
      <c r="M191" s="233" t="s">
        <v>1</v>
      </c>
      <c r="N191" s="234" t="s">
        <v>42</v>
      </c>
      <c r="O191" s="90"/>
      <c r="P191" s="235">
        <f>O191*H191</f>
        <v>0</v>
      </c>
      <c r="Q191" s="235">
        <v>0</v>
      </c>
      <c r="R191" s="235">
        <f>Q191*H191</f>
        <v>0</v>
      </c>
      <c r="S191" s="235">
        <v>0</v>
      </c>
      <c r="T191" s="236">
        <f>S191*H191</f>
        <v>0</v>
      </c>
      <c r="U191" s="37"/>
      <c r="V191" s="37"/>
      <c r="W191" s="37"/>
      <c r="X191" s="37"/>
      <c r="Y191" s="37"/>
      <c r="Z191" s="37"/>
      <c r="AA191" s="37"/>
      <c r="AB191" s="37"/>
      <c r="AC191" s="37"/>
      <c r="AD191" s="37"/>
      <c r="AE191" s="37"/>
      <c r="AR191" s="237" t="s">
        <v>108</v>
      </c>
      <c r="AT191" s="237" t="s">
        <v>186</v>
      </c>
      <c r="AU191" s="237" t="s">
        <v>85</v>
      </c>
      <c r="AY191" s="16" t="s">
        <v>184</v>
      </c>
      <c r="BE191" s="238">
        <f>IF(N191="základní",J191,0)</f>
        <v>0</v>
      </c>
      <c r="BF191" s="238">
        <f>IF(N191="snížená",J191,0)</f>
        <v>0</v>
      </c>
      <c r="BG191" s="238">
        <f>IF(N191="zákl. přenesená",J191,0)</f>
        <v>0</v>
      </c>
      <c r="BH191" s="238">
        <f>IF(N191="sníž. přenesená",J191,0)</f>
        <v>0</v>
      </c>
      <c r="BI191" s="238">
        <f>IF(N191="nulová",J191,0)</f>
        <v>0</v>
      </c>
      <c r="BJ191" s="16" t="s">
        <v>85</v>
      </c>
      <c r="BK191" s="238">
        <f>ROUND(I191*H191,2)</f>
        <v>0</v>
      </c>
      <c r="BL191" s="16" t="s">
        <v>108</v>
      </c>
      <c r="BM191" s="237" t="s">
        <v>736</v>
      </c>
    </row>
    <row r="192" s="2" customFormat="1" ht="16.5" customHeight="1">
      <c r="A192" s="37"/>
      <c r="B192" s="38"/>
      <c r="C192" s="226" t="s">
        <v>462</v>
      </c>
      <c r="D192" s="226" t="s">
        <v>186</v>
      </c>
      <c r="E192" s="227" t="s">
        <v>1565</v>
      </c>
      <c r="F192" s="228" t="s">
        <v>1566</v>
      </c>
      <c r="G192" s="229" t="s">
        <v>1119</v>
      </c>
      <c r="H192" s="230">
        <v>10</v>
      </c>
      <c r="I192" s="231"/>
      <c r="J192" s="232">
        <f>ROUND(I192*H192,2)</f>
        <v>0</v>
      </c>
      <c r="K192" s="228" t="s">
        <v>202</v>
      </c>
      <c r="L192" s="43"/>
      <c r="M192" s="233" t="s">
        <v>1</v>
      </c>
      <c r="N192" s="234" t="s">
        <v>42</v>
      </c>
      <c r="O192" s="90"/>
      <c r="P192" s="235">
        <f>O192*H192</f>
        <v>0</v>
      </c>
      <c r="Q192" s="235">
        <v>0</v>
      </c>
      <c r="R192" s="235">
        <f>Q192*H192</f>
        <v>0</v>
      </c>
      <c r="S192" s="235">
        <v>0</v>
      </c>
      <c r="T192" s="236">
        <f>S192*H192</f>
        <v>0</v>
      </c>
      <c r="U192" s="37"/>
      <c r="V192" s="37"/>
      <c r="W192" s="37"/>
      <c r="X192" s="37"/>
      <c r="Y192" s="37"/>
      <c r="Z192" s="37"/>
      <c r="AA192" s="37"/>
      <c r="AB192" s="37"/>
      <c r="AC192" s="37"/>
      <c r="AD192" s="37"/>
      <c r="AE192" s="37"/>
      <c r="AR192" s="237" t="s">
        <v>108</v>
      </c>
      <c r="AT192" s="237" t="s">
        <v>186</v>
      </c>
      <c r="AU192" s="237" t="s">
        <v>85</v>
      </c>
      <c r="AY192" s="16" t="s">
        <v>184</v>
      </c>
      <c r="BE192" s="238">
        <f>IF(N192="základní",J192,0)</f>
        <v>0</v>
      </c>
      <c r="BF192" s="238">
        <f>IF(N192="snížená",J192,0)</f>
        <v>0</v>
      </c>
      <c r="BG192" s="238">
        <f>IF(N192="zákl. přenesená",J192,0)</f>
        <v>0</v>
      </c>
      <c r="BH192" s="238">
        <f>IF(N192="sníž. přenesená",J192,0)</f>
        <v>0</v>
      </c>
      <c r="BI192" s="238">
        <f>IF(N192="nulová",J192,0)</f>
        <v>0</v>
      </c>
      <c r="BJ192" s="16" t="s">
        <v>85</v>
      </c>
      <c r="BK192" s="238">
        <f>ROUND(I192*H192,2)</f>
        <v>0</v>
      </c>
      <c r="BL192" s="16" t="s">
        <v>108</v>
      </c>
      <c r="BM192" s="237" t="s">
        <v>744</v>
      </c>
    </row>
    <row r="193" s="2" customFormat="1" ht="16.5" customHeight="1">
      <c r="A193" s="37"/>
      <c r="B193" s="38"/>
      <c r="C193" s="226" t="s">
        <v>467</v>
      </c>
      <c r="D193" s="226" t="s">
        <v>186</v>
      </c>
      <c r="E193" s="227" t="s">
        <v>1567</v>
      </c>
      <c r="F193" s="228" t="s">
        <v>1568</v>
      </c>
      <c r="G193" s="229" t="s">
        <v>763</v>
      </c>
      <c r="H193" s="276"/>
      <c r="I193" s="231"/>
      <c r="J193" s="232">
        <f>ROUND(I193*H193,2)</f>
        <v>0</v>
      </c>
      <c r="K193" s="228" t="s">
        <v>202</v>
      </c>
      <c r="L193" s="43"/>
      <c r="M193" s="233" t="s">
        <v>1</v>
      </c>
      <c r="N193" s="234" t="s">
        <v>42</v>
      </c>
      <c r="O193" s="90"/>
      <c r="P193" s="235">
        <f>O193*H193</f>
        <v>0</v>
      </c>
      <c r="Q193" s="235">
        <v>0</v>
      </c>
      <c r="R193" s="235">
        <f>Q193*H193</f>
        <v>0</v>
      </c>
      <c r="S193" s="235">
        <v>0</v>
      </c>
      <c r="T193" s="236">
        <f>S193*H193</f>
        <v>0</v>
      </c>
      <c r="U193" s="37"/>
      <c r="V193" s="37"/>
      <c r="W193" s="37"/>
      <c r="X193" s="37"/>
      <c r="Y193" s="37"/>
      <c r="Z193" s="37"/>
      <c r="AA193" s="37"/>
      <c r="AB193" s="37"/>
      <c r="AC193" s="37"/>
      <c r="AD193" s="37"/>
      <c r="AE193" s="37"/>
      <c r="AR193" s="237" t="s">
        <v>108</v>
      </c>
      <c r="AT193" s="237" t="s">
        <v>186</v>
      </c>
      <c r="AU193" s="237" t="s">
        <v>85</v>
      </c>
      <c r="AY193" s="16" t="s">
        <v>184</v>
      </c>
      <c r="BE193" s="238">
        <f>IF(N193="základní",J193,0)</f>
        <v>0</v>
      </c>
      <c r="BF193" s="238">
        <f>IF(N193="snížená",J193,0)</f>
        <v>0</v>
      </c>
      <c r="BG193" s="238">
        <f>IF(N193="zákl. přenesená",J193,0)</f>
        <v>0</v>
      </c>
      <c r="BH193" s="238">
        <f>IF(N193="sníž. přenesená",J193,0)</f>
        <v>0</v>
      </c>
      <c r="BI193" s="238">
        <f>IF(N193="nulová",J193,0)</f>
        <v>0</v>
      </c>
      <c r="BJ193" s="16" t="s">
        <v>85</v>
      </c>
      <c r="BK193" s="238">
        <f>ROUND(I193*H193,2)</f>
        <v>0</v>
      </c>
      <c r="BL193" s="16" t="s">
        <v>108</v>
      </c>
      <c r="BM193" s="237" t="s">
        <v>752</v>
      </c>
    </row>
    <row r="194" s="2" customFormat="1" ht="16.5" customHeight="1">
      <c r="A194" s="37"/>
      <c r="B194" s="38"/>
      <c r="C194" s="226" t="s">
        <v>473</v>
      </c>
      <c r="D194" s="226" t="s">
        <v>186</v>
      </c>
      <c r="E194" s="227" t="s">
        <v>1569</v>
      </c>
      <c r="F194" s="228" t="s">
        <v>1570</v>
      </c>
      <c r="G194" s="229" t="s">
        <v>763</v>
      </c>
      <c r="H194" s="276"/>
      <c r="I194" s="231"/>
      <c r="J194" s="232">
        <f>ROUND(I194*H194,2)</f>
        <v>0</v>
      </c>
      <c r="K194" s="228" t="s">
        <v>202</v>
      </c>
      <c r="L194" s="43"/>
      <c r="M194" s="233" t="s">
        <v>1</v>
      </c>
      <c r="N194" s="234" t="s">
        <v>42</v>
      </c>
      <c r="O194" s="90"/>
      <c r="P194" s="235">
        <f>O194*H194</f>
        <v>0</v>
      </c>
      <c r="Q194" s="235">
        <v>0</v>
      </c>
      <c r="R194" s="235">
        <f>Q194*H194</f>
        <v>0</v>
      </c>
      <c r="S194" s="235">
        <v>0</v>
      </c>
      <c r="T194" s="236">
        <f>S194*H194</f>
        <v>0</v>
      </c>
      <c r="U194" s="37"/>
      <c r="V194" s="37"/>
      <c r="W194" s="37"/>
      <c r="X194" s="37"/>
      <c r="Y194" s="37"/>
      <c r="Z194" s="37"/>
      <c r="AA194" s="37"/>
      <c r="AB194" s="37"/>
      <c r="AC194" s="37"/>
      <c r="AD194" s="37"/>
      <c r="AE194" s="37"/>
      <c r="AR194" s="237" t="s">
        <v>108</v>
      </c>
      <c r="AT194" s="237" t="s">
        <v>186</v>
      </c>
      <c r="AU194" s="237" t="s">
        <v>85</v>
      </c>
      <c r="AY194" s="16" t="s">
        <v>184</v>
      </c>
      <c r="BE194" s="238">
        <f>IF(N194="základní",J194,0)</f>
        <v>0</v>
      </c>
      <c r="BF194" s="238">
        <f>IF(N194="snížená",J194,0)</f>
        <v>0</v>
      </c>
      <c r="BG194" s="238">
        <f>IF(N194="zákl. přenesená",J194,0)</f>
        <v>0</v>
      </c>
      <c r="BH194" s="238">
        <f>IF(N194="sníž. přenesená",J194,0)</f>
        <v>0</v>
      </c>
      <c r="BI194" s="238">
        <f>IF(N194="nulová",J194,0)</f>
        <v>0</v>
      </c>
      <c r="BJ194" s="16" t="s">
        <v>85</v>
      </c>
      <c r="BK194" s="238">
        <f>ROUND(I194*H194,2)</f>
        <v>0</v>
      </c>
      <c r="BL194" s="16" t="s">
        <v>108</v>
      </c>
      <c r="BM194" s="237" t="s">
        <v>760</v>
      </c>
    </row>
    <row r="195" s="2" customFormat="1" ht="21.75" customHeight="1">
      <c r="A195" s="37"/>
      <c r="B195" s="38"/>
      <c r="C195" s="226" t="s">
        <v>478</v>
      </c>
      <c r="D195" s="226" t="s">
        <v>186</v>
      </c>
      <c r="E195" s="227" t="s">
        <v>1571</v>
      </c>
      <c r="F195" s="228" t="s">
        <v>1572</v>
      </c>
      <c r="G195" s="229" t="s">
        <v>1119</v>
      </c>
      <c r="H195" s="230">
        <v>6</v>
      </c>
      <c r="I195" s="231"/>
      <c r="J195" s="232">
        <f>ROUND(I195*H195,2)</f>
        <v>0</v>
      </c>
      <c r="K195" s="228" t="s">
        <v>202</v>
      </c>
      <c r="L195" s="43"/>
      <c r="M195" s="233" t="s">
        <v>1</v>
      </c>
      <c r="N195" s="234" t="s">
        <v>42</v>
      </c>
      <c r="O195" s="90"/>
      <c r="P195" s="235">
        <f>O195*H195</f>
        <v>0</v>
      </c>
      <c r="Q195" s="235">
        <v>0</v>
      </c>
      <c r="R195" s="235">
        <f>Q195*H195</f>
        <v>0</v>
      </c>
      <c r="S195" s="235">
        <v>0</v>
      </c>
      <c r="T195" s="236">
        <f>S195*H195</f>
        <v>0</v>
      </c>
      <c r="U195" s="37"/>
      <c r="V195" s="37"/>
      <c r="W195" s="37"/>
      <c r="X195" s="37"/>
      <c r="Y195" s="37"/>
      <c r="Z195" s="37"/>
      <c r="AA195" s="37"/>
      <c r="AB195" s="37"/>
      <c r="AC195" s="37"/>
      <c r="AD195" s="37"/>
      <c r="AE195" s="37"/>
      <c r="AR195" s="237" t="s">
        <v>108</v>
      </c>
      <c r="AT195" s="237" t="s">
        <v>186</v>
      </c>
      <c r="AU195" s="237" t="s">
        <v>85</v>
      </c>
      <c r="AY195" s="16" t="s">
        <v>184</v>
      </c>
      <c r="BE195" s="238">
        <f>IF(N195="základní",J195,0)</f>
        <v>0</v>
      </c>
      <c r="BF195" s="238">
        <f>IF(N195="snížená",J195,0)</f>
        <v>0</v>
      </c>
      <c r="BG195" s="238">
        <f>IF(N195="zákl. přenesená",J195,0)</f>
        <v>0</v>
      </c>
      <c r="BH195" s="238">
        <f>IF(N195="sníž. přenesená",J195,0)</f>
        <v>0</v>
      </c>
      <c r="BI195" s="238">
        <f>IF(N195="nulová",J195,0)</f>
        <v>0</v>
      </c>
      <c r="BJ195" s="16" t="s">
        <v>85</v>
      </c>
      <c r="BK195" s="238">
        <f>ROUND(I195*H195,2)</f>
        <v>0</v>
      </c>
      <c r="BL195" s="16" t="s">
        <v>108</v>
      </c>
      <c r="BM195" s="237" t="s">
        <v>771</v>
      </c>
    </row>
    <row r="196" s="2" customFormat="1" ht="16.5" customHeight="1">
      <c r="A196" s="37"/>
      <c r="B196" s="38"/>
      <c r="C196" s="226" t="s">
        <v>483</v>
      </c>
      <c r="D196" s="226" t="s">
        <v>186</v>
      </c>
      <c r="E196" s="227" t="s">
        <v>1573</v>
      </c>
      <c r="F196" s="228" t="s">
        <v>1574</v>
      </c>
      <c r="G196" s="229" t="s">
        <v>1575</v>
      </c>
      <c r="H196" s="230">
        <v>1</v>
      </c>
      <c r="I196" s="231"/>
      <c r="J196" s="232">
        <f>ROUND(I196*H196,2)</f>
        <v>0</v>
      </c>
      <c r="K196" s="228" t="s">
        <v>202</v>
      </c>
      <c r="L196" s="43"/>
      <c r="M196" s="233" t="s">
        <v>1</v>
      </c>
      <c r="N196" s="234" t="s">
        <v>42</v>
      </c>
      <c r="O196" s="90"/>
      <c r="P196" s="235">
        <f>O196*H196</f>
        <v>0</v>
      </c>
      <c r="Q196" s="235">
        <v>0</v>
      </c>
      <c r="R196" s="235">
        <f>Q196*H196</f>
        <v>0</v>
      </c>
      <c r="S196" s="235">
        <v>0</v>
      </c>
      <c r="T196" s="236">
        <f>S196*H196</f>
        <v>0</v>
      </c>
      <c r="U196" s="37"/>
      <c r="V196" s="37"/>
      <c r="W196" s="37"/>
      <c r="X196" s="37"/>
      <c r="Y196" s="37"/>
      <c r="Z196" s="37"/>
      <c r="AA196" s="37"/>
      <c r="AB196" s="37"/>
      <c r="AC196" s="37"/>
      <c r="AD196" s="37"/>
      <c r="AE196" s="37"/>
      <c r="AR196" s="237" t="s">
        <v>108</v>
      </c>
      <c r="AT196" s="237" t="s">
        <v>186</v>
      </c>
      <c r="AU196" s="237" t="s">
        <v>85</v>
      </c>
      <c r="AY196" s="16" t="s">
        <v>184</v>
      </c>
      <c r="BE196" s="238">
        <f>IF(N196="základní",J196,0)</f>
        <v>0</v>
      </c>
      <c r="BF196" s="238">
        <f>IF(N196="snížená",J196,0)</f>
        <v>0</v>
      </c>
      <c r="BG196" s="238">
        <f>IF(N196="zákl. přenesená",J196,0)</f>
        <v>0</v>
      </c>
      <c r="BH196" s="238">
        <f>IF(N196="sníž. přenesená",J196,0)</f>
        <v>0</v>
      </c>
      <c r="BI196" s="238">
        <f>IF(N196="nulová",J196,0)</f>
        <v>0</v>
      </c>
      <c r="BJ196" s="16" t="s">
        <v>85</v>
      </c>
      <c r="BK196" s="238">
        <f>ROUND(I196*H196,2)</f>
        <v>0</v>
      </c>
      <c r="BL196" s="16" t="s">
        <v>108</v>
      </c>
      <c r="BM196" s="237" t="s">
        <v>784</v>
      </c>
    </row>
    <row r="197" s="2" customFormat="1" ht="16.5" customHeight="1">
      <c r="A197" s="37"/>
      <c r="B197" s="38"/>
      <c r="C197" s="226" t="s">
        <v>488</v>
      </c>
      <c r="D197" s="226" t="s">
        <v>186</v>
      </c>
      <c r="E197" s="227" t="s">
        <v>1576</v>
      </c>
      <c r="F197" s="228" t="s">
        <v>1577</v>
      </c>
      <c r="G197" s="229" t="s">
        <v>1119</v>
      </c>
      <c r="H197" s="230">
        <v>4</v>
      </c>
      <c r="I197" s="231"/>
      <c r="J197" s="232">
        <f>ROUND(I197*H197,2)</f>
        <v>0</v>
      </c>
      <c r="K197" s="228" t="s">
        <v>202</v>
      </c>
      <c r="L197" s="43"/>
      <c r="M197" s="233" t="s">
        <v>1</v>
      </c>
      <c r="N197" s="234" t="s">
        <v>42</v>
      </c>
      <c r="O197" s="90"/>
      <c r="P197" s="235">
        <f>O197*H197</f>
        <v>0</v>
      </c>
      <c r="Q197" s="235">
        <v>0</v>
      </c>
      <c r="R197" s="235">
        <f>Q197*H197</f>
        <v>0</v>
      </c>
      <c r="S197" s="235">
        <v>0</v>
      </c>
      <c r="T197" s="236">
        <f>S197*H197</f>
        <v>0</v>
      </c>
      <c r="U197" s="37"/>
      <c r="V197" s="37"/>
      <c r="W197" s="37"/>
      <c r="X197" s="37"/>
      <c r="Y197" s="37"/>
      <c r="Z197" s="37"/>
      <c r="AA197" s="37"/>
      <c r="AB197" s="37"/>
      <c r="AC197" s="37"/>
      <c r="AD197" s="37"/>
      <c r="AE197" s="37"/>
      <c r="AR197" s="237" t="s">
        <v>108</v>
      </c>
      <c r="AT197" s="237" t="s">
        <v>186</v>
      </c>
      <c r="AU197" s="237" t="s">
        <v>85</v>
      </c>
      <c r="AY197" s="16" t="s">
        <v>184</v>
      </c>
      <c r="BE197" s="238">
        <f>IF(N197="základní",J197,0)</f>
        <v>0</v>
      </c>
      <c r="BF197" s="238">
        <f>IF(N197="snížená",J197,0)</f>
        <v>0</v>
      </c>
      <c r="BG197" s="238">
        <f>IF(N197="zákl. přenesená",J197,0)</f>
        <v>0</v>
      </c>
      <c r="BH197" s="238">
        <f>IF(N197="sníž. přenesená",J197,0)</f>
        <v>0</v>
      </c>
      <c r="BI197" s="238">
        <f>IF(N197="nulová",J197,0)</f>
        <v>0</v>
      </c>
      <c r="BJ197" s="16" t="s">
        <v>85</v>
      </c>
      <c r="BK197" s="238">
        <f>ROUND(I197*H197,2)</f>
        <v>0</v>
      </c>
      <c r="BL197" s="16" t="s">
        <v>108</v>
      </c>
      <c r="BM197" s="237" t="s">
        <v>792</v>
      </c>
    </row>
    <row r="198" s="2" customFormat="1" ht="16.5" customHeight="1">
      <c r="A198" s="37"/>
      <c r="B198" s="38"/>
      <c r="C198" s="226" t="s">
        <v>493</v>
      </c>
      <c r="D198" s="226" t="s">
        <v>186</v>
      </c>
      <c r="E198" s="227" t="s">
        <v>1578</v>
      </c>
      <c r="F198" s="228" t="s">
        <v>1579</v>
      </c>
      <c r="G198" s="229" t="s">
        <v>1119</v>
      </c>
      <c r="H198" s="230">
        <v>15</v>
      </c>
      <c r="I198" s="231"/>
      <c r="J198" s="232">
        <f>ROUND(I198*H198,2)</f>
        <v>0</v>
      </c>
      <c r="K198" s="228" t="s">
        <v>202</v>
      </c>
      <c r="L198" s="43"/>
      <c r="M198" s="233" t="s">
        <v>1</v>
      </c>
      <c r="N198" s="234" t="s">
        <v>42</v>
      </c>
      <c r="O198" s="90"/>
      <c r="P198" s="235">
        <f>O198*H198</f>
        <v>0</v>
      </c>
      <c r="Q198" s="235">
        <v>0</v>
      </c>
      <c r="R198" s="235">
        <f>Q198*H198</f>
        <v>0</v>
      </c>
      <c r="S198" s="235">
        <v>0</v>
      </c>
      <c r="T198" s="236">
        <f>S198*H198</f>
        <v>0</v>
      </c>
      <c r="U198" s="37"/>
      <c r="V198" s="37"/>
      <c r="W198" s="37"/>
      <c r="X198" s="37"/>
      <c r="Y198" s="37"/>
      <c r="Z198" s="37"/>
      <c r="AA198" s="37"/>
      <c r="AB198" s="37"/>
      <c r="AC198" s="37"/>
      <c r="AD198" s="37"/>
      <c r="AE198" s="37"/>
      <c r="AR198" s="237" t="s">
        <v>108</v>
      </c>
      <c r="AT198" s="237" t="s">
        <v>186</v>
      </c>
      <c r="AU198" s="237" t="s">
        <v>85</v>
      </c>
      <c r="AY198" s="16" t="s">
        <v>184</v>
      </c>
      <c r="BE198" s="238">
        <f>IF(N198="základní",J198,0)</f>
        <v>0</v>
      </c>
      <c r="BF198" s="238">
        <f>IF(N198="snížená",J198,0)</f>
        <v>0</v>
      </c>
      <c r="BG198" s="238">
        <f>IF(N198="zákl. přenesená",J198,0)</f>
        <v>0</v>
      </c>
      <c r="BH198" s="238">
        <f>IF(N198="sníž. přenesená",J198,0)</f>
        <v>0</v>
      </c>
      <c r="BI198" s="238">
        <f>IF(N198="nulová",J198,0)</f>
        <v>0</v>
      </c>
      <c r="BJ198" s="16" t="s">
        <v>85</v>
      </c>
      <c r="BK198" s="238">
        <f>ROUND(I198*H198,2)</f>
        <v>0</v>
      </c>
      <c r="BL198" s="16" t="s">
        <v>108</v>
      </c>
      <c r="BM198" s="237" t="s">
        <v>800</v>
      </c>
    </row>
    <row r="199" s="2" customFormat="1" ht="16.5" customHeight="1">
      <c r="A199" s="37"/>
      <c r="B199" s="38"/>
      <c r="C199" s="226" t="s">
        <v>499</v>
      </c>
      <c r="D199" s="226" t="s">
        <v>186</v>
      </c>
      <c r="E199" s="227" t="s">
        <v>1580</v>
      </c>
      <c r="F199" s="228" t="s">
        <v>1581</v>
      </c>
      <c r="G199" s="229" t="s">
        <v>1119</v>
      </c>
      <c r="H199" s="230">
        <v>40</v>
      </c>
      <c r="I199" s="231"/>
      <c r="J199" s="232">
        <f>ROUND(I199*H199,2)</f>
        <v>0</v>
      </c>
      <c r="K199" s="228" t="s">
        <v>202</v>
      </c>
      <c r="L199" s="43"/>
      <c r="M199" s="233" t="s">
        <v>1</v>
      </c>
      <c r="N199" s="234" t="s">
        <v>42</v>
      </c>
      <c r="O199" s="90"/>
      <c r="P199" s="235">
        <f>O199*H199</f>
        <v>0</v>
      </c>
      <c r="Q199" s="235">
        <v>0</v>
      </c>
      <c r="R199" s="235">
        <f>Q199*H199</f>
        <v>0</v>
      </c>
      <c r="S199" s="235">
        <v>0</v>
      </c>
      <c r="T199" s="236">
        <f>S199*H199</f>
        <v>0</v>
      </c>
      <c r="U199" s="37"/>
      <c r="V199" s="37"/>
      <c r="W199" s="37"/>
      <c r="X199" s="37"/>
      <c r="Y199" s="37"/>
      <c r="Z199" s="37"/>
      <c r="AA199" s="37"/>
      <c r="AB199" s="37"/>
      <c r="AC199" s="37"/>
      <c r="AD199" s="37"/>
      <c r="AE199" s="37"/>
      <c r="AR199" s="237" t="s">
        <v>108</v>
      </c>
      <c r="AT199" s="237" t="s">
        <v>186</v>
      </c>
      <c r="AU199" s="237" t="s">
        <v>85</v>
      </c>
      <c r="AY199" s="16" t="s">
        <v>184</v>
      </c>
      <c r="BE199" s="238">
        <f>IF(N199="základní",J199,0)</f>
        <v>0</v>
      </c>
      <c r="BF199" s="238">
        <f>IF(N199="snížená",J199,0)</f>
        <v>0</v>
      </c>
      <c r="BG199" s="238">
        <f>IF(N199="zákl. přenesená",J199,0)</f>
        <v>0</v>
      </c>
      <c r="BH199" s="238">
        <f>IF(N199="sníž. přenesená",J199,0)</f>
        <v>0</v>
      </c>
      <c r="BI199" s="238">
        <f>IF(N199="nulová",J199,0)</f>
        <v>0</v>
      </c>
      <c r="BJ199" s="16" t="s">
        <v>85</v>
      </c>
      <c r="BK199" s="238">
        <f>ROUND(I199*H199,2)</f>
        <v>0</v>
      </c>
      <c r="BL199" s="16" t="s">
        <v>108</v>
      </c>
      <c r="BM199" s="237" t="s">
        <v>811</v>
      </c>
    </row>
    <row r="200" s="12" customFormat="1" ht="25.92" customHeight="1">
      <c r="A200" s="12"/>
      <c r="B200" s="210"/>
      <c r="C200" s="211"/>
      <c r="D200" s="212" t="s">
        <v>76</v>
      </c>
      <c r="E200" s="213" t="s">
        <v>1582</v>
      </c>
      <c r="F200" s="213" t="s">
        <v>101</v>
      </c>
      <c r="G200" s="211"/>
      <c r="H200" s="211"/>
      <c r="I200" s="214"/>
      <c r="J200" s="215">
        <f>BK200</f>
        <v>0</v>
      </c>
      <c r="K200" s="211"/>
      <c r="L200" s="216"/>
      <c r="M200" s="217"/>
      <c r="N200" s="218"/>
      <c r="O200" s="218"/>
      <c r="P200" s="219">
        <f>P201</f>
        <v>0</v>
      </c>
      <c r="Q200" s="218"/>
      <c r="R200" s="219">
        <f>R201</f>
        <v>0</v>
      </c>
      <c r="S200" s="218"/>
      <c r="T200" s="220">
        <f>T201</f>
        <v>0</v>
      </c>
      <c r="U200" s="12"/>
      <c r="V200" s="12"/>
      <c r="W200" s="12"/>
      <c r="X200" s="12"/>
      <c r="Y200" s="12"/>
      <c r="Z200" s="12"/>
      <c r="AA200" s="12"/>
      <c r="AB200" s="12"/>
      <c r="AC200" s="12"/>
      <c r="AD200" s="12"/>
      <c r="AE200" s="12"/>
      <c r="AR200" s="221" t="s">
        <v>108</v>
      </c>
      <c r="AT200" s="222" t="s">
        <v>76</v>
      </c>
      <c r="AU200" s="222" t="s">
        <v>77</v>
      </c>
      <c r="AY200" s="221" t="s">
        <v>184</v>
      </c>
      <c r="BK200" s="223">
        <f>BK201</f>
        <v>0</v>
      </c>
    </row>
    <row r="201" s="2" customFormat="1" ht="16.5" customHeight="1">
      <c r="A201" s="37"/>
      <c r="B201" s="38"/>
      <c r="C201" s="226" t="s">
        <v>504</v>
      </c>
      <c r="D201" s="226" t="s">
        <v>186</v>
      </c>
      <c r="E201" s="227" t="s">
        <v>1583</v>
      </c>
      <c r="F201" s="228" t="s">
        <v>1584</v>
      </c>
      <c r="G201" s="229" t="s">
        <v>305</v>
      </c>
      <c r="H201" s="230">
        <v>1</v>
      </c>
      <c r="I201" s="231"/>
      <c r="J201" s="232">
        <f>ROUND(I201*H201,2)</f>
        <v>0</v>
      </c>
      <c r="K201" s="228" t="s">
        <v>202</v>
      </c>
      <c r="L201" s="43"/>
      <c r="M201" s="281" t="s">
        <v>1</v>
      </c>
      <c r="N201" s="282" t="s">
        <v>42</v>
      </c>
      <c r="O201" s="279"/>
      <c r="P201" s="283">
        <f>O201*H201</f>
        <v>0</v>
      </c>
      <c r="Q201" s="283">
        <v>0</v>
      </c>
      <c r="R201" s="283">
        <f>Q201*H201</f>
        <v>0</v>
      </c>
      <c r="S201" s="283">
        <v>0</v>
      </c>
      <c r="T201" s="284">
        <f>S201*H201</f>
        <v>0</v>
      </c>
      <c r="U201" s="37"/>
      <c r="V201" s="37"/>
      <c r="W201" s="37"/>
      <c r="X201" s="37"/>
      <c r="Y201" s="37"/>
      <c r="Z201" s="37"/>
      <c r="AA201" s="37"/>
      <c r="AB201" s="37"/>
      <c r="AC201" s="37"/>
      <c r="AD201" s="37"/>
      <c r="AE201" s="37"/>
      <c r="AR201" s="237" t="s">
        <v>1585</v>
      </c>
      <c r="AT201" s="237" t="s">
        <v>186</v>
      </c>
      <c r="AU201" s="237" t="s">
        <v>85</v>
      </c>
      <c r="AY201" s="16" t="s">
        <v>184</v>
      </c>
      <c r="BE201" s="238">
        <f>IF(N201="základní",J201,0)</f>
        <v>0</v>
      </c>
      <c r="BF201" s="238">
        <f>IF(N201="snížená",J201,0)</f>
        <v>0</v>
      </c>
      <c r="BG201" s="238">
        <f>IF(N201="zákl. přenesená",J201,0)</f>
        <v>0</v>
      </c>
      <c r="BH201" s="238">
        <f>IF(N201="sníž. přenesená",J201,0)</f>
        <v>0</v>
      </c>
      <c r="BI201" s="238">
        <f>IF(N201="nulová",J201,0)</f>
        <v>0</v>
      </c>
      <c r="BJ201" s="16" t="s">
        <v>85</v>
      </c>
      <c r="BK201" s="238">
        <f>ROUND(I201*H201,2)</f>
        <v>0</v>
      </c>
      <c r="BL201" s="16" t="s">
        <v>1585</v>
      </c>
      <c r="BM201" s="237" t="s">
        <v>1586</v>
      </c>
    </row>
    <row r="202" s="2" customFormat="1" ht="6.96" customHeight="1">
      <c r="A202" s="37"/>
      <c r="B202" s="65"/>
      <c r="C202" s="66"/>
      <c r="D202" s="66"/>
      <c r="E202" s="66"/>
      <c r="F202" s="66"/>
      <c r="G202" s="66"/>
      <c r="H202" s="66"/>
      <c r="I202" s="66"/>
      <c r="J202" s="66"/>
      <c r="K202" s="66"/>
      <c r="L202" s="43"/>
      <c r="M202" s="37"/>
      <c r="O202" s="37"/>
      <c r="P202" s="37"/>
      <c r="Q202" s="37"/>
      <c r="R202" s="37"/>
      <c r="S202" s="37"/>
      <c r="T202" s="37"/>
      <c r="U202" s="37"/>
      <c r="V202" s="37"/>
      <c r="W202" s="37"/>
      <c r="X202" s="37"/>
      <c r="Y202" s="37"/>
      <c r="Z202" s="37"/>
      <c r="AA202" s="37"/>
      <c r="AB202" s="37"/>
      <c r="AC202" s="37"/>
      <c r="AD202" s="37"/>
      <c r="AE202" s="37"/>
    </row>
  </sheetData>
  <sheetProtection sheet="1" autoFilter="0" formatColumns="0" formatRows="0" objects="1" scenarios="1" spinCount="100000" saltValue="UZ/mskgypO3wclP5rY1hO1OkvKsitOxYXVhgj/oPs/l5ObRzPxr6rUE41NZty4+46tY0zdFZ56/vqP5J6vJiKA==" hashValue="d0FKy6TLSaZSAsWI7yEjhvBLjT+OFG8MLB7Zsi4dC85e801KAq4rQDKOdYcL07UEyhnbkJw2QdFXxtzPBGjraA==" algorithmName="SHA-512" password="E785"/>
  <autoFilter ref="C124:K20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125</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1587</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34</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tr">
        <f>IF('Rekapitulace stavby'!AN10="","",'Rekapitulace stavby'!AN10)</f>
        <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tr">
        <f>IF('Rekapitulace stavby'!E11="","",'Rekapitulace stavby'!E11)</f>
        <v>Ústav termomechaniky AV ČR, v.v.i.</v>
      </c>
      <c r="F15" s="37"/>
      <c r="G15" s="37"/>
      <c r="H15" s="37"/>
      <c r="I15" s="150" t="s">
        <v>27</v>
      </c>
      <c r="J15" s="140" t="str">
        <f>IF('Rekapitulace stavby'!AN11="","",'Rekapitulace stavby'!AN11)</f>
        <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tr">
        <f>IF('Rekapitulace stavby'!E17="","",'Rekapitulace stavby'!E17)</f>
        <v>Kania a.s.</v>
      </c>
      <c r="F21" s="37"/>
      <c r="G21" s="37"/>
      <c r="H21" s="37"/>
      <c r="I21" s="150" t="s">
        <v>27</v>
      </c>
      <c r="J21" s="140"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54"/>
      <c r="B27" s="155"/>
      <c r="C27" s="154"/>
      <c r="D27" s="154"/>
      <c r="E27" s="156" t="s">
        <v>1</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ROUND(J118,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ROUND((SUM(BE118:BE159)),  2)</f>
        <v>0</v>
      </c>
      <c r="G33" s="37"/>
      <c r="H33" s="37"/>
      <c r="I33" s="164">
        <v>0.20999999999999999</v>
      </c>
      <c r="J33" s="163">
        <f>ROUND(((SUM(BE118:BE159))*I33),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ROUND((SUM(BF118:BF159)),  2)</f>
        <v>0</v>
      </c>
      <c r="G34" s="37"/>
      <c r="H34" s="37"/>
      <c r="I34" s="164">
        <v>0.12</v>
      </c>
      <c r="J34" s="163">
        <f>ROUND(((SUM(BF118:BF159))*I34),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ROUND((SUM(BG118:BG159)),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ROUND((SUM(BH118:BH159)),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ROUND((SUM(BI118:BI159)),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SO 01-D.2 - Technické plyny</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J118</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1588</v>
      </c>
      <c r="E97" s="191"/>
      <c r="F97" s="191"/>
      <c r="G97" s="191"/>
      <c r="H97" s="191"/>
      <c r="I97" s="191"/>
      <c r="J97" s="192">
        <f>J119</f>
        <v>0</v>
      </c>
      <c r="K97" s="189"/>
      <c r="L97" s="193"/>
      <c r="S97" s="9"/>
      <c r="T97" s="9"/>
      <c r="U97" s="9"/>
      <c r="V97" s="9"/>
      <c r="W97" s="9"/>
      <c r="X97" s="9"/>
      <c r="Y97" s="9"/>
      <c r="Z97" s="9"/>
      <c r="AA97" s="9"/>
      <c r="AB97" s="9"/>
      <c r="AC97" s="9"/>
      <c r="AD97" s="9"/>
      <c r="AE97" s="9"/>
    </row>
    <row r="98" s="9" customFormat="1" ht="24.96" customHeight="1">
      <c r="A98" s="9"/>
      <c r="B98" s="188"/>
      <c r="C98" s="189"/>
      <c r="D98" s="190" t="s">
        <v>1589</v>
      </c>
      <c r="E98" s="191"/>
      <c r="F98" s="191"/>
      <c r="G98" s="191"/>
      <c r="H98" s="191"/>
      <c r="I98" s="191"/>
      <c r="J98" s="192">
        <f>J153</f>
        <v>0</v>
      </c>
      <c r="K98" s="189"/>
      <c r="L98" s="193"/>
      <c r="S98" s="9"/>
      <c r="T98" s="9"/>
      <c r="U98" s="9"/>
      <c r="V98" s="9"/>
      <c r="W98" s="9"/>
      <c r="X98" s="9"/>
      <c r="Y98" s="9"/>
      <c r="Z98" s="9"/>
      <c r="AA98" s="9"/>
      <c r="AB98" s="9"/>
      <c r="AC98" s="9"/>
      <c r="AD98" s="9"/>
      <c r="AE98" s="9"/>
    </row>
    <row r="99" s="2" customFormat="1" ht="21.84"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6.96" customHeight="1">
      <c r="A100" s="37"/>
      <c r="B100" s="65"/>
      <c r="C100" s="66"/>
      <c r="D100" s="66"/>
      <c r="E100" s="66"/>
      <c r="F100" s="66"/>
      <c r="G100" s="66"/>
      <c r="H100" s="66"/>
      <c r="I100" s="66"/>
      <c r="J100" s="66"/>
      <c r="K100" s="66"/>
      <c r="L100" s="62"/>
      <c r="S100" s="37"/>
      <c r="T100" s="37"/>
      <c r="U100" s="37"/>
      <c r="V100" s="37"/>
      <c r="W100" s="37"/>
      <c r="X100" s="37"/>
      <c r="Y100" s="37"/>
      <c r="Z100" s="37"/>
      <c r="AA100" s="37"/>
      <c r="AB100" s="37"/>
      <c r="AC100" s="37"/>
      <c r="AD100" s="37"/>
      <c r="AE100" s="37"/>
    </row>
    <row r="104" s="2" customFormat="1" ht="6.96" customHeight="1">
      <c r="A104" s="37"/>
      <c r="B104" s="67"/>
      <c r="C104" s="68"/>
      <c r="D104" s="68"/>
      <c r="E104" s="68"/>
      <c r="F104" s="68"/>
      <c r="G104" s="68"/>
      <c r="H104" s="68"/>
      <c r="I104" s="68"/>
      <c r="J104" s="68"/>
      <c r="K104" s="68"/>
      <c r="L104" s="62"/>
      <c r="S104" s="37"/>
      <c r="T104" s="37"/>
      <c r="U104" s="37"/>
      <c r="V104" s="37"/>
      <c r="W104" s="37"/>
      <c r="X104" s="37"/>
      <c r="Y104" s="37"/>
      <c r="Z104" s="37"/>
      <c r="AA104" s="37"/>
      <c r="AB104" s="37"/>
      <c r="AC104" s="37"/>
      <c r="AD104" s="37"/>
      <c r="AE104" s="37"/>
    </row>
    <row r="105" s="2" customFormat="1" ht="24.96" customHeight="1">
      <c r="A105" s="37"/>
      <c r="B105" s="38"/>
      <c r="C105" s="22" t="s">
        <v>169</v>
      </c>
      <c r="D105" s="39"/>
      <c r="E105" s="39"/>
      <c r="F105" s="39"/>
      <c r="G105" s="39"/>
      <c r="H105" s="39"/>
      <c r="I105" s="39"/>
      <c r="J105" s="39"/>
      <c r="K105" s="39"/>
      <c r="L105" s="62"/>
      <c r="S105" s="37"/>
      <c r="T105" s="37"/>
      <c r="U105" s="37"/>
      <c r="V105" s="37"/>
      <c r="W105" s="37"/>
      <c r="X105" s="37"/>
      <c r="Y105" s="37"/>
      <c r="Z105" s="37"/>
      <c r="AA105" s="37"/>
      <c r="AB105" s="37"/>
      <c r="AC105" s="37"/>
      <c r="AD105" s="37"/>
      <c r="AE105" s="37"/>
    </row>
    <row r="106" s="2" customFormat="1" ht="6.96" customHeight="1">
      <c r="A106" s="37"/>
      <c r="B106" s="38"/>
      <c r="C106" s="39"/>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12" customHeight="1">
      <c r="A107" s="37"/>
      <c r="B107" s="38"/>
      <c r="C107" s="31" t="s">
        <v>16</v>
      </c>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16.5" customHeight="1">
      <c r="A108" s="37"/>
      <c r="B108" s="38"/>
      <c r="C108" s="39"/>
      <c r="D108" s="39"/>
      <c r="E108" s="183" t="str">
        <f>E7</f>
        <v>STAVEBNÍ ÚPRAVY OPTICKÝCH LABORATOŘÍ V ÚSTAVU TERMOMECHANIKY AV ČR, v.v.i.</v>
      </c>
      <c r="F108" s="31"/>
      <c r="G108" s="31"/>
      <c r="H108" s="31"/>
      <c r="I108" s="39"/>
      <c r="J108" s="39"/>
      <c r="K108" s="39"/>
      <c r="L108" s="62"/>
      <c r="S108" s="37"/>
      <c r="T108" s="37"/>
      <c r="U108" s="37"/>
      <c r="V108" s="37"/>
      <c r="W108" s="37"/>
      <c r="X108" s="37"/>
      <c r="Y108" s="37"/>
      <c r="Z108" s="37"/>
      <c r="AA108" s="37"/>
      <c r="AB108" s="37"/>
      <c r="AC108" s="37"/>
      <c r="AD108" s="37"/>
      <c r="AE108" s="37"/>
    </row>
    <row r="109" s="2" customFormat="1" ht="12" customHeight="1">
      <c r="A109" s="37"/>
      <c r="B109" s="38"/>
      <c r="C109" s="31" t="s">
        <v>136</v>
      </c>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6.5" customHeight="1">
      <c r="A110" s="37"/>
      <c r="B110" s="38"/>
      <c r="C110" s="39"/>
      <c r="D110" s="39"/>
      <c r="E110" s="75" t="str">
        <f>E9</f>
        <v>SO 01-D.2 - Technické plyny</v>
      </c>
      <c r="F110" s="39"/>
      <c r="G110" s="39"/>
      <c r="H110" s="39"/>
      <c r="I110" s="39"/>
      <c r="J110" s="39"/>
      <c r="K110" s="39"/>
      <c r="L110" s="62"/>
      <c r="S110" s="37"/>
      <c r="T110" s="37"/>
      <c r="U110" s="37"/>
      <c r="V110" s="37"/>
      <c r="W110" s="37"/>
      <c r="X110" s="37"/>
      <c r="Y110" s="37"/>
      <c r="Z110" s="37"/>
      <c r="AA110" s="37"/>
      <c r="AB110" s="37"/>
      <c r="AC110" s="37"/>
      <c r="AD110" s="37"/>
      <c r="AE110" s="37"/>
    </row>
    <row r="111" s="2" customFormat="1" ht="6.96" customHeight="1">
      <c r="A111" s="37"/>
      <c r="B111" s="38"/>
      <c r="C111" s="39"/>
      <c r="D111" s="39"/>
      <c r="E111" s="39"/>
      <c r="F111" s="39"/>
      <c r="G111" s="39"/>
      <c r="H111" s="39"/>
      <c r="I111" s="39"/>
      <c r="J111" s="39"/>
      <c r="K111" s="39"/>
      <c r="L111" s="62"/>
      <c r="S111" s="37"/>
      <c r="T111" s="37"/>
      <c r="U111" s="37"/>
      <c r="V111" s="37"/>
      <c r="W111" s="37"/>
      <c r="X111" s="37"/>
      <c r="Y111" s="37"/>
      <c r="Z111" s="37"/>
      <c r="AA111" s="37"/>
      <c r="AB111" s="37"/>
      <c r="AC111" s="37"/>
      <c r="AD111" s="37"/>
      <c r="AE111" s="37"/>
    </row>
    <row r="112" s="2" customFormat="1" ht="12" customHeight="1">
      <c r="A112" s="37"/>
      <c r="B112" s="38"/>
      <c r="C112" s="31" t="s">
        <v>20</v>
      </c>
      <c r="D112" s="39"/>
      <c r="E112" s="39"/>
      <c r="F112" s="26" t="str">
        <f>F12</f>
        <v xml:space="preserve"> </v>
      </c>
      <c r="G112" s="39"/>
      <c r="H112" s="39"/>
      <c r="I112" s="31" t="s">
        <v>22</v>
      </c>
      <c r="J112" s="78" t="str">
        <f>IF(J12="","",J12)</f>
        <v>27. 4. 2025</v>
      </c>
      <c r="K112" s="39"/>
      <c r="L112" s="62"/>
      <c r="S112" s="37"/>
      <c r="T112" s="37"/>
      <c r="U112" s="37"/>
      <c r="V112" s="37"/>
      <c r="W112" s="37"/>
      <c r="X112" s="37"/>
      <c r="Y112" s="37"/>
      <c r="Z112" s="37"/>
      <c r="AA112" s="37"/>
      <c r="AB112" s="37"/>
      <c r="AC112" s="37"/>
      <c r="AD112" s="37"/>
      <c r="AE112" s="37"/>
    </row>
    <row r="113" s="2" customFormat="1" ht="6.96" customHeight="1">
      <c r="A113" s="37"/>
      <c r="B113" s="38"/>
      <c r="C113" s="39"/>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15.15" customHeight="1">
      <c r="A114" s="37"/>
      <c r="B114" s="38"/>
      <c r="C114" s="31" t="s">
        <v>24</v>
      </c>
      <c r="D114" s="39"/>
      <c r="E114" s="39"/>
      <c r="F114" s="26" t="str">
        <f>E15</f>
        <v>Ústav termomechaniky AV ČR, v.v.i.</v>
      </c>
      <c r="G114" s="39"/>
      <c r="H114" s="39"/>
      <c r="I114" s="31" t="s">
        <v>30</v>
      </c>
      <c r="J114" s="35" t="str">
        <f>E21</f>
        <v>Kania a.s.</v>
      </c>
      <c r="K114" s="39"/>
      <c r="L114" s="62"/>
      <c r="S114" s="37"/>
      <c r="T114" s="37"/>
      <c r="U114" s="37"/>
      <c r="V114" s="37"/>
      <c r="W114" s="37"/>
      <c r="X114" s="37"/>
      <c r="Y114" s="37"/>
      <c r="Z114" s="37"/>
      <c r="AA114" s="37"/>
      <c r="AB114" s="37"/>
      <c r="AC114" s="37"/>
      <c r="AD114" s="37"/>
      <c r="AE114" s="37"/>
    </row>
    <row r="115" s="2" customFormat="1" ht="15.15" customHeight="1">
      <c r="A115" s="37"/>
      <c r="B115" s="38"/>
      <c r="C115" s="31" t="s">
        <v>28</v>
      </c>
      <c r="D115" s="39"/>
      <c r="E115" s="39"/>
      <c r="F115" s="26" t="str">
        <f>IF(E18="","",E18)</f>
        <v>Vyplň údaj</v>
      </c>
      <c r="G115" s="39"/>
      <c r="H115" s="39"/>
      <c r="I115" s="31" t="s">
        <v>33</v>
      </c>
      <c r="J115" s="35" t="str">
        <f>E24</f>
        <v xml:space="preserve"> </v>
      </c>
      <c r="K115" s="39"/>
      <c r="L115" s="62"/>
      <c r="S115" s="37"/>
      <c r="T115" s="37"/>
      <c r="U115" s="37"/>
      <c r="V115" s="37"/>
      <c r="W115" s="37"/>
      <c r="X115" s="37"/>
      <c r="Y115" s="37"/>
      <c r="Z115" s="37"/>
      <c r="AA115" s="37"/>
      <c r="AB115" s="37"/>
      <c r="AC115" s="37"/>
      <c r="AD115" s="37"/>
      <c r="AE115" s="37"/>
    </row>
    <row r="116" s="2" customFormat="1" ht="10.32" customHeight="1">
      <c r="A116" s="37"/>
      <c r="B116" s="38"/>
      <c r="C116" s="39"/>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11" customFormat="1" ht="29.28" customHeight="1">
      <c r="A117" s="199"/>
      <c r="B117" s="200"/>
      <c r="C117" s="201" t="s">
        <v>170</v>
      </c>
      <c r="D117" s="202" t="s">
        <v>62</v>
      </c>
      <c r="E117" s="202" t="s">
        <v>58</v>
      </c>
      <c r="F117" s="202" t="s">
        <v>59</v>
      </c>
      <c r="G117" s="202" t="s">
        <v>171</v>
      </c>
      <c r="H117" s="202" t="s">
        <v>172</v>
      </c>
      <c r="I117" s="202" t="s">
        <v>173</v>
      </c>
      <c r="J117" s="202" t="s">
        <v>140</v>
      </c>
      <c r="K117" s="203" t="s">
        <v>174</v>
      </c>
      <c r="L117" s="204"/>
      <c r="M117" s="99" t="s">
        <v>1</v>
      </c>
      <c r="N117" s="100" t="s">
        <v>41</v>
      </c>
      <c r="O117" s="100" t="s">
        <v>175</v>
      </c>
      <c r="P117" s="100" t="s">
        <v>176</v>
      </c>
      <c r="Q117" s="100" t="s">
        <v>177</v>
      </c>
      <c r="R117" s="100" t="s">
        <v>178</v>
      </c>
      <c r="S117" s="100" t="s">
        <v>179</v>
      </c>
      <c r="T117" s="101" t="s">
        <v>180</v>
      </c>
      <c r="U117" s="199"/>
      <c r="V117" s="199"/>
      <c r="W117" s="199"/>
      <c r="X117" s="199"/>
      <c r="Y117" s="199"/>
      <c r="Z117" s="199"/>
      <c r="AA117" s="199"/>
      <c r="AB117" s="199"/>
      <c r="AC117" s="199"/>
      <c r="AD117" s="199"/>
      <c r="AE117" s="199"/>
    </row>
    <row r="118" s="2" customFormat="1" ht="22.8" customHeight="1">
      <c r="A118" s="37"/>
      <c r="B118" s="38"/>
      <c r="C118" s="106" t="s">
        <v>181</v>
      </c>
      <c r="D118" s="39"/>
      <c r="E118" s="39"/>
      <c r="F118" s="39"/>
      <c r="G118" s="39"/>
      <c r="H118" s="39"/>
      <c r="I118" s="39"/>
      <c r="J118" s="205">
        <f>BK118</f>
        <v>0</v>
      </c>
      <c r="K118" s="39"/>
      <c r="L118" s="43"/>
      <c r="M118" s="102"/>
      <c r="N118" s="206"/>
      <c r="O118" s="103"/>
      <c r="P118" s="207">
        <f>P119+P153</f>
        <v>0</v>
      </c>
      <c r="Q118" s="103"/>
      <c r="R118" s="207">
        <f>R119+R153</f>
        <v>0</v>
      </c>
      <c r="S118" s="103"/>
      <c r="T118" s="208">
        <f>T119+T153</f>
        <v>0</v>
      </c>
      <c r="U118" s="37"/>
      <c r="V118" s="37"/>
      <c r="W118" s="37"/>
      <c r="X118" s="37"/>
      <c r="Y118" s="37"/>
      <c r="Z118" s="37"/>
      <c r="AA118" s="37"/>
      <c r="AB118" s="37"/>
      <c r="AC118" s="37"/>
      <c r="AD118" s="37"/>
      <c r="AE118" s="37"/>
      <c r="AT118" s="16" t="s">
        <v>76</v>
      </c>
      <c r="AU118" s="16" t="s">
        <v>142</v>
      </c>
      <c r="BK118" s="209">
        <f>BK119+BK153</f>
        <v>0</v>
      </c>
    </row>
    <row r="119" s="12" customFormat="1" ht="25.92" customHeight="1">
      <c r="A119" s="12"/>
      <c r="B119" s="210"/>
      <c r="C119" s="211"/>
      <c r="D119" s="212" t="s">
        <v>76</v>
      </c>
      <c r="E119" s="213" t="s">
        <v>1145</v>
      </c>
      <c r="F119" s="213" t="s">
        <v>1590</v>
      </c>
      <c r="G119" s="211"/>
      <c r="H119" s="211"/>
      <c r="I119" s="214"/>
      <c r="J119" s="215">
        <f>BK119</f>
        <v>0</v>
      </c>
      <c r="K119" s="211"/>
      <c r="L119" s="216"/>
      <c r="M119" s="217"/>
      <c r="N119" s="218"/>
      <c r="O119" s="218"/>
      <c r="P119" s="219">
        <f>SUM(P120:P152)</f>
        <v>0</v>
      </c>
      <c r="Q119" s="218"/>
      <c r="R119" s="219">
        <f>SUM(R120:R152)</f>
        <v>0</v>
      </c>
      <c r="S119" s="218"/>
      <c r="T119" s="220">
        <f>SUM(T120:T152)</f>
        <v>0</v>
      </c>
      <c r="U119" s="12"/>
      <c r="V119" s="12"/>
      <c r="W119" s="12"/>
      <c r="X119" s="12"/>
      <c r="Y119" s="12"/>
      <c r="Z119" s="12"/>
      <c r="AA119" s="12"/>
      <c r="AB119" s="12"/>
      <c r="AC119" s="12"/>
      <c r="AD119" s="12"/>
      <c r="AE119" s="12"/>
      <c r="AR119" s="221" t="s">
        <v>85</v>
      </c>
      <c r="AT119" s="222" t="s">
        <v>76</v>
      </c>
      <c r="AU119" s="222" t="s">
        <v>77</v>
      </c>
      <c r="AY119" s="221" t="s">
        <v>184</v>
      </c>
      <c r="BK119" s="223">
        <f>SUM(BK120:BK152)</f>
        <v>0</v>
      </c>
    </row>
    <row r="120" s="2" customFormat="1" ht="16.5" customHeight="1">
      <c r="A120" s="37"/>
      <c r="B120" s="38"/>
      <c r="C120" s="226" t="s">
        <v>77</v>
      </c>
      <c r="D120" s="226" t="s">
        <v>186</v>
      </c>
      <c r="E120" s="227" t="s">
        <v>1591</v>
      </c>
      <c r="F120" s="228" t="s">
        <v>1592</v>
      </c>
      <c r="G120" s="229" t="s">
        <v>327</v>
      </c>
      <c r="H120" s="230">
        <v>32</v>
      </c>
      <c r="I120" s="231"/>
      <c r="J120" s="232">
        <f>ROUND(I120*H120,2)</f>
        <v>0</v>
      </c>
      <c r="K120" s="228" t="s">
        <v>202</v>
      </c>
      <c r="L120" s="43"/>
      <c r="M120" s="233" t="s">
        <v>1</v>
      </c>
      <c r="N120" s="234" t="s">
        <v>42</v>
      </c>
      <c r="O120" s="90"/>
      <c r="P120" s="235">
        <f>O120*H120</f>
        <v>0</v>
      </c>
      <c r="Q120" s="235">
        <v>0</v>
      </c>
      <c r="R120" s="235">
        <f>Q120*H120</f>
        <v>0</v>
      </c>
      <c r="S120" s="235">
        <v>0</v>
      </c>
      <c r="T120" s="236">
        <f>S120*H120</f>
        <v>0</v>
      </c>
      <c r="U120" s="37"/>
      <c r="V120" s="37"/>
      <c r="W120" s="37"/>
      <c r="X120" s="37"/>
      <c r="Y120" s="37"/>
      <c r="Z120" s="37"/>
      <c r="AA120" s="37"/>
      <c r="AB120" s="37"/>
      <c r="AC120" s="37"/>
      <c r="AD120" s="37"/>
      <c r="AE120" s="37"/>
      <c r="AR120" s="237" t="s">
        <v>108</v>
      </c>
      <c r="AT120" s="237" t="s">
        <v>186</v>
      </c>
      <c r="AU120" s="237" t="s">
        <v>85</v>
      </c>
      <c r="AY120" s="16" t="s">
        <v>184</v>
      </c>
      <c r="BE120" s="238">
        <f>IF(N120="základní",J120,0)</f>
        <v>0</v>
      </c>
      <c r="BF120" s="238">
        <f>IF(N120="snížená",J120,0)</f>
        <v>0</v>
      </c>
      <c r="BG120" s="238">
        <f>IF(N120="zákl. přenesená",J120,0)</f>
        <v>0</v>
      </c>
      <c r="BH120" s="238">
        <f>IF(N120="sníž. přenesená",J120,0)</f>
        <v>0</v>
      </c>
      <c r="BI120" s="238">
        <f>IF(N120="nulová",J120,0)</f>
        <v>0</v>
      </c>
      <c r="BJ120" s="16" t="s">
        <v>85</v>
      </c>
      <c r="BK120" s="238">
        <f>ROUND(I120*H120,2)</f>
        <v>0</v>
      </c>
      <c r="BL120" s="16" t="s">
        <v>108</v>
      </c>
      <c r="BM120" s="237" t="s">
        <v>87</v>
      </c>
    </row>
    <row r="121" s="2" customFormat="1" ht="16.5" customHeight="1">
      <c r="A121" s="37"/>
      <c r="B121" s="38"/>
      <c r="C121" s="226" t="s">
        <v>77</v>
      </c>
      <c r="D121" s="226" t="s">
        <v>186</v>
      </c>
      <c r="E121" s="227" t="s">
        <v>1593</v>
      </c>
      <c r="F121" s="228" t="s">
        <v>1594</v>
      </c>
      <c r="G121" s="229" t="s">
        <v>327</v>
      </c>
      <c r="H121" s="230">
        <v>135</v>
      </c>
      <c r="I121" s="231"/>
      <c r="J121" s="232">
        <f>ROUND(I121*H121,2)</f>
        <v>0</v>
      </c>
      <c r="K121" s="228" t="s">
        <v>202</v>
      </c>
      <c r="L121" s="43"/>
      <c r="M121" s="233" t="s">
        <v>1</v>
      </c>
      <c r="N121" s="234" t="s">
        <v>42</v>
      </c>
      <c r="O121" s="90"/>
      <c r="P121" s="235">
        <f>O121*H121</f>
        <v>0</v>
      </c>
      <c r="Q121" s="235">
        <v>0</v>
      </c>
      <c r="R121" s="235">
        <f>Q121*H121</f>
        <v>0</v>
      </c>
      <c r="S121" s="235">
        <v>0</v>
      </c>
      <c r="T121" s="236">
        <f>S121*H121</f>
        <v>0</v>
      </c>
      <c r="U121" s="37"/>
      <c r="V121" s="37"/>
      <c r="W121" s="37"/>
      <c r="X121" s="37"/>
      <c r="Y121" s="37"/>
      <c r="Z121" s="37"/>
      <c r="AA121" s="37"/>
      <c r="AB121" s="37"/>
      <c r="AC121" s="37"/>
      <c r="AD121" s="37"/>
      <c r="AE121" s="37"/>
      <c r="AR121" s="237" t="s">
        <v>108</v>
      </c>
      <c r="AT121" s="237" t="s">
        <v>186</v>
      </c>
      <c r="AU121" s="237" t="s">
        <v>85</v>
      </c>
      <c r="AY121" s="16" t="s">
        <v>184</v>
      </c>
      <c r="BE121" s="238">
        <f>IF(N121="základní",J121,0)</f>
        <v>0</v>
      </c>
      <c r="BF121" s="238">
        <f>IF(N121="snížená",J121,0)</f>
        <v>0</v>
      </c>
      <c r="BG121" s="238">
        <f>IF(N121="zákl. přenesená",J121,0)</f>
        <v>0</v>
      </c>
      <c r="BH121" s="238">
        <f>IF(N121="sníž. přenesená",J121,0)</f>
        <v>0</v>
      </c>
      <c r="BI121" s="238">
        <f>IF(N121="nulová",J121,0)</f>
        <v>0</v>
      </c>
      <c r="BJ121" s="16" t="s">
        <v>85</v>
      </c>
      <c r="BK121" s="238">
        <f>ROUND(I121*H121,2)</f>
        <v>0</v>
      </c>
      <c r="BL121" s="16" t="s">
        <v>108</v>
      </c>
      <c r="BM121" s="237" t="s">
        <v>108</v>
      </c>
    </row>
    <row r="122" s="2" customFormat="1" ht="16.5" customHeight="1">
      <c r="A122" s="37"/>
      <c r="B122" s="38"/>
      <c r="C122" s="226" t="s">
        <v>77</v>
      </c>
      <c r="D122" s="226" t="s">
        <v>186</v>
      </c>
      <c r="E122" s="227" t="s">
        <v>1595</v>
      </c>
      <c r="F122" s="228" t="s">
        <v>1596</v>
      </c>
      <c r="G122" s="229" t="s">
        <v>733</v>
      </c>
      <c r="H122" s="230">
        <v>1</v>
      </c>
      <c r="I122" s="231"/>
      <c r="J122" s="232">
        <f>ROUND(I122*H122,2)</f>
        <v>0</v>
      </c>
      <c r="K122" s="228" t="s">
        <v>202</v>
      </c>
      <c r="L122" s="43"/>
      <c r="M122" s="233" t="s">
        <v>1</v>
      </c>
      <c r="N122" s="234" t="s">
        <v>42</v>
      </c>
      <c r="O122" s="90"/>
      <c r="P122" s="235">
        <f>O122*H122</f>
        <v>0</v>
      </c>
      <c r="Q122" s="235">
        <v>0</v>
      </c>
      <c r="R122" s="235">
        <f>Q122*H122</f>
        <v>0</v>
      </c>
      <c r="S122" s="235">
        <v>0</v>
      </c>
      <c r="T122" s="236">
        <f>S122*H122</f>
        <v>0</v>
      </c>
      <c r="U122" s="37"/>
      <c r="V122" s="37"/>
      <c r="W122" s="37"/>
      <c r="X122" s="37"/>
      <c r="Y122" s="37"/>
      <c r="Z122" s="37"/>
      <c r="AA122" s="37"/>
      <c r="AB122" s="37"/>
      <c r="AC122" s="37"/>
      <c r="AD122" s="37"/>
      <c r="AE122" s="37"/>
      <c r="AR122" s="237" t="s">
        <v>108</v>
      </c>
      <c r="AT122" s="237" t="s">
        <v>186</v>
      </c>
      <c r="AU122" s="237" t="s">
        <v>85</v>
      </c>
      <c r="AY122" s="16" t="s">
        <v>184</v>
      </c>
      <c r="BE122" s="238">
        <f>IF(N122="základní",J122,0)</f>
        <v>0</v>
      </c>
      <c r="BF122" s="238">
        <f>IF(N122="snížená",J122,0)</f>
        <v>0</v>
      </c>
      <c r="BG122" s="238">
        <f>IF(N122="zákl. přenesená",J122,0)</f>
        <v>0</v>
      </c>
      <c r="BH122" s="238">
        <f>IF(N122="sníž. přenesená",J122,0)</f>
        <v>0</v>
      </c>
      <c r="BI122" s="238">
        <f>IF(N122="nulová",J122,0)</f>
        <v>0</v>
      </c>
      <c r="BJ122" s="16" t="s">
        <v>85</v>
      </c>
      <c r="BK122" s="238">
        <f>ROUND(I122*H122,2)</f>
        <v>0</v>
      </c>
      <c r="BL122" s="16" t="s">
        <v>108</v>
      </c>
      <c r="BM122" s="237" t="s">
        <v>114</v>
      </c>
    </row>
    <row r="123" s="2" customFormat="1" ht="16.5" customHeight="1">
      <c r="A123" s="37"/>
      <c r="B123" s="38"/>
      <c r="C123" s="226" t="s">
        <v>77</v>
      </c>
      <c r="D123" s="226" t="s">
        <v>186</v>
      </c>
      <c r="E123" s="227" t="s">
        <v>1597</v>
      </c>
      <c r="F123" s="228" t="s">
        <v>1598</v>
      </c>
      <c r="G123" s="229" t="s">
        <v>733</v>
      </c>
      <c r="H123" s="230">
        <v>15</v>
      </c>
      <c r="I123" s="231"/>
      <c r="J123" s="232">
        <f>ROUND(I123*H123,2)</f>
        <v>0</v>
      </c>
      <c r="K123" s="228" t="s">
        <v>202</v>
      </c>
      <c r="L123" s="43"/>
      <c r="M123" s="233" t="s">
        <v>1</v>
      </c>
      <c r="N123" s="234" t="s">
        <v>42</v>
      </c>
      <c r="O123" s="90"/>
      <c r="P123" s="235">
        <f>O123*H123</f>
        <v>0</v>
      </c>
      <c r="Q123" s="235">
        <v>0</v>
      </c>
      <c r="R123" s="235">
        <f>Q123*H123</f>
        <v>0</v>
      </c>
      <c r="S123" s="235">
        <v>0</v>
      </c>
      <c r="T123" s="236">
        <f>S123*H123</f>
        <v>0</v>
      </c>
      <c r="U123" s="37"/>
      <c r="V123" s="37"/>
      <c r="W123" s="37"/>
      <c r="X123" s="37"/>
      <c r="Y123" s="37"/>
      <c r="Z123" s="37"/>
      <c r="AA123" s="37"/>
      <c r="AB123" s="37"/>
      <c r="AC123" s="37"/>
      <c r="AD123" s="37"/>
      <c r="AE123" s="37"/>
      <c r="AR123" s="237" t="s">
        <v>108</v>
      </c>
      <c r="AT123" s="237" t="s">
        <v>186</v>
      </c>
      <c r="AU123" s="237" t="s">
        <v>85</v>
      </c>
      <c r="AY123" s="16" t="s">
        <v>184</v>
      </c>
      <c r="BE123" s="238">
        <f>IF(N123="základní",J123,0)</f>
        <v>0</v>
      </c>
      <c r="BF123" s="238">
        <f>IF(N123="snížená",J123,0)</f>
        <v>0</v>
      </c>
      <c r="BG123" s="238">
        <f>IF(N123="zákl. přenesená",J123,0)</f>
        <v>0</v>
      </c>
      <c r="BH123" s="238">
        <f>IF(N123="sníž. přenesená",J123,0)</f>
        <v>0</v>
      </c>
      <c r="BI123" s="238">
        <f>IF(N123="nulová",J123,0)</f>
        <v>0</v>
      </c>
      <c r="BJ123" s="16" t="s">
        <v>85</v>
      </c>
      <c r="BK123" s="238">
        <f>ROUND(I123*H123,2)</f>
        <v>0</v>
      </c>
      <c r="BL123" s="16" t="s">
        <v>108</v>
      </c>
      <c r="BM123" s="237" t="s">
        <v>221</v>
      </c>
    </row>
    <row r="124" s="2" customFormat="1" ht="16.5" customHeight="1">
      <c r="A124" s="37"/>
      <c r="B124" s="38"/>
      <c r="C124" s="226" t="s">
        <v>77</v>
      </c>
      <c r="D124" s="226" t="s">
        <v>186</v>
      </c>
      <c r="E124" s="227" t="s">
        <v>1599</v>
      </c>
      <c r="F124" s="228" t="s">
        <v>1600</v>
      </c>
      <c r="G124" s="229" t="s">
        <v>733</v>
      </c>
      <c r="H124" s="230">
        <v>5</v>
      </c>
      <c r="I124" s="231"/>
      <c r="J124" s="232">
        <f>ROUND(I124*H124,2)</f>
        <v>0</v>
      </c>
      <c r="K124" s="228" t="s">
        <v>202</v>
      </c>
      <c r="L124" s="43"/>
      <c r="M124" s="233" t="s">
        <v>1</v>
      </c>
      <c r="N124" s="234" t="s">
        <v>42</v>
      </c>
      <c r="O124" s="90"/>
      <c r="P124" s="235">
        <f>O124*H124</f>
        <v>0</v>
      </c>
      <c r="Q124" s="235">
        <v>0</v>
      </c>
      <c r="R124" s="235">
        <f>Q124*H124</f>
        <v>0</v>
      </c>
      <c r="S124" s="235">
        <v>0</v>
      </c>
      <c r="T124" s="236">
        <f>S124*H124</f>
        <v>0</v>
      </c>
      <c r="U124" s="37"/>
      <c r="V124" s="37"/>
      <c r="W124" s="37"/>
      <c r="X124" s="37"/>
      <c r="Y124" s="37"/>
      <c r="Z124" s="37"/>
      <c r="AA124" s="37"/>
      <c r="AB124" s="37"/>
      <c r="AC124" s="37"/>
      <c r="AD124" s="37"/>
      <c r="AE124" s="37"/>
      <c r="AR124" s="237" t="s">
        <v>108</v>
      </c>
      <c r="AT124" s="237" t="s">
        <v>186</v>
      </c>
      <c r="AU124" s="237" t="s">
        <v>85</v>
      </c>
      <c r="AY124" s="16" t="s">
        <v>184</v>
      </c>
      <c r="BE124" s="238">
        <f>IF(N124="základní",J124,0)</f>
        <v>0</v>
      </c>
      <c r="BF124" s="238">
        <f>IF(N124="snížená",J124,0)</f>
        <v>0</v>
      </c>
      <c r="BG124" s="238">
        <f>IF(N124="zákl. přenesená",J124,0)</f>
        <v>0</v>
      </c>
      <c r="BH124" s="238">
        <f>IF(N124="sníž. přenesená",J124,0)</f>
        <v>0</v>
      </c>
      <c r="BI124" s="238">
        <f>IF(N124="nulová",J124,0)</f>
        <v>0</v>
      </c>
      <c r="BJ124" s="16" t="s">
        <v>85</v>
      </c>
      <c r="BK124" s="238">
        <f>ROUND(I124*H124,2)</f>
        <v>0</v>
      </c>
      <c r="BL124" s="16" t="s">
        <v>108</v>
      </c>
      <c r="BM124" s="237" t="s">
        <v>229</v>
      </c>
    </row>
    <row r="125" s="2" customFormat="1" ht="16.5" customHeight="1">
      <c r="A125" s="37"/>
      <c r="B125" s="38"/>
      <c r="C125" s="226" t="s">
        <v>77</v>
      </c>
      <c r="D125" s="226" t="s">
        <v>186</v>
      </c>
      <c r="E125" s="227" t="s">
        <v>1601</v>
      </c>
      <c r="F125" s="228" t="s">
        <v>1602</v>
      </c>
      <c r="G125" s="229" t="s">
        <v>733</v>
      </c>
      <c r="H125" s="230">
        <v>95</v>
      </c>
      <c r="I125" s="231"/>
      <c r="J125" s="232">
        <f>ROUND(I125*H125,2)</f>
        <v>0</v>
      </c>
      <c r="K125" s="228" t="s">
        <v>202</v>
      </c>
      <c r="L125" s="43"/>
      <c r="M125" s="233" t="s">
        <v>1</v>
      </c>
      <c r="N125" s="234" t="s">
        <v>42</v>
      </c>
      <c r="O125" s="90"/>
      <c r="P125" s="235">
        <f>O125*H125</f>
        <v>0</v>
      </c>
      <c r="Q125" s="235">
        <v>0</v>
      </c>
      <c r="R125" s="235">
        <f>Q125*H125</f>
        <v>0</v>
      </c>
      <c r="S125" s="235">
        <v>0</v>
      </c>
      <c r="T125" s="236">
        <f>S125*H125</f>
        <v>0</v>
      </c>
      <c r="U125" s="37"/>
      <c r="V125" s="37"/>
      <c r="W125" s="37"/>
      <c r="X125" s="37"/>
      <c r="Y125" s="37"/>
      <c r="Z125" s="37"/>
      <c r="AA125" s="37"/>
      <c r="AB125" s="37"/>
      <c r="AC125" s="37"/>
      <c r="AD125" s="37"/>
      <c r="AE125" s="37"/>
      <c r="AR125" s="237" t="s">
        <v>108</v>
      </c>
      <c r="AT125" s="237" t="s">
        <v>186</v>
      </c>
      <c r="AU125" s="237" t="s">
        <v>85</v>
      </c>
      <c r="AY125" s="16" t="s">
        <v>184</v>
      </c>
      <c r="BE125" s="238">
        <f>IF(N125="základní",J125,0)</f>
        <v>0</v>
      </c>
      <c r="BF125" s="238">
        <f>IF(N125="snížená",J125,0)</f>
        <v>0</v>
      </c>
      <c r="BG125" s="238">
        <f>IF(N125="zákl. přenesená",J125,0)</f>
        <v>0</v>
      </c>
      <c r="BH125" s="238">
        <f>IF(N125="sníž. přenesená",J125,0)</f>
        <v>0</v>
      </c>
      <c r="BI125" s="238">
        <f>IF(N125="nulová",J125,0)</f>
        <v>0</v>
      </c>
      <c r="BJ125" s="16" t="s">
        <v>85</v>
      </c>
      <c r="BK125" s="238">
        <f>ROUND(I125*H125,2)</f>
        <v>0</v>
      </c>
      <c r="BL125" s="16" t="s">
        <v>108</v>
      </c>
      <c r="BM125" s="237" t="s">
        <v>8</v>
      </c>
    </row>
    <row r="126" s="2" customFormat="1" ht="16.5" customHeight="1">
      <c r="A126" s="37"/>
      <c r="B126" s="38"/>
      <c r="C126" s="226" t="s">
        <v>77</v>
      </c>
      <c r="D126" s="226" t="s">
        <v>186</v>
      </c>
      <c r="E126" s="227" t="s">
        <v>1603</v>
      </c>
      <c r="F126" s="228" t="s">
        <v>1604</v>
      </c>
      <c r="G126" s="229" t="s">
        <v>733</v>
      </c>
      <c r="H126" s="230">
        <v>12</v>
      </c>
      <c r="I126" s="231"/>
      <c r="J126" s="232">
        <f>ROUND(I126*H126,2)</f>
        <v>0</v>
      </c>
      <c r="K126" s="228" t="s">
        <v>202</v>
      </c>
      <c r="L126" s="43"/>
      <c r="M126" s="233" t="s">
        <v>1</v>
      </c>
      <c r="N126" s="234" t="s">
        <v>42</v>
      </c>
      <c r="O126" s="90"/>
      <c r="P126" s="235">
        <f>O126*H126</f>
        <v>0</v>
      </c>
      <c r="Q126" s="235">
        <v>0</v>
      </c>
      <c r="R126" s="235">
        <f>Q126*H126</f>
        <v>0</v>
      </c>
      <c r="S126" s="235">
        <v>0</v>
      </c>
      <c r="T126" s="236">
        <f>S126*H126</f>
        <v>0</v>
      </c>
      <c r="U126" s="37"/>
      <c r="V126" s="37"/>
      <c r="W126" s="37"/>
      <c r="X126" s="37"/>
      <c r="Y126" s="37"/>
      <c r="Z126" s="37"/>
      <c r="AA126" s="37"/>
      <c r="AB126" s="37"/>
      <c r="AC126" s="37"/>
      <c r="AD126" s="37"/>
      <c r="AE126" s="37"/>
      <c r="AR126" s="237" t="s">
        <v>108</v>
      </c>
      <c r="AT126" s="237" t="s">
        <v>186</v>
      </c>
      <c r="AU126" s="237" t="s">
        <v>85</v>
      </c>
      <c r="AY126" s="16" t="s">
        <v>184</v>
      </c>
      <c r="BE126" s="238">
        <f>IF(N126="základní",J126,0)</f>
        <v>0</v>
      </c>
      <c r="BF126" s="238">
        <f>IF(N126="snížená",J126,0)</f>
        <v>0</v>
      </c>
      <c r="BG126" s="238">
        <f>IF(N126="zákl. přenesená",J126,0)</f>
        <v>0</v>
      </c>
      <c r="BH126" s="238">
        <f>IF(N126="sníž. přenesená",J126,0)</f>
        <v>0</v>
      </c>
      <c r="BI126" s="238">
        <f>IF(N126="nulová",J126,0)</f>
        <v>0</v>
      </c>
      <c r="BJ126" s="16" t="s">
        <v>85</v>
      </c>
      <c r="BK126" s="238">
        <f>ROUND(I126*H126,2)</f>
        <v>0</v>
      </c>
      <c r="BL126" s="16" t="s">
        <v>108</v>
      </c>
      <c r="BM126" s="237" t="s">
        <v>250</v>
      </c>
    </row>
    <row r="127" s="2" customFormat="1" ht="16.5" customHeight="1">
      <c r="A127" s="37"/>
      <c r="B127" s="38"/>
      <c r="C127" s="226" t="s">
        <v>77</v>
      </c>
      <c r="D127" s="226" t="s">
        <v>186</v>
      </c>
      <c r="E127" s="227" t="s">
        <v>1605</v>
      </c>
      <c r="F127" s="228" t="s">
        <v>1606</v>
      </c>
      <c r="G127" s="229" t="s">
        <v>733</v>
      </c>
      <c r="H127" s="230">
        <v>15</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260</v>
      </c>
    </row>
    <row r="128" s="2" customFormat="1" ht="16.5" customHeight="1">
      <c r="A128" s="37"/>
      <c r="B128" s="38"/>
      <c r="C128" s="226" t="s">
        <v>77</v>
      </c>
      <c r="D128" s="226" t="s">
        <v>186</v>
      </c>
      <c r="E128" s="227" t="s">
        <v>1607</v>
      </c>
      <c r="F128" s="228" t="s">
        <v>1608</v>
      </c>
      <c r="G128" s="229" t="s">
        <v>733</v>
      </c>
      <c r="H128" s="230">
        <v>6</v>
      </c>
      <c r="I128" s="231"/>
      <c r="J128" s="232">
        <f>ROUND(I128*H128,2)</f>
        <v>0</v>
      </c>
      <c r="K128" s="228" t="s">
        <v>202</v>
      </c>
      <c r="L128" s="43"/>
      <c r="M128" s="233" t="s">
        <v>1</v>
      </c>
      <c r="N128" s="234" t="s">
        <v>42</v>
      </c>
      <c r="O128" s="90"/>
      <c r="P128" s="235">
        <f>O128*H128</f>
        <v>0</v>
      </c>
      <c r="Q128" s="235">
        <v>0</v>
      </c>
      <c r="R128" s="235">
        <f>Q128*H128</f>
        <v>0</v>
      </c>
      <c r="S128" s="235">
        <v>0</v>
      </c>
      <c r="T128" s="236">
        <f>S128*H128</f>
        <v>0</v>
      </c>
      <c r="U128" s="37"/>
      <c r="V128" s="37"/>
      <c r="W128" s="37"/>
      <c r="X128" s="37"/>
      <c r="Y128" s="37"/>
      <c r="Z128" s="37"/>
      <c r="AA128" s="37"/>
      <c r="AB128" s="37"/>
      <c r="AC128" s="37"/>
      <c r="AD128" s="37"/>
      <c r="AE128" s="37"/>
      <c r="AR128" s="237" t="s">
        <v>108</v>
      </c>
      <c r="AT128" s="237" t="s">
        <v>186</v>
      </c>
      <c r="AU128" s="237" t="s">
        <v>85</v>
      </c>
      <c r="AY128" s="16" t="s">
        <v>184</v>
      </c>
      <c r="BE128" s="238">
        <f>IF(N128="základní",J128,0)</f>
        <v>0</v>
      </c>
      <c r="BF128" s="238">
        <f>IF(N128="snížená",J128,0)</f>
        <v>0</v>
      </c>
      <c r="BG128" s="238">
        <f>IF(N128="zákl. přenesená",J128,0)</f>
        <v>0</v>
      </c>
      <c r="BH128" s="238">
        <f>IF(N128="sníž. přenesená",J128,0)</f>
        <v>0</v>
      </c>
      <c r="BI128" s="238">
        <f>IF(N128="nulová",J128,0)</f>
        <v>0</v>
      </c>
      <c r="BJ128" s="16" t="s">
        <v>85</v>
      </c>
      <c r="BK128" s="238">
        <f>ROUND(I128*H128,2)</f>
        <v>0</v>
      </c>
      <c r="BL128" s="16" t="s">
        <v>108</v>
      </c>
      <c r="BM128" s="237" t="s">
        <v>272</v>
      </c>
    </row>
    <row r="129" s="2" customFormat="1" ht="16.5" customHeight="1">
      <c r="A129" s="37"/>
      <c r="B129" s="38"/>
      <c r="C129" s="226" t="s">
        <v>77</v>
      </c>
      <c r="D129" s="226" t="s">
        <v>186</v>
      </c>
      <c r="E129" s="227" t="s">
        <v>1609</v>
      </c>
      <c r="F129" s="228" t="s">
        <v>1610</v>
      </c>
      <c r="G129" s="229" t="s">
        <v>733</v>
      </c>
      <c r="H129" s="230">
        <v>8</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281</v>
      </c>
    </row>
    <row r="130" s="2" customFormat="1" ht="16.5" customHeight="1">
      <c r="A130" s="37"/>
      <c r="B130" s="38"/>
      <c r="C130" s="226" t="s">
        <v>77</v>
      </c>
      <c r="D130" s="226" t="s">
        <v>186</v>
      </c>
      <c r="E130" s="227" t="s">
        <v>1611</v>
      </c>
      <c r="F130" s="228" t="s">
        <v>1612</v>
      </c>
      <c r="G130" s="229" t="s">
        <v>733</v>
      </c>
      <c r="H130" s="230">
        <v>8</v>
      </c>
      <c r="I130" s="231"/>
      <c r="J130" s="232">
        <f>ROUND(I130*H130,2)</f>
        <v>0</v>
      </c>
      <c r="K130" s="228" t="s">
        <v>202</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108</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108</v>
      </c>
      <c r="BM130" s="237" t="s">
        <v>290</v>
      </c>
    </row>
    <row r="131" s="2" customFormat="1" ht="16.5" customHeight="1">
      <c r="A131" s="37"/>
      <c r="B131" s="38"/>
      <c r="C131" s="226" t="s">
        <v>77</v>
      </c>
      <c r="D131" s="226" t="s">
        <v>186</v>
      </c>
      <c r="E131" s="227" t="s">
        <v>1613</v>
      </c>
      <c r="F131" s="228" t="s">
        <v>1614</v>
      </c>
      <c r="G131" s="229" t="s">
        <v>733</v>
      </c>
      <c r="H131" s="230">
        <v>6</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302</v>
      </c>
    </row>
    <row r="132" s="2" customFormat="1" ht="16.5" customHeight="1">
      <c r="A132" s="37"/>
      <c r="B132" s="38"/>
      <c r="C132" s="226" t="s">
        <v>77</v>
      </c>
      <c r="D132" s="226" t="s">
        <v>186</v>
      </c>
      <c r="E132" s="227" t="s">
        <v>1615</v>
      </c>
      <c r="F132" s="228" t="s">
        <v>1616</v>
      </c>
      <c r="G132" s="229" t="s">
        <v>733</v>
      </c>
      <c r="H132" s="230">
        <v>3</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311</v>
      </c>
    </row>
    <row r="133" s="2" customFormat="1" ht="24.15" customHeight="1">
      <c r="A133" s="37"/>
      <c r="B133" s="38"/>
      <c r="C133" s="226" t="s">
        <v>77</v>
      </c>
      <c r="D133" s="226" t="s">
        <v>186</v>
      </c>
      <c r="E133" s="227" t="s">
        <v>1617</v>
      </c>
      <c r="F133" s="228" t="s">
        <v>1618</v>
      </c>
      <c r="G133" s="229" t="s">
        <v>733</v>
      </c>
      <c r="H133" s="230">
        <v>2</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319</v>
      </c>
    </row>
    <row r="134" s="2" customFormat="1" ht="16.5" customHeight="1">
      <c r="A134" s="37"/>
      <c r="B134" s="38"/>
      <c r="C134" s="226" t="s">
        <v>77</v>
      </c>
      <c r="D134" s="226" t="s">
        <v>186</v>
      </c>
      <c r="E134" s="227" t="s">
        <v>1619</v>
      </c>
      <c r="F134" s="228" t="s">
        <v>1620</v>
      </c>
      <c r="G134" s="229" t="s">
        <v>733</v>
      </c>
      <c r="H134" s="230">
        <v>2</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329</v>
      </c>
    </row>
    <row r="135" s="2" customFormat="1" ht="16.5" customHeight="1">
      <c r="A135" s="37"/>
      <c r="B135" s="38"/>
      <c r="C135" s="226" t="s">
        <v>77</v>
      </c>
      <c r="D135" s="226" t="s">
        <v>186</v>
      </c>
      <c r="E135" s="227" t="s">
        <v>1621</v>
      </c>
      <c r="F135" s="228" t="s">
        <v>1622</v>
      </c>
      <c r="G135" s="229" t="s">
        <v>733</v>
      </c>
      <c r="H135" s="230">
        <v>1</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339</v>
      </c>
    </row>
    <row r="136" s="2" customFormat="1" ht="16.5" customHeight="1">
      <c r="A136" s="37"/>
      <c r="B136" s="38"/>
      <c r="C136" s="226" t="s">
        <v>77</v>
      </c>
      <c r="D136" s="226" t="s">
        <v>186</v>
      </c>
      <c r="E136" s="227" t="s">
        <v>1623</v>
      </c>
      <c r="F136" s="228" t="s">
        <v>1624</v>
      </c>
      <c r="G136" s="229" t="s">
        <v>733</v>
      </c>
      <c r="H136" s="230">
        <v>1</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348</v>
      </c>
    </row>
    <row r="137" s="2" customFormat="1" ht="16.5" customHeight="1">
      <c r="A137" s="37"/>
      <c r="B137" s="38"/>
      <c r="C137" s="226" t="s">
        <v>77</v>
      </c>
      <c r="D137" s="226" t="s">
        <v>186</v>
      </c>
      <c r="E137" s="227" t="s">
        <v>1625</v>
      </c>
      <c r="F137" s="228" t="s">
        <v>1626</v>
      </c>
      <c r="G137" s="229" t="s">
        <v>733</v>
      </c>
      <c r="H137" s="230">
        <v>2</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357</v>
      </c>
    </row>
    <row r="138" s="2" customFormat="1" ht="16.5" customHeight="1">
      <c r="A138" s="37"/>
      <c r="B138" s="38"/>
      <c r="C138" s="226" t="s">
        <v>77</v>
      </c>
      <c r="D138" s="226" t="s">
        <v>186</v>
      </c>
      <c r="E138" s="227" t="s">
        <v>1627</v>
      </c>
      <c r="F138" s="228" t="s">
        <v>1628</v>
      </c>
      <c r="G138" s="229" t="s">
        <v>733</v>
      </c>
      <c r="H138" s="230">
        <v>2</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366</v>
      </c>
    </row>
    <row r="139" s="2" customFormat="1" ht="16.5" customHeight="1">
      <c r="A139" s="37"/>
      <c r="B139" s="38"/>
      <c r="C139" s="226" t="s">
        <v>77</v>
      </c>
      <c r="D139" s="226" t="s">
        <v>186</v>
      </c>
      <c r="E139" s="227" t="s">
        <v>1629</v>
      </c>
      <c r="F139" s="228" t="s">
        <v>1630</v>
      </c>
      <c r="G139" s="229" t="s">
        <v>733</v>
      </c>
      <c r="H139" s="230">
        <v>16</v>
      </c>
      <c r="I139" s="231"/>
      <c r="J139" s="232">
        <f>ROUND(I139*H139,2)</f>
        <v>0</v>
      </c>
      <c r="K139" s="228" t="s">
        <v>202</v>
      </c>
      <c r="L139" s="43"/>
      <c r="M139" s="233" t="s">
        <v>1</v>
      </c>
      <c r="N139" s="234" t="s">
        <v>42</v>
      </c>
      <c r="O139" s="90"/>
      <c r="P139" s="235">
        <f>O139*H139</f>
        <v>0</v>
      </c>
      <c r="Q139" s="235">
        <v>0</v>
      </c>
      <c r="R139" s="235">
        <f>Q139*H139</f>
        <v>0</v>
      </c>
      <c r="S139" s="235">
        <v>0</v>
      </c>
      <c r="T139" s="236">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374</v>
      </c>
    </row>
    <row r="140" s="2" customFormat="1" ht="16.5" customHeight="1">
      <c r="A140" s="37"/>
      <c r="B140" s="38"/>
      <c r="C140" s="226" t="s">
        <v>77</v>
      </c>
      <c r="D140" s="226" t="s">
        <v>186</v>
      </c>
      <c r="E140" s="227" t="s">
        <v>1631</v>
      </c>
      <c r="F140" s="228" t="s">
        <v>1632</v>
      </c>
      <c r="G140" s="229" t="s">
        <v>733</v>
      </c>
      <c r="H140" s="230">
        <v>15</v>
      </c>
      <c r="I140" s="231"/>
      <c r="J140" s="232">
        <f>ROUND(I140*H140,2)</f>
        <v>0</v>
      </c>
      <c r="K140" s="228" t="s">
        <v>202</v>
      </c>
      <c r="L140" s="43"/>
      <c r="M140" s="233" t="s">
        <v>1</v>
      </c>
      <c r="N140" s="234" t="s">
        <v>42</v>
      </c>
      <c r="O140" s="90"/>
      <c r="P140" s="235">
        <f>O140*H140</f>
        <v>0</v>
      </c>
      <c r="Q140" s="235">
        <v>0</v>
      </c>
      <c r="R140" s="235">
        <f>Q140*H140</f>
        <v>0</v>
      </c>
      <c r="S140" s="235">
        <v>0</v>
      </c>
      <c r="T140" s="236">
        <f>S140*H140</f>
        <v>0</v>
      </c>
      <c r="U140" s="37"/>
      <c r="V140" s="37"/>
      <c r="W140" s="37"/>
      <c r="X140" s="37"/>
      <c r="Y140" s="37"/>
      <c r="Z140" s="37"/>
      <c r="AA140" s="37"/>
      <c r="AB140" s="37"/>
      <c r="AC140" s="37"/>
      <c r="AD140" s="37"/>
      <c r="AE140" s="37"/>
      <c r="AR140" s="237" t="s">
        <v>108</v>
      </c>
      <c r="AT140" s="237" t="s">
        <v>186</v>
      </c>
      <c r="AU140" s="237" t="s">
        <v>85</v>
      </c>
      <c r="AY140" s="16" t="s">
        <v>184</v>
      </c>
      <c r="BE140" s="238">
        <f>IF(N140="základní",J140,0)</f>
        <v>0</v>
      </c>
      <c r="BF140" s="238">
        <f>IF(N140="snížená",J140,0)</f>
        <v>0</v>
      </c>
      <c r="BG140" s="238">
        <f>IF(N140="zákl. přenesená",J140,0)</f>
        <v>0</v>
      </c>
      <c r="BH140" s="238">
        <f>IF(N140="sníž. přenesená",J140,0)</f>
        <v>0</v>
      </c>
      <c r="BI140" s="238">
        <f>IF(N140="nulová",J140,0)</f>
        <v>0</v>
      </c>
      <c r="BJ140" s="16" t="s">
        <v>85</v>
      </c>
      <c r="BK140" s="238">
        <f>ROUND(I140*H140,2)</f>
        <v>0</v>
      </c>
      <c r="BL140" s="16" t="s">
        <v>108</v>
      </c>
      <c r="BM140" s="237" t="s">
        <v>380</v>
      </c>
    </row>
    <row r="141" s="2" customFormat="1" ht="16.5" customHeight="1">
      <c r="A141" s="37"/>
      <c r="B141" s="38"/>
      <c r="C141" s="226" t="s">
        <v>77</v>
      </c>
      <c r="D141" s="226" t="s">
        <v>186</v>
      </c>
      <c r="E141" s="227" t="s">
        <v>1633</v>
      </c>
      <c r="F141" s="228" t="s">
        <v>1634</v>
      </c>
      <c r="G141" s="229" t="s">
        <v>733</v>
      </c>
      <c r="H141" s="230">
        <v>5</v>
      </c>
      <c r="I141" s="231"/>
      <c r="J141" s="232">
        <f>ROUND(I141*H141,2)</f>
        <v>0</v>
      </c>
      <c r="K141" s="228" t="s">
        <v>202</v>
      </c>
      <c r="L141" s="43"/>
      <c r="M141" s="233" t="s">
        <v>1</v>
      </c>
      <c r="N141" s="234" t="s">
        <v>42</v>
      </c>
      <c r="O141" s="90"/>
      <c r="P141" s="235">
        <f>O141*H141</f>
        <v>0</v>
      </c>
      <c r="Q141" s="235">
        <v>0</v>
      </c>
      <c r="R141" s="235">
        <f>Q141*H141</f>
        <v>0</v>
      </c>
      <c r="S141" s="235">
        <v>0</v>
      </c>
      <c r="T141" s="236">
        <f>S141*H141</f>
        <v>0</v>
      </c>
      <c r="U141" s="37"/>
      <c r="V141" s="37"/>
      <c r="W141" s="37"/>
      <c r="X141" s="37"/>
      <c r="Y141" s="37"/>
      <c r="Z141" s="37"/>
      <c r="AA141" s="37"/>
      <c r="AB141" s="37"/>
      <c r="AC141" s="37"/>
      <c r="AD141" s="37"/>
      <c r="AE141" s="37"/>
      <c r="AR141" s="237" t="s">
        <v>108</v>
      </c>
      <c r="AT141" s="237" t="s">
        <v>186</v>
      </c>
      <c r="AU141" s="237" t="s">
        <v>85</v>
      </c>
      <c r="AY141" s="16" t="s">
        <v>184</v>
      </c>
      <c r="BE141" s="238">
        <f>IF(N141="základní",J141,0)</f>
        <v>0</v>
      </c>
      <c r="BF141" s="238">
        <f>IF(N141="snížená",J141,0)</f>
        <v>0</v>
      </c>
      <c r="BG141" s="238">
        <f>IF(N141="zákl. přenesená",J141,0)</f>
        <v>0</v>
      </c>
      <c r="BH141" s="238">
        <f>IF(N141="sníž. přenesená",J141,0)</f>
        <v>0</v>
      </c>
      <c r="BI141" s="238">
        <f>IF(N141="nulová",J141,0)</f>
        <v>0</v>
      </c>
      <c r="BJ141" s="16" t="s">
        <v>85</v>
      </c>
      <c r="BK141" s="238">
        <f>ROUND(I141*H141,2)</f>
        <v>0</v>
      </c>
      <c r="BL141" s="16" t="s">
        <v>108</v>
      </c>
      <c r="BM141" s="237" t="s">
        <v>389</v>
      </c>
    </row>
    <row r="142" s="2" customFormat="1" ht="16.5" customHeight="1">
      <c r="A142" s="37"/>
      <c r="B142" s="38"/>
      <c r="C142" s="226" t="s">
        <v>77</v>
      </c>
      <c r="D142" s="226" t="s">
        <v>186</v>
      </c>
      <c r="E142" s="227" t="s">
        <v>1635</v>
      </c>
      <c r="F142" s="228" t="s">
        <v>1636</v>
      </c>
      <c r="G142" s="229" t="s">
        <v>733</v>
      </c>
      <c r="H142" s="230">
        <v>24</v>
      </c>
      <c r="I142" s="231"/>
      <c r="J142" s="232">
        <f>ROUND(I142*H142,2)</f>
        <v>0</v>
      </c>
      <c r="K142" s="228" t="s">
        <v>202</v>
      </c>
      <c r="L142" s="43"/>
      <c r="M142" s="233" t="s">
        <v>1</v>
      </c>
      <c r="N142" s="234" t="s">
        <v>42</v>
      </c>
      <c r="O142" s="90"/>
      <c r="P142" s="235">
        <f>O142*H142</f>
        <v>0</v>
      </c>
      <c r="Q142" s="235">
        <v>0</v>
      </c>
      <c r="R142" s="235">
        <f>Q142*H142</f>
        <v>0</v>
      </c>
      <c r="S142" s="235">
        <v>0</v>
      </c>
      <c r="T142" s="236">
        <f>S142*H142</f>
        <v>0</v>
      </c>
      <c r="U142" s="37"/>
      <c r="V142" s="37"/>
      <c r="W142" s="37"/>
      <c r="X142" s="37"/>
      <c r="Y142" s="37"/>
      <c r="Z142" s="37"/>
      <c r="AA142" s="37"/>
      <c r="AB142" s="37"/>
      <c r="AC142" s="37"/>
      <c r="AD142" s="37"/>
      <c r="AE142" s="37"/>
      <c r="AR142" s="237" t="s">
        <v>108</v>
      </c>
      <c r="AT142" s="237" t="s">
        <v>186</v>
      </c>
      <c r="AU142" s="237" t="s">
        <v>85</v>
      </c>
      <c r="AY142" s="16" t="s">
        <v>184</v>
      </c>
      <c r="BE142" s="238">
        <f>IF(N142="základní",J142,0)</f>
        <v>0</v>
      </c>
      <c r="BF142" s="238">
        <f>IF(N142="snížená",J142,0)</f>
        <v>0</v>
      </c>
      <c r="BG142" s="238">
        <f>IF(N142="zákl. přenesená",J142,0)</f>
        <v>0</v>
      </c>
      <c r="BH142" s="238">
        <f>IF(N142="sníž. přenesená",J142,0)</f>
        <v>0</v>
      </c>
      <c r="BI142" s="238">
        <f>IF(N142="nulová",J142,0)</f>
        <v>0</v>
      </c>
      <c r="BJ142" s="16" t="s">
        <v>85</v>
      </c>
      <c r="BK142" s="238">
        <f>ROUND(I142*H142,2)</f>
        <v>0</v>
      </c>
      <c r="BL142" s="16" t="s">
        <v>108</v>
      </c>
      <c r="BM142" s="237" t="s">
        <v>399</v>
      </c>
    </row>
    <row r="143" s="2" customFormat="1" ht="16.5" customHeight="1">
      <c r="A143" s="37"/>
      <c r="B143" s="38"/>
      <c r="C143" s="226" t="s">
        <v>77</v>
      </c>
      <c r="D143" s="226" t="s">
        <v>186</v>
      </c>
      <c r="E143" s="227" t="s">
        <v>1637</v>
      </c>
      <c r="F143" s="228" t="s">
        <v>1638</v>
      </c>
      <c r="G143" s="229" t="s">
        <v>1129</v>
      </c>
      <c r="H143" s="230">
        <v>1</v>
      </c>
      <c r="I143" s="231"/>
      <c r="J143" s="232">
        <f>ROUND(I143*H143,2)</f>
        <v>0</v>
      </c>
      <c r="K143" s="228" t="s">
        <v>202</v>
      </c>
      <c r="L143" s="43"/>
      <c r="M143" s="233" t="s">
        <v>1</v>
      </c>
      <c r="N143" s="234" t="s">
        <v>42</v>
      </c>
      <c r="O143" s="90"/>
      <c r="P143" s="235">
        <f>O143*H143</f>
        <v>0</v>
      </c>
      <c r="Q143" s="235">
        <v>0</v>
      </c>
      <c r="R143" s="235">
        <f>Q143*H143</f>
        <v>0</v>
      </c>
      <c r="S143" s="235">
        <v>0</v>
      </c>
      <c r="T143" s="236">
        <f>S143*H143</f>
        <v>0</v>
      </c>
      <c r="U143" s="37"/>
      <c r="V143" s="37"/>
      <c r="W143" s="37"/>
      <c r="X143" s="37"/>
      <c r="Y143" s="37"/>
      <c r="Z143" s="37"/>
      <c r="AA143" s="37"/>
      <c r="AB143" s="37"/>
      <c r="AC143" s="37"/>
      <c r="AD143" s="37"/>
      <c r="AE143" s="37"/>
      <c r="AR143" s="237" t="s">
        <v>108</v>
      </c>
      <c r="AT143" s="237" t="s">
        <v>186</v>
      </c>
      <c r="AU143" s="237" t="s">
        <v>85</v>
      </c>
      <c r="AY143" s="16" t="s">
        <v>184</v>
      </c>
      <c r="BE143" s="238">
        <f>IF(N143="základní",J143,0)</f>
        <v>0</v>
      </c>
      <c r="BF143" s="238">
        <f>IF(N143="snížená",J143,0)</f>
        <v>0</v>
      </c>
      <c r="BG143" s="238">
        <f>IF(N143="zákl. přenesená",J143,0)</f>
        <v>0</v>
      </c>
      <c r="BH143" s="238">
        <f>IF(N143="sníž. přenesená",J143,0)</f>
        <v>0</v>
      </c>
      <c r="BI143" s="238">
        <f>IF(N143="nulová",J143,0)</f>
        <v>0</v>
      </c>
      <c r="BJ143" s="16" t="s">
        <v>85</v>
      </c>
      <c r="BK143" s="238">
        <f>ROUND(I143*H143,2)</f>
        <v>0</v>
      </c>
      <c r="BL143" s="16" t="s">
        <v>108</v>
      </c>
      <c r="BM143" s="237" t="s">
        <v>409</v>
      </c>
    </row>
    <row r="144" s="2" customFormat="1" ht="16.5" customHeight="1">
      <c r="A144" s="37"/>
      <c r="B144" s="38"/>
      <c r="C144" s="226" t="s">
        <v>77</v>
      </c>
      <c r="D144" s="226" t="s">
        <v>186</v>
      </c>
      <c r="E144" s="227" t="s">
        <v>1639</v>
      </c>
      <c r="F144" s="228" t="s">
        <v>1640</v>
      </c>
      <c r="G144" s="229" t="s">
        <v>733</v>
      </c>
      <c r="H144" s="230">
        <v>1</v>
      </c>
      <c r="I144" s="231"/>
      <c r="J144" s="232">
        <f>ROUND(I144*H144,2)</f>
        <v>0</v>
      </c>
      <c r="K144" s="228" t="s">
        <v>202</v>
      </c>
      <c r="L144" s="43"/>
      <c r="M144" s="233" t="s">
        <v>1</v>
      </c>
      <c r="N144" s="234" t="s">
        <v>42</v>
      </c>
      <c r="O144" s="90"/>
      <c r="P144" s="235">
        <f>O144*H144</f>
        <v>0</v>
      </c>
      <c r="Q144" s="235">
        <v>0</v>
      </c>
      <c r="R144" s="235">
        <f>Q144*H144</f>
        <v>0</v>
      </c>
      <c r="S144" s="235">
        <v>0</v>
      </c>
      <c r="T144" s="236">
        <f>S144*H144</f>
        <v>0</v>
      </c>
      <c r="U144" s="37"/>
      <c r="V144" s="37"/>
      <c r="W144" s="37"/>
      <c r="X144" s="37"/>
      <c r="Y144" s="37"/>
      <c r="Z144" s="37"/>
      <c r="AA144" s="37"/>
      <c r="AB144" s="37"/>
      <c r="AC144" s="37"/>
      <c r="AD144" s="37"/>
      <c r="AE144" s="37"/>
      <c r="AR144" s="237" t="s">
        <v>108</v>
      </c>
      <c r="AT144" s="237" t="s">
        <v>186</v>
      </c>
      <c r="AU144" s="237" t="s">
        <v>85</v>
      </c>
      <c r="AY144" s="16" t="s">
        <v>184</v>
      </c>
      <c r="BE144" s="238">
        <f>IF(N144="základní",J144,0)</f>
        <v>0</v>
      </c>
      <c r="BF144" s="238">
        <f>IF(N144="snížená",J144,0)</f>
        <v>0</v>
      </c>
      <c r="BG144" s="238">
        <f>IF(N144="zákl. přenesená",J144,0)</f>
        <v>0</v>
      </c>
      <c r="BH144" s="238">
        <f>IF(N144="sníž. přenesená",J144,0)</f>
        <v>0</v>
      </c>
      <c r="BI144" s="238">
        <f>IF(N144="nulová",J144,0)</f>
        <v>0</v>
      </c>
      <c r="BJ144" s="16" t="s">
        <v>85</v>
      </c>
      <c r="BK144" s="238">
        <f>ROUND(I144*H144,2)</f>
        <v>0</v>
      </c>
      <c r="BL144" s="16" t="s">
        <v>108</v>
      </c>
      <c r="BM144" s="237" t="s">
        <v>420</v>
      </c>
    </row>
    <row r="145" s="2" customFormat="1" ht="33" customHeight="1">
      <c r="A145" s="37"/>
      <c r="B145" s="38"/>
      <c r="C145" s="226" t="s">
        <v>77</v>
      </c>
      <c r="D145" s="226" t="s">
        <v>186</v>
      </c>
      <c r="E145" s="227" t="s">
        <v>1641</v>
      </c>
      <c r="F145" s="228" t="s">
        <v>1642</v>
      </c>
      <c r="G145" s="229" t="s">
        <v>733</v>
      </c>
      <c r="H145" s="230">
        <v>1</v>
      </c>
      <c r="I145" s="231"/>
      <c r="J145" s="232">
        <f>ROUND(I145*H145,2)</f>
        <v>0</v>
      </c>
      <c r="K145" s="228" t="s">
        <v>202</v>
      </c>
      <c r="L145" s="43"/>
      <c r="M145" s="233" t="s">
        <v>1</v>
      </c>
      <c r="N145" s="234" t="s">
        <v>42</v>
      </c>
      <c r="O145" s="90"/>
      <c r="P145" s="235">
        <f>O145*H145</f>
        <v>0</v>
      </c>
      <c r="Q145" s="235">
        <v>0</v>
      </c>
      <c r="R145" s="235">
        <f>Q145*H145</f>
        <v>0</v>
      </c>
      <c r="S145" s="235">
        <v>0</v>
      </c>
      <c r="T145" s="236">
        <f>S145*H145</f>
        <v>0</v>
      </c>
      <c r="U145" s="37"/>
      <c r="V145" s="37"/>
      <c r="W145" s="37"/>
      <c r="X145" s="37"/>
      <c r="Y145" s="37"/>
      <c r="Z145" s="37"/>
      <c r="AA145" s="37"/>
      <c r="AB145" s="37"/>
      <c r="AC145" s="37"/>
      <c r="AD145" s="37"/>
      <c r="AE145" s="37"/>
      <c r="AR145" s="237" t="s">
        <v>108</v>
      </c>
      <c r="AT145" s="237" t="s">
        <v>186</v>
      </c>
      <c r="AU145" s="237" t="s">
        <v>85</v>
      </c>
      <c r="AY145" s="16" t="s">
        <v>184</v>
      </c>
      <c r="BE145" s="238">
        <f>IF(N145="základní",J145,0)</f>
        <v>0</v>
      </c>
      <c r="BF145" s="238">
        <f>IF(N145="snížená",J145,0)</f>
        <v>0</v>
      </c>
      <c r="BG145" s="238">
        <f>IF(N145="zákl. přenesená",J145,0)</f>
        <v>0</v>
      </c>
      <c r="BH145" s="238">
        <f>IF(N145="sníž. přenesená",J145,0)</f>
        <v>0</v>
      </c>
      <c r="BI145" s="238">
        <f>IF(N145="nulová",J145,0)</f>
        <v>0</v>
      </c>
      <c r="BJ145" s="16" t="s">
        <v>85</v>
      </c>
      <c r="BK145" s="238">
        <f>ROUND(I145*H145,2)</f>
        <v>0</v>
      </c>
      <c r="BL145" s="16" t="s">
        <v>108</v>
      </c>
      <c r="BM145" s="237" t="s">
        <v>431</v>
      </c>
    </row>
    <row r="146" s="2" customFormat="1" ht="16.5" customHeight="1">
      <c r="A146" s="37"/>
      <c r="B146" s="38"/>
      <c r="C146" s="226" t="s">
        <v>77</v>
      </c>
      <c r="D146" s="226" t="s">
        <v>186</v>
      </c>
      <c r="E146" s="227" t="s">
        <v>1643</v>
      </c>
      <c r="F146" s="228" t="s">
        <v>1644</v>
      </c>
      <c r="G146" s="229" t="s">
        <v>327</v>
      </c>
      <c r="H146" s="230">
        <v>35</v>
      </c>
      <c r="I146" s="231"/>
      <c r="J146" s="232">
        <f>ROUND(I146*H146,2)</f>
        <v>0</v>
      </c>
      <c r="K146" s="228" t="s">
        <v>202</v>
      </c>
      <c r="L146" s="43"/>
      <c r="M146" s="233" t="s">
        <v>1</v>
      </c>
      <c r="N146" s="234" t="s">
        <v>42</v>
      </c>
      <c r="O146" s="90"/>
      <c r="P146" s="235">
        <f>O146*H146</f>
        <v>0</v>
      </c>
      <c r="Q146" s="235">
        <v>0</v>
      </c>
      <c r="R146" s="235">
        <f>Q146*H146</f>
        <v>0</v>
      </c>
      <c r="S146" s="235">
        <v>0</v>
      </c>
      <c r="T146" s="236">
        <f>S146*H146</f>
        <v>0</v>
      </c>
      <c r="U146" s="37"/>
      <c r="V146" s="37"/>
      <c r="W146" s="37"/>
      <c r="X146" s="37"/>
      <c r="Y146" s="37"/>
      <c r="Z146" s="37"/>
      <c r="AA146" s="37"/>
      <c r="AB146" s="37"/>
      <c r="AC146" s="37"/>
      <c r="AD146" s="37"/>
      <c r="AE146" s="37"/>
      <c r="AR146" s="237" t="s">
        <v>108</v>
      </c>
      <c r="AT146" s="237" t="s">
        <v>186</v>
      </c>
      <c r="AU146" s="237" t="s">
        <v>85</v>
      </c>
      <c r="AY146" s="16" t="s">
        <v>184</v>
      </c>
      <c r="BE146" s="238">
        <f>IF(N146="základní",J146,0)</f>
        <v>0</v>
      </c>
      <c r="BF146" s="238">
        <f>IF(N146="snížená",J146,0)</f>
        <v>0</v>
      </c>
      <c r="BG146" s="238">
        <f>IF(N146="zákl. přenesená",J146,0)</f>
        <v>0</v>
      </c>
      <c r="BH146" s="238">
        <f>IF(N146="sníž. přenesená",J146,0)</f>
        <v>0</v>
      </c>
      <c r="BI146" s="238">
        <f>IF(N146="nulová",J146,0)</f>
        <v>0</v>
      </c>
      <c r="BJ146" s="16" t="s">
        <v>85</v>
      </c>
      <c r="BK146" s="238">
        <f>ROUND(I146*H146,2)</f>
        <v>0</v>
      </c>
      <c r="BL146" s="16" t="s">
        <v>108</v>
      </c>
      <c r="BM146" s="237" t="s">
        <v>439</v>
      </c>
    </row>
    <row r="147" s="2" customFormat="1" ht="16.5" customHeight="1">
      <c r="A147" s="37"/>
      <c r="B147" s="38"/>
      <c r="C147" s="226" t="s">
        <v>77</v>
      </c>
      <c r="D147" s="226" t="s">
        <v>186</v>
      </c>
      <c r="E147" s="227" t="s">
        <v>1645</v>
      </c>
      <c r="F147" s="228" t="s">
        <v>1646</v>
      </c>
      <c r="G147" s="229" t="s">
        <v>733</v>
      </c>
      <c r="H147" s="230">
        <v>1</v>
      </c>
      <c r="I147" s="231"/>
      <c r="J147" s="232">
        <f>ROUND(I147*H147,2)</f>
        <v>0</v>
      </c>
      <c r="K147" s="228" t="s">
        <v>202</v>
      </c>
      <c r="L147" s="43"/>
      <c r="M147" s="233" t="s">
        <v>1</v>
      </c>
      <c r="N147" s="234" t="s">
        <v>42</v>
      </c>
      <c r="O147" s="90"/>
      <c r="P147" s="235">
        <f>O147*H147</f>
        <v>0</v>
      </c>
      <c r="Q147" s="235">
        <v>0</v>
      </c>
      <c r="R147" s="235">
        <f>Q147*H147</f>
        <v>0</v>
      </c>
      <c r="S147" s="235">
        <v>0</v>
      </c>
      <c r="T147" s="236">
        <f>S147*H147</f>
        <v>0</v>
      </c>
      <c r="U147" s="37"/>
      <c r="V147" s="37"/>
      <c r="W147" s="37"/>
      <c r="X147" s="37"/>
      <c r="Y147" s="37"/>
      <c r="Z147" s="37"/>
      <c r="AA147" s="37"/>
      <c r="AB147" s="37"/>
      <c r="AC147" s="37"/>
      <c r="AD147" s="37"/>
      <c r="AE147" s="37"/>
      <c r="AR147" s="237" t="s">
        <v>108</v>
      </c>
      <c r="AT147" s="237" t="s">
        <v>186</v>
      </c>
      <c r="AU147" s="237" t="s">
        <v>85</v>
      </c>
      <c r="AY147" s="16" t="s">
        <v>184</v>
      </c>
      <c r="BE147" s="238">
        <f>IF(N147="základní",J147,0)</f>
        <v>0</v>
      </c>
      <c r="BF147" s="238">
        <f>IF(N147="snížená",J147,0)</f>
        <v>0</v>
      </c>
      <c r="BG147" s="238">
        <f>IF(N147="zákl. přenesená",J147,0)</f>
        <v>0</v>
      </c>
      <c r="BH147" s="238">
        <f>IF(N147="sníž. přenesená",J147,0)</f>
        <v>0</v>
      </c>
      <c r="BI147" s="238">
        <f>IF(N147="nulová",J147,0)</f>
        <v>0</v>
      </c>
      <c r="BJ147" s="16" t="s">
        <v>85</v>
      </c>
      <c r="BK147" s="238">
        <f>ROUND(I147*H147,2)</f>
        <v>0</v>
      </c>
      <c r="BL147" s="16" t="s">
        <v>108</v>
      </c>
      <c r="BM147" s="237" t="s">
        <v>449</v>
      </c>
    </row>
    <row r="148" s="2" customFormat="1" ht="16.5" customHeight="1">
      <c r="A148" s="37"/>
      <c r="B148" s="38"/>
      <c r="C148" s="226" t="s">
        <v>77</v>
      </c>
      <c r="D148" s="226" t="s">
        <v>186</v>
      </c>
      <c r="E148" s="227" t="s">
        <v>1647</v>
      </c>
      <c r="F148" s="228" t="s">
        <v>1648</v>
      </c>
      <c r="G148" s="229" t="s">
        <v>733</v>
      </c>
      <c r="H148" s="230">
        <v>3</v>
      </c>
      <c r="I148" s="231"/>
      <c r="J148" s="232">
        <f>ROUND(I148*H148,2)</f>
        <v>0</v>
      </c>
      <c r="K148" s="228" t="s">
        <v>202</v>
      </c>
      <c r="L148" s="43"/>
      <c r="M148" s="233" t="s">
        <v>1</v>
      </c>
      <c r="N148" s="234" t="s">
        <v>42</v>
      </c>
      <c r="O148" s="90"/>
      <c r="P148" s="235">
        <f>O148*H148</f>
        <v>0</v>
      </c>
      <c r="Q148" s="235">
        <v>0</v>
      </c>
      <c r="R148" s="235">
        <f>Q148*H148</f>
        <v>0</v>
      </c>
      <c r="S148" s="235">
        <v>0</v>
      </c>
      <c r="T148" s="236">
        <f>S148*H148</f>
        <v>0</v>
      </c>
      <c r="U148" s="37"/>
      <c r="V148" s="37"/>
      <c r="W148" s="37"/>
      <c r="X148" s="37"/>
      <c r="Y148" s="37"/>
      <c r="Z148" s="37"/>
      <c r="AA148" s="37"/>
      <c r="AB148" s="37"/>
      <c r="AC148" s="37"/>
      <c r="AD148" s="37"/>
      <c r="AE148" s="37"/>
      <c r="AR148" s="237" t="s">
        <v>108</v>
      </c>
      <c r="AT148" s="237" t="s">
        <v>186</v>
      </c>
      <c r="AU148" s="237" t="s">
        <v>85</v>
      </c>
      <c r="AY148" s="16" t="s">
        <v>184</v>
      </c>
      <c r="BE148" s="238">
        <f>IF(N148="základní",J148,0)</f>
        <v>0</v>
      </c>
      <c r="BF148" s="238">
        <f>IF(N148="snížená",J148,0)</f>
        <v>0</v>
      </c>
      <c r="BG148" s="238">
        <f>IF(N148="zákl. přenesená",J148,0)</f>
        <v>0</v>
      </c>
      <c r="BH148" s="238">
        <f>IF(N148="sníž. přenesená",J148,0)</f>
        <v>0</v>
      </c>
      <c r="BI148" s="238">
        <f>IF(N148="nulová",J148,0)</f>
        <v>0</v>
      </c>
      <c r="BJ148" s="16" t="s">
        <v>85</v>
      </c>
      <c r="BK148" s="238">
        <f>ROUND(I148*H148,2)</f>
        <v>0</v>
      </c>
      <c r="BL148" s="16" t="s">
        <v>108</v>
      </c>
      <c r="BM148" s="237" t="s">
        <v>458</v>
      </c>
    </row>
    <row r="149" s="2" customFormat="1" ht="16.5" customHeight="1">
      <c r="A149" s="37"/>
      <c r="B149" s="38"/>
      <c r="C149" s="226" t="s">
        <v>77</v>
      </c>
      <c r="D149" s="226" t="s">
        <v>186</v>
      </c>
      <c r="E149" s="227" t="s">
        <v>1649</v>
      </c>
      <c r="F149" s="228" t="s">
        <v>1650</v>
      </c>
      <c r="G149" s="229" t="s">
        <v>327</v>
      </c>
      <c r="H149" s="230">
        <v>167</v>
      </c>
      <c r="I149" s="231"/>
      <c r="J149" s="232">
        <f>ROUND(I149*H149,2)</f>
        <v>0</v>
      </c>
      <c r="K149" s="228" t="s">
        <v>202</v>
      </c>
      <c r="L149" s="43"/>
      <c r="M149" s="233" t="s">
        <v>1</v>
      </c>
      <c r="N149" s="234" t="s">
        <v>42</v>
      </c>
      <c r="O149" s="90"/>
      <c r="P149" s="235">
        <f>O149*H149</f>
        <v>0</v>
      </c>
      <c r="Q149" s="235">
        <v>0</v>
      </c>
      <c r="R149" s="235">
        <f>Q149*H149</f>
        <v>0</v>
      </c>
      <c r="S149" s="235">
        <v>0</v>
      </c>
      <c r="T149" s="236">
        <f>S149*H149</f>
        <v>0</v>
      </c>
      <c r="U149" s="37"/>
      <c r="V149" s="37"/>
      <c r="W149" s="37"/>
      <c r="X149" s="37"/>
      <c r="Y149" s="37"/>
      <c r="Z149" s="37"/>
      <c r="AA149" s="37"/>
      <c r="AB149" s="37"/>
      <c r="AC149" s="37"/>
      <c r="AD149" s="37"/>
      <c r="AE149" s="37"/>
      <c r="AR149" s="237" t="s">
        <v>108</v>
      </c>
      <c r="AT149" s="237" t="s">
        <v>186</v>
      </c>
      <c r="AU149" s="237" t="s">
        <v>85</v>
      </c>
      <c r="AY149" s="16" t="s">
        <v>184</v>
      </c>
      <c r="BE149" s="238">
        <f>IF(N149="základní",J149,0)</f>
        <v>0</v>
      </c>
      <c r="BF149" s="238">
        <f>IF(N149="snížená",J149,0)</f>
        <v>0</v>
      </c>
      <c r="BG149" s="238">
        <f>IF(N149="zákl. přenesená",J149,0)</f>
        <v>0</v>
      </c>
      <c r="BH149" s="238">
        <f>IF(N149="sníž. přenesená",J149,0)</f>
        <v>0</v>
      </c>
      <c r="BI149" s="238">
        <f>IF(N149="nulová",J149,0)</f>
        <v>0</v>
      </c>
      <c r="BJ149" s="16" t="s">
        <v>85</v>
      </c>
      <c r="BK149" s="238">
        <f>ROUND(I149*H149,2)</f>
        <v>0</v>
      </c>
      <c r="BL149" s="16" t="s">
        <v>108</v>
      </c>
      <c r="BM149" s="237" t="s">
        <v>467</v>
      </c>
    </row>
    <row r="150" s="2" customFormat="1" ht="16.5" customHeight="1">
      <c r="A150" s="37"/>
      <c r="B150" s="38"/>
      <c r="C150" s="226" t="s">
        <v>77</v>
      </c>
      <c r="D150" s="226" t="s">
        <v>186</v>
      </c>
      <c r="E150" s="227" t="s">
        <v>1651</v>
      </c>
      <c r="F150" s="228" t="s">
        <v>1652</v>
      </c>
      <c r="G150" s="229" t="s">
        <v>327</v>
      </c>
      <c r="H150" s="230">
        <v>167</v>
      </c>
      <c r="I150" s="231"/>
      <c r="J150" s="232">
        <f>ROUND(I150*H150,2)</f>
        <v>0</v>
      </c>
      <c r="K150" s="228" t="s">
        <v>202</v>
      </c>
      <c r="L150" s="43"/>
      <c r="M150" s="233" t="s">
        <v>1</v>
      </c>
      <c r="N150" s="234" t="s">
        <v>42</v>
      </c>
      <c r="O150" s="90"/>
      <c r="P150" s="235">
        <f>O150*H150</f>
        <v>0</v>
      </c>
      <c r="Q150" s="235">
        <v>0</v>
      </c>
      <c r="R150" s="235">
        <f>Q150*H150</f>
        <v>0</v>
      </c>
      <c r="S150" s="235">
        <v>0</v>
      </c>
      <c r="T150" s="236">
        <f>S150*H150</f>
        <v>0</v>
      </c>
      <c r="U150" s="37"/>
      <c r="V150" s="37"/>
      <c r="W150" s="37"/>
      <c r="X150" s="37"/>
      <c r="Y150" s="37"/>
      <c r="Z150" s="37"/>
      <c r="AA150" s="37"/>
      <c r="AB150" s="37"/>
      <c r="AC150" s="37"/>
      <c r="AD150" s="37"/>
      <c r="AE150" s="37"/>
      <c r="AR150" s="237" t="s">
        <v>108</v>
      </c>
      <c r="AT150" s="237" t="s">
        <v>186</v>
      </c>
      <c r="AU150" s="237" t="s">
        <v>85</v>
      </c>
      <c r="AY150" s="16" t="s">
        <v>184</v>
      </c>
      <c r="BE150" s="238">
        <f>IF(N150="základní",J150,0)</f>
        <v>0</v>
      </c>
      <c r="BF150" s="238">
        <f>IF(N150="snížená",J150,0)</f>
        <v>0</v>
      </c>
      <c r="BG150" s="238">
        <f>IF(N150="zákl. přenesená",J150,0)</f>
        <v>0</v>
      </c>
      <c r="BH150" s="238">
        <f>IF(N150="sníž. přenesená",J150,0)</f>
        <v>0</v>
      </c>
      <c r="BI150" s="238">
        <f>IF(N150="nulová",J150,0)</f>
        <v>0</v>
      </c>
      <c r="BJ150" s="16" t="s">
        <v>85</v>
      </c>
      <c r="BK150" s="238">
        <f>ROUND(I150*H150,2)</f>
        <v>0</v>
      </c>
      <c r="BL150" s="16" t="s">
        <v>108</v>
      </c>
      <c r="BM150" s="237" t="s">
        <v>478</v>
      </c>
    </row>
    <row r="151" s="2" customFormat="1" ht="16.5" customHeight="1">
      <c r="A151" s="37"/>
      <c r="B151" s="38"/>
      <c r="C151" s="226" t="s">
        <v>77</v>
      </c>
      <c r="D151" s="226" t="s">
        <v>186</v>
      </c>
      <c r="E151" s="227" t="s">
        <v>1653</v>
      </c>
      <c r="F151" s="228" t="s">
        <v>1654</v>
      </c>
      <c r="G151" s="229" t="s">
        <v>733</v>
      </c>
      <c r="H151" s="230">
        <v>1</v>
      </c>
      <c r="I151" s="231"/>
      <c r="J151" s="232">
        <f>ROUND(I151*H151,2)</f>
        <v>0</v>
      </c>
      <c r="K151" s="228" t="s">
        <v>202</v>
      </c>
      <c r="L151" s="43"/>
      <c r="M151" s="233" t="s">
        <v>1</v>
      </c>
      <c r="N151" s="234" t="s">
        <v>42</v>
      </c>
      <c r="O151" s="90"/>
      <c r="P151" s="235">
        <f>O151*H151</f>
        <v>0</v>
      </c>
      <c r="Q151" s="235">
        <v>0</v>
      </c>
      <c r="R151" s="235">
        <f>Q151*H151</f>
        <v>0</v>
      </c>
      <c r="S151" s="235">
        <v>0</v>
      </c>
      <c r="T151" s="236">
        <f>S151*H151</f>
        <v>0</v>
      </c>
      <c r="U151" s="37"/>
      <c r="V151" s="37"/>
      <c r="W151" s="37"/>
      <c r="X151" s="37"/>
      <c r="Y151" s="37"/>
      <c r="Z151" s="37"/>
      <c r="AA151" s="37"/>
      <c r="AB151" s="37"/>
      <c r="AC151" s="37"/>
      <c r="AD151" s="37"/>
      <c r="AE151" s="37"/>
      <c r="AR151" s="237" t="s">
        <v>108</v>
      </c>
      <c r="AT151" s="237" t="s">
        <v>186</v>
      </c>
      <c r="AU151" s="237" t="s">
        <v>85</v>
      </c>
      <c r="AY151" s="16" t="s">
        <v>184</v>
      </c>
      <c r="BE151" s="238">
        <f>IF(N151="základní",J151,0)</f>
        <v>0</v>
      </c>
      <c r="BF151" s="238">
        <f>IF(N151="snížená",J151,0)</f>
        <v>0</v>
      </c>
      <c r="BG151" s="238">
        <f>IF(N151="zákl. přenesená",J151,0)</f>
        <v>0</v>
      </c>
      <c r="BH151" s="238">
        <f>IF(N151="sníž. přenesená",J151,0)</f>
        <v>0</v>
      </c>
      <c r="BI151" s="238">
        <f>IF(N151="nulová",J151,0)</f>
        <v>0</v>
      </c>
      <c r="BJ151" s="16" t="s">
        <v>85</v>
      </c>
      <c r="BK151" s="238">
        <f>ROUND(I151*H151,2)</f>
        <v>0</v>
      </c>
      <c r="BL151" s="16" t="s">
        <v>108</v>
      </c>
      <c r="BM151" s="237" t="s">
        <v>488</v>
      </c>
    </row>
    <row r="152" s="2" customFormat="1" ht="16.5" customHeight="1">
      <c r="A152" s="37"/>
      <c r="B152" s="38"/>
      <c r="C152" s="226" t="s">
        <v>77</v>
      </c>
      <c r="D152" s="226" t="s">
        <v>186</v>
      </c>
      <c r="E152" s="227" t="s">
        <v>1655</v>
      </c>
      <c r="F152" s="228" t="s">
        <v>1656</v>
      </c>
      <c r="G152" s="229" t="s">
        <v>733</v>
      </c>
      <c r="H152" s="230">
        <v>5</v>
      </c>
      <c r="I152" s="231"/>
      <c r="J152" s="232">
        <f>ROUND(I152*H152,2)</f>
        <v>0</v>
      </c>
      <c r="K152" s="228" t="s">
        <v>202</v>
      </c>
      <c r="L152" s="43"/>
      <c r="M152" s="233" t="s">
        <v>1</v>
      </c>
      <c r="N152" s="234" t="s">
        <v>42</v>
      </c>
      <c r="O152" s="90"/>
      <c r="P152" s="235">
        <f>O152*H152</f>
        <v>0</v>
      </c>
      <c r="Q152" s="235">
        <v>0</v>
      </c>
      <c r="R152" s="235">
        <f>Q152*H152</f>
        <v>0</v>
      </c>
      <c r="S152" s="235">
        <v>0</v>
      </c>
      <c r="T152" s="236">
        <f>S152*H152</f>
        <v>0</v>
      </c>
      <c r="U152" s="37"/>
      <c r="V152" s="37"/>
      <c r="W152" s="37"/>
      <c r="X152" s="37"/>
      <c r="Y152" s="37"/>
      <c r="Z152" s="37"/>
      <c r="AA152" s="37"/>
      <c r="AB152" s="37"/>
      <c r="AC152" s="37"/>
      <c r="AD152" s="37"/>
      <c r="AE152" s="37"/>
      <c r="AR152" s="237" t="s">
        <v>108</v>
      </c>
      <c r="AT152" s="237" t="s">
        <v>186</v>
      </c>
      <c r="AU152" s="237" t="s">
        <v>85</v>
      </c>
      <c r="AY152" s="16" t="s">
        <v>184</v>
      </c>
      <c r="BE152" s="238">
        <f>IF(N152="základní",J152,0)</f>
        <v>0</v>
      </c>
      <c r="BF152" s="238">
        <f>IF(N152="snížená",J152,0)</f>
        <v>0</v>
      </c>
      <c r="BG152" s="238">
        <f>IF(N152="zákl. přenesená",J152,0)</f>
        <v>0</v>
      </c>
      <c r="BH152" s="238">
        <f>IF(N152="sníž. přenesená",J152,0)</f>
        <v>0</v>
      </c>
      <c r="BI152" s="238">
        <f>IF(N152="nulová",J152,0)</f>
        <v>0</v>
      </c>
      <c r="BJ152" s="16" t="s">
        <v>85</v>
      </c>
      <c r="BK152" s="238">
        <f>ROUND(I152*H152,2)</f>
        <v>0</v>
      </c>
      <c r="BL152" s="16" t="s">
        <v>108</v>
      </c>
      <c r="BM152" s="237" t="s">
        <v>499</v>
      </c>
    </row>
    <row r="153" s="12" customFormat="1" ht="25.92" customHeight="1">
      <c r="A153" s="12"/>
      <c r="B153" s="210"/>
      <c r="C153" s="211"/>
      <c r="D153" s="212" t="s">
        <v>76</v>
      </c>
      <c r="E153" s="213" t="s">
        <v>1489</v>
      </c>
      <c r="F153" s="213" t="s">
        <v>1657</v>
      </c>
      <c r="G153" s="211"/>
      <c r="H153" s="211"/>
      <c r="I153" s="214"/>
      <c r="J153" s="215">
        <f>BK153</f>
        <v>0</v>
      </c>
      <c r="K153" s="211"/>
      <c r="L153" s="216"/>
      <c r="M153" s="217"/>
      <c r="N153" s="218"/>
      <c r="O153" s="218"/>
      <c r="P153" s="219">
        <f>SUM(P154:P159)</f>
        <v>0</v>
      </c>
      <c r="Q153" s="218"/>
      <c r="R153" s="219">
        <f>SUM(R154:R159)</f>
        <v>0</v>
      </c>
      <c r="S153" s="218"/>
      <c r="T153" s="220">
        <f>SUM(T154:T159)</f>
        <v>0</v>
      </c>
      <c r="U153" s="12"/>
      <c r="V153" s="12"/>
      <c r="W153" s="12"/>
      <c r="X153" s="12"/>
      <c r="Y153" s="12"/>
      <c r="Z153" s="12"/>
      <c r="AA153" s="12"/>
      <c r="AB153" s="12"/>
      <c r="AC153" s="12"/>
      <c r="AD153" s="12"/>
      <c r="AE153" s="12"/>
      <c r="AR153" s="221" t="s">
        <v>85</v>
      </c>
      <c r="AT153" s="222" t="s">
        <v>76</v>
      </c>
      <c r="AU153" s="222" t="s">
        <v>77</v>
      </c>
      <c r="AY153" s="221" t="s">
        <v>184</v>
      </c>
      <c r="BK153" s="223">
        <f>SUM(BK154:BK159)</f>
        <v>0</v>
      </c>
    </row>
    <row r="154" s="2" customFormat="1" ht="16.5" customHeight="1">
      <c r="A154" s="37"/>
      <c r="B154" s="38"/>
      <c r="C154" s="226" t="s">
        <v>77</v>
      </c>
      <c r="D154" s="226" t="s">
        <v>186</v>
      </c>
      <c r="E154" s="227" t="s">
        <v>1658</v>
      </c>
      <c r="F154" s="228" t="s">
        <v>1659</v>
      </c>
      <c r="G154" s="229" t="s">
        <v>733</v>
      </c>
      <c r="H154" s="230">
        <v>1</v>
      </c>
      <c r="I154" s="231"/>
      <c r="J154" s="232">
        <f>ROUND(I154*H154,2)</f>
        <v>0</v>
      </c>
      <c r="K154" s="228" t="s">
        <v>202</v>
      </c>
      <c r="L154" s="43"/>
      <c r="M154" s="233" t="s">
        <v>1</v>
      </c>
      <c r="N154" s="234" t="s">
        <v>42</v>
      </c>
      <c r="O154" s="90"/>
      <c r="P154" s="235">
        <f>O154*H154</f>
        <v>0</v>
      </c>
      <c r="Q154" s="235">
        <v>0</v>
      </c>
      <c r="R154" s="235">
        <f>Q154*H154</f>
        <v>0</v>
      </c>
      <c r="S154" s="235">
        <v>0</v>
      </c>
      <c r="T154" s="236">
        <f>S154*H154</f>
        <v>0</v>
      </c>
      <c r="U154" s="37"/>
      <c r="V154" s="37"/>
      <c r="W154" s="37"/>
      <c r="X154" s="37"/>
      <c r="Y154" s="37"/>
      <c r="Z154" s="37"/>
      <c r="AA154" s="37"/>
      <c r="AB154" s="37"/>
      <c r="AC154" s="37"/>
      <c r="AD154" s="37"/>
      <c r="AE154" s="37"/>
      <c r="AR154" s="237" t="s">
        <v>108</v>
      </c>
      <c r="AT154" s="237" t="s">
        <v>186</v>
      </c>
      <c r="AU154" s="237" t="s">
        <v>85</v>
      </c>
      <c r="AY154" s="16" t="s">
        <v>184</v>
      </c>
      <c r="BE154" s="238">
        <f>IF(N154="základní",J154,0)</f>
        <v>0</v>
      </c>
      <c r="BF154" s="238">
        <f>IF(N154="snížená",J154,0)</f>
        <v>0</v>
      </c>
      <c r="BG154" s="238">
        <f>IF(N154="zákl. přenesená",J154,0)</f>
        <v>0</v>
      </c>
      <c r="BH154" s="238">
        <f>IF(N154="sníž. přenesená",J154,0)</f>
        <v>0</v>
      </c>
      <c r="BI154" s="238">
        <f>IF(N154="nulová",J154,0)</f>
        <v>0</v>
      </c>
      <c r="BJ154" s="16" t="s">
        <v>85</v>
      </c>
      <c r="BK154" s="238">
        <f>ROUND(I154*H154,2)</f>
        <v>0</v>
      </c>
      <c r="BL154" s="16" t="s">
        <v>108</v>
      </c>
      <c r="BM154" s="237" t="s">
        <v>509</v>
      </c>
    </row>
    <row r="155" s="2" customFormat="1" ht="16.5" customHeight="1">
      <c r="A155" s="37"/>
      <c r="B155" s="38"/>
      <c r="C155" s="226" t="s">
        <v>77</v>
      </c>
      <c r="D155" s="226" t="s">
        <v>186</v>
      </c>
      <c r="E155" s="227" t="s">
        <v>1660</v>
      </c>
      <c r="F155" s="228" t="s">
        <v>1661</v>
      </c>
      <c r="G155" s="229" t="s">
        <v>733</v>
      </c>
      <c r="H155" s="230">
        <v>1</v>
      </c>
      <c r="I155" s="231"/>
      <c r="J155" s="232">
        <f>ROUND(I155*H155,2)</f>
        <v>0</v>
      </c>
      <c r="K155" s="228" t="s">
        <v>202</v>
      </c>
      <c r="L155" s="43"/>
      <c r="M155" s="233" t="s">
        <v>1</v>
      </c>
      <c r="N155" s="234" t="s">
        <v>42</v>
      </c>
      <c r="O155" s="90"/>
      <c r="P155" s="235">
        <f>O155*H155</f>
        <v>0</v>
      </c>
      <c r="Q155" s="235">
        <v>0</v>
      </c>
      <c r="R155" s="235">
        <f>Q155*H155</f>
        <v>0</v>
      </c>
      <c r="S155" s="235">
        <v>0</v>
      </c>
      <c r="T155" s="236">
        <f>S155*H155</f>
        <v>0</v>
      </c>
      <c r="U155" s="37"/>
      <c r="V155" s="37"/>
      <c r="W155" s="37"/>
      <c r="X155" s="37"/>
      <c r="Y155" s="37"/>
      <c r="Z155" s="37"/>
      <c r="AA155" s="37"/>
      <c r="AB155" s="37"/>
      <c r="AC155" s="37"/>
      <c r="AD155" s="37"/>
      <c r="AE155" s="37"/>
      <c r="AR155" s="237" t="s">
        <v>108</v>
      </c>
      <c r="AT155" s="237" t="s">
        <v>186</v>
      </c>
      <c r="AU155" s="237" t="s">
        <v>85</v>
      </c>
      <c r="AY155" s="16" t="s">
        <v>184</v>
      </c>
      <c r="BE155" s="238">
        <f>IF(N155="základní",J155,0)</f>
        <v>0</v>
      </c>
      <c r="BF155" s="238">
        <f>IF(N155="snížená",J155,0)</f>
        <v>0</v>
      </c>
      <c r="BG155" s="238">
        <f>IF(N155="zákl. přenesená",J155,0)</f>
        <v>0</v>
      </c>
      <c r="BH155" s="238">
        <f>IF(N155="sníž. přenesená",J155,0)</f>
        <v>0</v>
      </c>
      <c r="BI155" s="238">
        <f>IF(N155="nulová",J155,0)</f>
        <v>0</v>
      </c>
      <c r="BJ155" s="16" t="s">
        <v>85</v>
      </c>
      <c r="BK155" s="238">
        <f>ROUND(I155*H155,2)</f>
        <v>0</v>
      </c>
      <c r="BL155" s="16" t="s">
        <v>108</v>
      </c>
      <c r="BM155" s="237" t="s">
        <v>521</v>
      </c>
    </row>
    <row r="156" s="2" customFormat="1" ht="16.5" customHeight="1">
      <c r="A156" s="37"/>
      <c r="B156" s="38"/>
      <c r="C156" s="226" t="s">
        <v>77</v>
      </c>
      <c r="D156" s="226" t="s">
        <v>186</v>
      </c>
      <c r="E156" s="227" t="s">
        <v>1662</v>
      </c>
      <c r="F156" s="228" t="s">
        <v>1663</v>
      </c>
      <c r="G156" s="229" t="s">
        <v>733</v>
      </c>
      <c r="H156" s="230">
        <v>1</v>
      </c>
      <c r="I156" s="231"/>
      <c r="J156" s="232">
        <f>ROUND(I156*H156,2)</f>
        <v>0</v>
      </c>
      <c r="K156" s="228" t="s">
        <v>202</v>
      </c>
      <c r="L156" s="43"/>
      <c r="M156" s="233" t="s">
        <v>1</v>
      </c>
      <c r="N156" s="234" t="s">
        <v>42</v>
      </c>
      <c r="O156" s="90"/>
      <c r="P156" s="235">
        <f>O156*H156</f>
        <v>0</v>
      </c>
      <c r="Q156" s="235">
        <v>0</v>
      </c>
      <c r="R156" s="235">
        <f>Q156*H156</f>
        <v>0</v>
      </c>
      <c r="S156" s="235">
        <v>0</v>
      </c>
      <c r="T156" s="236">
        <f>S156*H156</f>
        <v>0</v>
      </c>
      <c r="U156" s="37"/>
      <c r="V156" s="37"/>
      <c r="W156" s="37"/>
      <c r="X156" s="37"/>
      <c r="Y156" s="37"/>
      <c r="Z156" s="37"/>
      <c r="AA156" s="37"/>
      <c r="AB156" s="37"/>
      <c r="AC156" s="37"/>
      <c r="AD156" s="37"/>
      <c r="AE156" s="37"/>
      <c r="AR156" s="237" t="s">
        <v>108</v>
      </c>
      <c r="AT156" s="237" t="s">
        <v>186</v>
      </c>
      <c r="AU156" s="237" t="s">
        <v>85</v>
      </c>
      <c r="AY156" s="16" t="s">
        <v>184</v>
      </c>
      <c r="BE156" s="238">
        <f>IF(N156="základní",J156,0)</f>
        <v>0</v>
      </c>
      <c r="BF156" s="238">
        <f>IF(N156="snížená",J156,0)</f>
        <v>0</v>
      </c>
      <c r="BG156" s="238">
        <f>IF(N156="zákl. přenesená",J156,0)</f>
        <v>0</v>
      </c>
      <c r="BH156" s="238">
        <f>IF(N156="sníž. přenesená",J156,0)</f>
        <v>0</v>
      </c>
      <c r="BI156" s="238">
        <f>IF(N156="nulová",J156,0)</f>
        <v>0</v>
      </c>
      <c r="BJ156" s="16" t="s">
        <v>85</v>
      </c>
      <c r="BK156" s="238">
        <f>ROUND(I156*H156,2)</f>
        <v>0</v>
      </c>
      <c r="BL156" s="16" t="s">
        <v>108</v>
      </c>
      <c r="BM156" s="237" t="s">
        <v>530</v>
      </c>
    </row>
    <row r="157" s="2" customFormat="1" ht="16.5" customHeight="1">
      <c r="A157" s="37"/>
      <c r="B157" s="38"/>
      <c r="C157" s="226" t="s">
        <v>77</v>
      </c>
      <c r="D157" s="226" t="s">
        <v>186</v>
      </c>
      <c r="E157" s="227" t="s">
        <v>1664</v>
      </c>
      <c r="F157" s="228" t="s">
        <v>1665</v>
      </c>
      <c r="G157" s="229" t="s">
        <v>733</v>
      </c>
      <c r="H157" s="230">
        <v>1</v>
      </c>
      <c r="I157" s="231"/>
      <c r="J157" s="232">
        <f>ROUND(I157*H157,2)</f>
        <v>0</v>
      </c>
      <c r="K157" s="228" t="s">
        <v>202</v>
      </c>
      <c r="L157" s="43"/>
      <c r="M157" s="233" t="s">
        <v>1</v>
      </c>
      <c r="N157" s="234" t="s">
        <v>42</v>
      </c>
      <c r="O157" s="90"/>
      <c r="P157" s="235">
        <f>O157*H157</f>
        <v>0</v>
      </c>
      <c r="Q157" s="235">
        <v>0</v>
      </c>
      <c r="R157" s="235">
        <f>Q157*H157</f>
        <v>0</v>
      </c>
      <c r="S157" s="235">
        <v>0</v>
      </c>
      <c r="T157" s="236">
        <f>S157*H157</f>
        <v>0</v>
      </c>
      <c r="U157" s="37"/>
      <c r="V157" s="37"/>
      <c r="W157" s="37"/>
      <c r="X157" s="37"/>
      <c r="Y157" s="37"/>
      <c r="Z157" s="37"/>
      <c r="AA157" s="37"/>
      <c r="AB157" s="37"/>
      <c r="AC157" s="37"/>
      <c r="AD157" s="37"/>
      <c r="AE157" s="37"/>
      <c r="AR157" s="237" t="s">
        <v>108</v>
      </c>
      <c r="AT157" s="237" t="s">
        <v>186</v>
      </c>
      <c r="AU157" s="237" t="s">
        <v>85</v>
      </c>
      <c r="AY157" s="16" t="s">
        <v>184</v>
      </c>
      <c r="BE157" s="238">
        <f>IF(N157="základní",J157,0)</f>
        <v>0</v>
      </c>
      <c r="BF157" s="238">
        <f>IF(N157="snížená",J157,0)</f>
        <v>0</v>
      </c>
      <c r="BG157" s="238">
        <f>IF(N157="zákl. přenesená",J157,0)</f>
        <v>0</v>
      </c>
      <c r="BH157" s="238">
        <f>IF(N157="sníž. přenesená",J157,0)</f>
        <v>0</v>
      </c>
      <c r="BI157" s="238">
        <f>IF(N157="nulová",J157,0)</f>
        <v>0</v>
      </c>
      <c r="BJ157" s="16" t="s">
        <v>85</v>
      </c>
      <c r="BK157" s="238">
        <f>ROUND(I157*H157,2)</f>
        <v>0</v>
      </c>
      <c r="BL157" s="16" t="s">
        <v>108</v>
      </c>
      <c r="BM157" s="237" t="s">
        <v>543</v>
      </c>
    </row>
    <row r="158" s="2" customFormat="1" ht="16.5" customHeight="1">
      <c r="A158" s="37"/>
      <c r="B158" s="38"/>
      <c r="C158" s="226" t="s">
        <v>77</v>
      </c>
      <c r="D158" s="226" t="s">
        <v>186</v>
      </c>
      <c r="E158" s="227" t="s">
        <v>1666</v>
      </c>
      <c r="F158" s="228" t="s">
        <v>1667</v>
      </c>
      <c r="G158" s="229" t="s">
        <v>733</v>
      </c>
      <c r="H158" s="230">
        <v>16</v>
      </c>
      <c r="I158" s="231"/>
      <c r="J158" s="232">
        <f>ROUND(I158*H158,2)</f>
        <v>0</v>
      </c>
      <c r="K158" s="228" t="s">
        <v>202</v>
      </c>
      <c r="L158" s="43"/>
      <c r="M158" s="233" t="s">
        <v>1</v>
      </c>
      <c r="N158" s="234" t="s">
        <v>42</v>
      </c>
      <c r="O158" s="90"/>
      <c r="P158" s="235">
        <f>O158*H158</f>
        <v>0</v>
      </c>
      <c r="Q158" s="235">
        <v>0</v>
      </c>
      <c r="R158" s="235">
        <f>Q158*H158</f>
        <v>0</v>
      </c>
      <c r="S158" s="235">
        <v>0</v>
      </c>
      <c r="T158" s="236">
        <f>S158*H158</f>
        <v>0</v>
      </c>
      <c r="U158" s="37"/>
      <c r="V158" s="37"/>
      <c r="W158" s="37"/>
      <c r="X158" s="37"/>
      <c r="Y158" s="37"/>
      <c r="Z158" s="37"/>
      <c r="AA158" s="37"/>
      <c r="AB158" s="37"/>
      <c r="AC158" s="37"/>
      <c r="AD158" s="37"/>
      <c r="AE158" s="37"/>
      <c r="AR158" s="237" t="s">
        <v>108</v>
      </c>
      <c r="AT158" s="237" t="s">
        <v>186</v>
      </c>
      <c r="AU158" s="237" t="s">
        <v>85</v>
      </c>
      <c r="AY158" s="16" t="s">
        <v>184</v>
      </c>
      <c r="BE158" s="238">
        <f>IF(N158="základní",J158,0)</f>
        <v>0</v>
      </c>
      <c r="BF158" s="238">
        <f>IF(N158="snížená",J158,0)</f>
        <v>0</v>
      </c>
      <c r="BG158" s="238">
        <f>IF(N158="zákl. přenesená",J158,0)</f>
        <v>0</v>
      </c>
      <c r="BH158" s="238">
        <f>IF(N158="sníž. přenesená",J158,0)</f>
        <v>0</v>
      </c>
      <c r="BI158" s="238">
        <f>IF(N158="nulová",J158,0)</f>
        <v>0</v>
      </c>
      <c r="BJ158" s="16" t="s">
        <v>85</v>
      </c>
      <c r="BK158" s="238">
        <f>ROUND(I158*H158,2)</f>
        <v>0</v>
      </c>
      <c r="BL158" s="16" t="s">
        <v>108</v>
      </c>
      <c r="BM158" s="237" t="s">
        <v>553</v>
      </c>
    </row>
    <row r="159" s="2" customFormat="1" ht="16.5" customHeight="1">
      <c r="A159" s="37"/>
      <c r="B159" s="38"/>
      <c r="C159" s="226" t="s">
        <v>85</v>
      </c>
      <c r="D159" s="226" t="s">
        <v>186</v>
      </c>
      <c r="E159" s="227" t="s">
        <v>1668</v>
      </c>
      <c r="F159" s="228" t="s">
        <v>1669</v>
      </c>
      <c r="G159" s="229" t="s">
        <v>733</v>
      </c>
      <c r="H159" s="230">
        <v>1</v>
      </c>
      <c r="I159" s="231"/>
      <c r="J159" s="232">
        <f>ROUND(I159*H159,2)</f>
        <v>0</v>
      </c>
      <c r="K159" s="228" t="s">
        <v>202</v>
      </c>
      <c r="L159" s="43"/>
      <c r="M159" s="281" t="s">
        <v>1</v>
      </c>
      <c r="N159" s="282" t="s">
        <v>42</v>
      </c>
      <c r="O159" s="279"/>
      <c r="P159" s="283">
        <f>O159*H159</f>
        <v>0</v>
      </c>
      <c r="Q159" s="283">
        <v>0</v>
      </c>
      <c r="R159" s="283">
        <f>Q159*H159</f>
        <v>0</v>
      </c>
      <c r="S159" s="283">
        <v>0</v>
      </c>
      <c r="T159" s="284">
        <f>S159*H159</f>
        <v>0</v>
      </c>
      <c r="U159" s="37"/>
      <c r="V159" s="37"/>
      <c r="W159" s="37"/>
      <c r="X159" s="37"/>
      <c r="Y159" s="37"/>
      <c r="Z159" s="37"/>
      <c r="AA159" s="37"/>
      <c r="AB159" s="37"/>
      <c r="AC159" s="37"/>
      <c r="AD159" s="37"/>
      <c r="AE159" s="37"/>
      <c r="AR159" s="237" t="s">
        <v>108</v>
      </c>
      <c r="AT159" s="237" t="s">
        <v>186</v>
      </c>
      <c r="AU159" s="237" t="s">
        <v>85</v>
      </c>
      <c r="AY159" s="16" t="s">
        <v>184</v>
      </c>
      <c r="BE159" s="238">
        <f>IF(N159="základní",J159,0)</f>
        <v>0</v>
      </c>
      <c r="BF159" s="238">
        <f>IF(N159="snížená",J159,0)</f>
        <v>0</v>
      </c>
      <c r="BG159" s="238">
        <f>IF(N159="zákl. přenesená",J159,0)</f>
        <v>0</v>
      </c>
      <c r="BH159" s="238">
        <f>IF(N159="sníž. přenesená",J159,0)</f>
        <v>0</v>
      </c>
      <c r="BI159" s="238">
        <f>IF(N159="nulová",J159,0)</f>
        <v>0</v>
      </c>
      <c r="BJ159" s="16" t="s">
        <v>85</v>
      </c>
      <c r="BK159" s="238">
        <f>ROUND(I159*H159,2)</f>
        <v>0</v>
      </c>
      <c r="BL159" s="16" t="s">
        <v>108</v>
      </c>
      <c r="BM159" s="237" t="s">
        <v>1670</v>
      </c>
    </row>
    <row r="160" s="2" customFormat="1" ht="6.96" customHeight="1">
      <c r="A160" s="37"/>
      <c r="B160" s="65"/>
      <c r="C160" s="66"/>
      <c r="D160" s="66"/>
      <c r="E160" s="66"/>
      <c r="F160" s="66"/>
      <c r="G160" s="66"/>
      <c r="H160" s="66"/>
      <c r="I160" s="66"/>
      <c r="J160" s="66"/>
      <c r="K160" s="66"/>
      <c r="L160" s="43"/>
      <c r="M160" s="37"/>
      <c r="O160" s="37"/>
      <c r="P160" s="37"/>
      <c r="Q160" s="37"/>
      <c r="R160" s="37"/>
      <c r="S160" s="37"/>
      <c r="T160" s="37"/>
      <c r="U160" s="37"/>
      <c r="V160" s="37"/>
      <c r="W160" s="37"/>
      <c r="X160" s="37"/>
      <c r="Y160" s="37"/>
      <c r="Z160" s="37"/>
      <c r="AA160" s="37"/>
      <c r="AB160" s="37"/>
      <c r="AC160" s="37"/>
      <c r="AD160" s="37"/>
      <c r="AE160" s="37"/>
    </row>
  </sheetData>
  <sheetProtection sheet="1" autoFilter="0" formatColumns="0" formatRows="0" objects="1" scenarios="1" spinCount="100000" saltValue="QMb3iH6pdz5PaZRT8faTYT94s+5p2KmMzp3/tnb58IO3VV1sAeZX9yVCHYb3ULjMW2g6w9U6TqLcpj39kdGwSQ==" hashValue="FTRSFLxokvC111EoLm4yNYSqet3hPXy9T6GKI+QhOI/xXvMRkFaqd/glJVRL2HX0JdXX6tscElROH1ILoZ+tcw==" algorithmName="SHA-512" password="E785"/>
  <autoFilter ref="C117:K159"/>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128</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1671</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21</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
        <v>1</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
        <v>26</v>
      </c>
      <c r="F15" s="37"/>
      <c r="G15" s="37"/>
      <c r="H15" s="37"/>
      <c r="I15" s="150" t="s">
        <v>27</v>
      </c>
      <c r="J15" s="140" t="s">
        <v>1</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
        <v>31</v>
      </c>
      <c r="F21" s="37"/>
      <c r="G21" s="37"/>
      <c r="H21" s="37"/>
      <c r="I21" s="150" t="s">
        <v>27</v>
      </c>
      <c r="J21" s="140"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19.25" customHeight="1">
      <c r="A27" s="154"/>
      <c r="B27" s="155"/>
      <c r="C27" s="154"/>
      <c r="D27" s="154"/>
      <c r="E27" s="156" t="s">
        <v>36</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ROUND(J118,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ROUND((SUM(BE118:BE123)),  2)</f>
        <v>0</v>
      </c>
      <c r="G33" s="37"/>
      <c r="H33" s="37"/>
      <c r="I33" s="164">
        <v>0.20999999999999999</v>
      </c>
      <c r="J33" s="163">
        <f>ROUND(((SUM(BE118:BE123))*I33),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ROUND((SUM(BF118:BF123)),  2)</f>
        <v>0</v>
      </c>
      <c r="G34" s="37"/>
      <c r="H34" s="37"/>
      <c r="I34" s="164">
        <v>0.12</v>
      </c>
      <c r="J34" s="163">
        <f>ROUND(((SUM(BF118:BF123))*I34),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ROUND((SUM(BG118:BG123)),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ROUND((SUM(BH118:BH123)),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ROUND((SUM(BI118:BI123)),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SO 01-D.3 - Stavebně technické řešení-ocelové kce</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Ústav termomechaniky AV ČR</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J118</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153</v>
      </c>
      <c r="E97" s="191"/>
      <c r="F97" s="191"/>
      <c r="G97" s="191"/>
      <c r="H97" s="191"/>
      <c r="I97" s="191"/>
      <c r="J97" s="192">
        <f>J119</f>
        <v>0</v>
      </c>
      <c r="K97" s="189"/>
      <c r="L97" s="193"/>
      <c r="S97" s="9"/>
      <c r="T97" s="9"/>
      <c r="U97" s="9"/>
      <c r="V97" s="9"/>
      <c r="W97" s="9"/>
      <c r="X97" s="9"/>
      <c r="Y97" s="9"/>
      <c r="Z97" s="9"/>
      <c r="AA97" s="9"/>
      <c r="AB97" s="9"/>
      <c r="AC97" s="9"/>
      <c r="AD97" s="9"/>
      <c r="AE97" s="9"/>
    </row>
    <row r="98" s="10" customFormat="1" ht="19.92" customHeight="1">
      <c r="A98" s="10"/>
      <c r="B98" s="194"/>
      <c r="C98" s="132"/>
      <c r="D98" s="195" t="s">
        <v>160</v>
      </c>
      <c r="E98" s="196"/>
      <c r="F98" s="196"/>
      <c r="G98" s="196"/>
      <c r="H98" s="196"/>
      <c r="I98" s="196"/>
      <c r="J98" s="197">
        <f>J120</f>
        <v>0</v>
      </c>
      <c r="K98" s="132"/>
      <c r="L98" s="198"/>
      <c r="S98" s="10"/>
      <c r="T98" s="10"/>
      <c r="U98" s="10"/>
      <c r="V98" s="10"/>
      <c r="W98" s="10"/>
      <c r="X98" s="10"/>
      <c r="Y98" s="10"/>
      <c r="Z98" s="10"/>
      <c r="AA98" s="10"/>
      <c r="AB98" s="10"/>
      <c r="AC98" s="10"/>
      <c r="AD98" s="10"/>
      <c r="AE98" s="10"/>
    </row>
    <row r="99" s="2" customFormat="1" ht="21.84"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6.96" customHeight="1">
      <c r="A100" s="37"/>
      <c r="B100" s="65"/>
      <c r="C100" s="66"/>
      <c r="D100" s="66"/>
      <c r="E100" s="66"/>
      <c r="F100" s="66"/>
      <c r="G100" s="66"/>
      <c r="H100" s="66"/>
      <c r="I100" s="66"/>
      <c r="J100" s="66"/>
      <c r="K100" s="66"/>
      <c r="L100" s="62"/>
      <c r="S100" s="37"/>
      <c r="T100" s="37"/>
      <c r="U100" s="37"/>
      <c r="V100" s="37"/>
      <c r="W100" s="37"/>
      <c r="X100" s="37"/>
      <c r="Y100" s="37"/>
      <c r="Z100" s="37"/>
      <c r="AA100" s="37"/>
      <c r="AB100" s="37"/>
      <c r="AC100" s="37"/>
      <c r="AD100" s="37"/>
      <c r="AE100" s="37"/>
    </row>
    <row r="104" s="2" customFormat="1" ht="6.96" customHeight="1">
      <c r="A104" s="37"/>
      <c r="B104" s="67"/>
      <c r="C104" s="68"/>
      <c r="D104" s="68"/>
      <c r="E104" s="68"/>
      <c r="F104" s="68"/>
      <c r="G104" s="68"/>
      <c r="H104" s="68"/>
      <c r="I104" s="68"/>
      <c r="J104" s="68"/>
      <c r="K104" s="68"/>
      <c r="L104" s="62"/>
      <c r="S104" s="37"/>
      <c r="T104" s="37"/>
      <c r="U104" s="37"/>
      <c r="V104" s="37"/>
      <c r="W104" s="37"/>
      <c r="X104" s="37"/>
      <c r="Y104" s="37"/>
      <c r="Z104" s="37"/>
      <c r="AA104" s="37"/>
      <c r="AB104" s="37"/>
      <c r="AC104" s="37"/>
      <c r="AD104" s="37"/>
      <c r="AE104" s="37"/>
    </row>
    <row r="105" s="2" customFormat="1" ht="24.96" customHeight="1">
      <c r="A105" s="37"/>
      <c r="B105" s="38"/>
      <c r="C105" s="22" t="s">
        <v>169</v>
      </c>
      <c r="D105" s="39"/>
      <c r="E105" s="39"/>
      <c r="F105" s="39"/>
      <c r="G105" s="39"/>
      <c r="H105" s="39"/>
      <c r="I105" s="39"/>
      <c r="J105" s="39"/>
      <c r="K105" s="39"/>
      <c r="L105" s="62"/>
      <c r="S105" s="37"/>
      <c r="T105" s="37"/>
      <c r="U105" s="37"/>
      <c r="V105" s="37"/>
      <c r="W105" s="37"/>
      <c r="X105" s="37"/>
      <c r="Y105" s="37"/>
      <c r="Z105" s="37"/>
      <c r="AA105" s="37"/>
      <c r="AB105" s="37"/>
      <c r="AC105" s="37"/>
      <c r="AD105" s="37"/>
      <c r="AE105" s="37"/>
    </row>
    <row r="106" s="2" customFormat="1" ht="6.96" customHeight="1">
      <c r="A106" s="37"/>
      <c r="B106" s="38"/>
      <c r="C106" s="39"/>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12" customHeight="1">
      <c r="A107" s="37"/>
      <c r="B107" s="38"/>
      <c r="C107" s="31" t="s">
        <v>16</v>
      </c>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16.5" customHeight="1">
      <c r="A108" s="37"/>
      <c r="B108" s="38"/>
      <c r="C108" s="39"/>
      <c r="D108" s="39"/>
      <c r="E108" s="183" t="str">
        <f>E7</f>
        <v>STAVEBNÍ ÚPRAVY OPTICKÝCH LABORATOŘÍ V ÚSTAVU TERMOMECHANIKY AV ČR, v.v.i.</v>
      </c>
      <c r="F108" s="31"/>
      <c r="G108" s="31"/>
      <c r="H108" s="31"/>
      <c r="I108" s="39"/>
      <c r="J108" s="39"/>
      <c r="K108" s="39"/>
      <c r="L108" s="62"/>
      <c r="S108" s="37"/>
      <c r="T108" s="37"/>
      <c r="U108" s="37"/>
      <c r="V108" s="37"/>
      <c r="W108" s="37"/>
      <c r="X108" s="37"/>
      <c r="Y108" s="37"/>
      <c r="Z108" s="37"/>
      <c r="AA108" s="37"/>
      <c r="AB108" s="37"/>
      <c r="AC108" s="37"/>
      <c r="AD108" s="37"/>
      <c r="AE108" s="37"/>
    </row>
    <row r="109" s="2" customFormat="1" ht="12" customHeight="1">
      <c r="A109" s="37"/>
      <c r="B109" s="38"/>
      <c r="C109" s="31" t="s">
        <v>136</v>
      </c>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6.5" customHeight="1">
      <c r="A110" s="37"/>
      <c r="B110" s="38"/>
      <c r="C110" s="39"/>
      <c r="D110" s="39"/>
      <c r="E110" s="75" t="str">
        <f>E9</f>
        <v>SO 01-D.3 - Stavebně technické řešení-ocelové kce</v>
      </c>
      <c r="F110" s="39"/>
      <c r="G110" s="39"/>
      <c r="H110" s="39"/>
      <c r="I110" s="39"/>
      <c r="J110" s="39"/>
      <c r="K110" s="39"/>
      <c r="L110" s="62"/>
      <c r="S110" s="37"/>
      <c r="T110" s="37"/>
      <c r="U110" s="37"/>
      <c r="V110" s="37"/>
      <c r="W110" s="37"/>
      <c r="X110" s="37"/>
      <c r="Y110" s="37"/>
      <c r="Z110" s="37"/>
      <c r="AA110" s="37"/>
      <c r="AB110" s="37"/>
      <c r="AC110" s="37"/>
      <c r="AD110" s="37"/>
      <c r="AE110" s="37"/>
    </row>
    <row r="111" s="2" customFormat="1" ht="6.96" customHeight="1">
      <c r="A111" s="37"/>
      <c r="B111" s="38"/>
      <c r="C111" s="39"/>
      <c r="D111" s="39"/>
      <c r="E111" s="39"/>
      <c r="F111" s="39"/>
      <c r="G111" s="39"/>
      <c r="H111" s="39"/>
      <c r="I111" s="39"/>
      <c r="J111" s="39"/>
      <c r="K111" s="39"/>
      <c r="L111" s="62"/>
      <c r="S111" s="37"/>
      <c r="T111" s="37"/>
      <c r="U111" s="37"/>
      <c r="V111" s="37"/>
      <c r="W111" s="37"/>
      <c r="X111" s="37"/>
      <c r="Y111" s="37"/>
      <c r="Z111" s="37"/>
      <c r="AA111" s="37"/>
      <c r="AB111" s="37"/>
      <c r="AC111" s="37"/>
      <c r="AD111" s="37"/>
      <c r="AE111" s="37"/>
    </row>
    <row r="112" s="2" customFormat="1" ht="12" customHeight="1">
      <c r="A112" s="37"/>
      <c r="B112" s="38"/>
      <c r="C112" s="31" t="s">
        <v>20</v>
      </c>
      <c r="D112" s="39"/>
      <c r="E112" s="39"/>
      <c r="F112" s="26" t="str">
        <f>F12</f>
        <v>Ústav termomechaniky AV ČR</v>
      </c>
      <c r="G112" s="39"/>
      <c r="H112" s="39"/>
      <c r="I112" s="31" t="s">
        <v>22</v>
      </c>
      <c r="J112" s="78" t="str">
        <f>IF(J12="","",J12)</f>
        <v>27. 4. 2025</v>
      </c>
      <c r="K112" s="39"/>
      <c r="L112" s="62"/>
      <c r="S112" s="37"/>
      <c r="T112" s="37"/>
      <c r="U112" s="37"/>
      <c r="V112" s="37"/>
      <c r="W112" s="37"/>
      <c r="X112" s="37"/>
      <c r="Y112" s="37"/>
      <c r="Z112" s="37"/>
      <c r="AA112" s="37"/>
      <c r="AB112" s="37"/>
      <c r="AC112" s="37"/>
      <c r="AD112" s="37"/>
      <c r="AE112" s="37"/>
    </row>
    <row r="113" s="2" customFormat="1" ht="6.96" customHeight="1">
      <c r="A113" s="37"/>
      <c r="B113" s="38"/>
      <c r="C113" s="39"/>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15.15" customHeight="1">
      <c r="A114" s="37"/>
      <c r="B114" s="38"/>
      <c r="C114" s="31" t="s">
        <v>24</v>
      </c>
      <c r="D114" s="39"/>
      <c r="E114" s="39"/>
      <c r="F114" s="26" t="str">
        <f>E15</f>
        <v>Ústav termomechaniky AV ČR, v.v.i.</v>
      </c>
      <c r="G114" s="39"/>
      <c r="H114" s="39"/>
      <c r="I114" s="31" t="s">
        <v>30</v>
      </c>
      <c r="J114" s="35" t="str">
        <f>E21</f>
        <v>Kania a.s.</v>
      </c>
      <c r="K114" s="39"/>
      <c r="L114" s="62"/>
      <c r="S114" s="37"/>
      <c r="T114" s="37"/>
      <c r="U114" s="37"/>
      <c r="V114" s="37"/>
      <c r="W114" s="37"/>
      <c r="X114" s="37"/>
      <c r="Y114" s="37"/>
      <c r="Z114" s="37"/>
      <c r="AA114" s="37"/>
      <c r="AB114" s="37"/>
      <c r="AC114" s="37"/>
      <c r="AD114" s="37"/>
      <c r="AE114" s="37"/>
    </row>
    <row r="115" s="2" customFormat="1" ht="15.15" customHeight="1">
      <c r="A115" s="37"/>
      <c r="B115" s="38"/>
      <c r="C115" s="31" t="s">
        <v>28</v>
      </c>
      <c r="D115" s="39"/>
      <c r="E115" s="39"/>
      <c r="F115" s="26" t="str">
        <f>IF(E18="","",E18)</f>
        <v>Vyplň údaj</v>
      </c>
      <c r="G115" s="39"/>
      <c r="H115" s="39"/>
      <c r="I115" s="31" t="s">
        <v>33</v>
      </c>
      <c r="J115" s="35" t="str">
        <f>E24</f>
        <v xml:space="preserve"> </v>
      </c>
      <c r="K115" s="39"/>
      <c r="L115" s="62"/>
      <c r="S115" s="37"/>
      <c r="T115" s="37"/>
      <c r="U115" s="37"/>
      <c r="V115" s="37"/>
      <c r="W115" s="37"/>
      <c r="X115" s="37"/>
      <c r="Y115" s="37"/>
      <c r="Z115" s="37"/>
      <c r="AA115" s="37"/>
      <c r="AB115" s="37"/>
      <c r="AC115" s="37"/>
      <c r="AD115" s="37"/>
      <c r="AE115" s="37"/>
    </row>
    <row r="116" s="2" customFormat="1" ht="10.32" customHeight="1">
      <c r="A116" s="37"/>
      <c r="B116" s="38"/>
      <c r="C116" s="39"/>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11" customFormat="1" ht="29.28" customHeight="1">
      <c r="A117" s="199"/>
      <c r="B117" s="200"/>
      <c r="C117" s="201" t="s">
        <v>170</v>
      </c>
      <c r="D117" s="202" t="s">
        <v>62</v>
      </c>
      <c r="E117" s="202" t="s">
        <v>58</v>
      </c>
      <c r="F117" s="202" t="s">
        <v>59</v>
      </c>
      <c r="G117" s="202" t="s">
        <v>171</v>
      </c>
      <c r="H117" s="202" t="s">
        <v>172</v>
      </c>
      <c r="I117" s="202" t="s">
        <v>173</v>
      </c>
      <c r="J117" s="202" t="s">
        <v>140</v>
      </c>
      <c r="K117" s="203" t="s">
        <v>174</v>
      </c>
      <c r="L117" s="204"/>
      <c r="M117" s="99" t="s">
        <v>1</v>
      </c>
      <c r="N117" s="100" t="s">
        <v>41</v>
      </c>
      <c r="O117" s="100" t="s">
        <v>175</v>
      </c>
      <c r="P117" s="100" t="s">
        <v>176</v>
      </c>
      <c r="Q117" s="100" t="s">
        <v>177</v>
      </c>
      <c r="R117" s="100" t="s">
        <v>178</v>
      </c>
      <c r="S117" s="100" t="s">
        <v>179</v>
      </c>
      <c r="T117" s="101" t="s">
        <v>180</v>
      </c>
      <c r="U117" s="199"/>
      <c r="V117" s="199"/>
      <c r="W117" s="199"/>
      <c r="X117" s="199"/>
      <c r="Y117" s="199"/>
      <c r="Z117" s="199"/>
      <c r="AA117" s="199"/>
      <c r="AB117" s="199"/>
      <c r="AC117" s="199"/>
      <c r="AD117" s="199"/>
      <c r="AE117" s="199"/>
    </row>
    <row r="118" s="2" customFormat="1" ht="22.8" customHeight="1">
      <c r="A118" s="37"/>
      <c r="B118" s="38"/>
      <c r="C118" s="106" t="s">
        <v>181</v>
      </c>
      <c r="D118" s="39"/>
      <c r="E118" s="39"/>
      <c r="F118" s="39"/>
      <c r="G118" s="39"/>
      <c r="H118" s="39"/>
      <c r="I118" s="39"/>
      <c r="J118" s="205">
        <f>BK118</f>
        <v>0</v>
      </c>
      <c r="K118" s="39"/>
      <c r="L118" s="43"/>
      <c r="M118" s="102"/>
      <c r="N118" s="206"/>
      <c r="O118" s="103"/>
      <c r="P118" s="207">
        <f>P119</f>
        <v>0</v>
      </c>
      <c r="Q118" s="103"/>
      <c r="R118" s="207">
        <f>R119</f>
        <v>1.1000000000000001</v>
      </c>
      <c r="S118" s="103"/>
      <c r="T118" s="208">
        <f>T119</f>
        <v>0</v>
      </c>
      <c r="U118" s="37"/>
      <c r="V118" s="37"/>
      <c r="W118" s="37"/>
      <c r="X118" s="37"/>
      <c r="Y118" s="37"/>
      <c r="Z118" s="37"/>
      <c r="AA118" s="37"/>
      <c r="AB118" s="37"/>
      <c r="AC118" s="37"/>
      <c r="AD118" s="37"/>
      <c r="AE118" s="37"/>
      <c r="AT118" s="16" t="s">
        <v>76</v>
      </c>
      <c r="AU118" s="16" t="s">
        <v>142</v>
      </c>
      <c r="BK118" s="209">
        <f>BK119</f>
        <v>0</v>
      </c>
    </row>
    <row r="119" s="12" customFormat="1" ht="25.92" customHeight="1">
      <c r="A119" s="12"/>
      <c r="B119" s="210"/>
      <c r="C119" s="211"/>
      <c r="D119" s="212" t="s">
        <v>76</v>
      </c>
      <c r="E119" s="213" t="s">
        <v>581</v>
      </c>
      <c r="F119" s="213" t="s">
        <v>582</v>
      </c>
      <c r="G119" s="211"/>
      <c r="H119" s="211"/>
      <c r="I119" s="214"/>
      <c r="J119" s="215">
        <f>BK119</f>
        <v>0</v>
      </c>
      <c r="K119" s="211"/>
      <c r="L119" s="216"/>
      <c r="M119" s="217"/>
      <c r="N119" s="218"/>
      <c r="O119" s="218"/>
      <c r="P119" s="219">
        <f>P120</f>
        <v>0</v>
      </c>
      <c r="Q119" s="218"/>
      <c r="R119" s="219">
        <f>R120</f>
        <v>1.1000000000000001</v>
      </c>
      <c r="S119" s="218"/>
      <c r="T119" s="220">
        <f>T120</f>
        <v>0</v>
      </c>
      <c r="U119" s="12"/>
      <c r="V119" s="12"/>
      <c r="W119" s="12"/>
      <c r="X119" s="12"/>
      <c r="Y119" s="12"/>
      <c r="Z119" s="12"/>
      <c r="AA119" s="12"/>
      <c r="AB119" s="12"/>
      <c r="AC119" s="12"/>
      <c r="AD119" s="12"/>
      <c r="AE119" s="12"/>
      <c r="AR119" s="221" t="s">
        <v>87</v>
      </c>
      <c r="AT119" s="222" t="s">
        <v>76</v>
      </c>
      <c r="AU119" s="222" t="s">
        <v>77</v>
      </c>
      <c r="AY119" s="221" t="s">
        <v>184</v>
      </c>
      <c r="BK119" s="223">
        <f>BK120</f>
        <v>0</v>
      </c>
    </row>
    <row r="120" s="12" customFormat="1" ht="22.8" customHeight="1">
      <c r="A120" s="12"/>
      <c r="B120" s="210"/>
      <c r="C120" s="211"/>
      <c r="D120" s="212" t="s">
        <v>76</v>
      </c>
      <c r="E120" s="224" t="s">
        <v>765</v>
      </c>
      <c r="F120" s="224" t="s">
        <v>766</v>
      </c>
      <c r="G120" s="211"/>
      <c r="H120" s="211"/>
      <c r="I120" s="214"/>
      <c r="J120" s="225">
        <f>BK120</f>
        <v>0</v>
      </c>
      <c r="K120" s="211"/>
      <c r="L120" s="216"/>
      <c r="M120" s="217"/>
      <c r="N120" s="218"/>
      <c r="O120" s="218"/>
      <c r="P120" s="219">
        <f>SUM(P121:P123)</f>
        <v>0</v>
      </c>
      <c r="Q120" s="218"/>
      <c r="R120" s="219">
        <f>SUM(R121:R123)</f>
        <v>1.1000000000000001</v>
      </c>
      <c r="S120" s="218"/>
      <c r="T120" s="220">
        <f>SUM(T121:T123)</f>
        <v>0</v>
      </c>
      <c r="U120" s="12"/>
      <c r="V120" s="12"/>
      <c r="W120" s="12"/>
      <c r="X120" s="12"/>
      <c r="Y120" s="12"/>
      <c r="Z120" s="12"/>
      <c r="AA120" s="12"/>
      <c r="AB120" s="12"/>
      <c r="AC120" s="12"/>
      <c r="AD120" s="12"/>
      <c r="AE120" s="12"/>
      <c r="AR120" s="221" t="s">
        <v>87</v>
      </c>
      <c r="AT120" s="222" t="s">
        <v>76</v>
      </c>
      <c r="AU120" s="222" t="s">
        <v>85</v>
      </c>
      <c r="AY120" s="221" t="s">
        <v>184</v>
      </c>
      <c r="BK120" s="223">
        <f>SUM(BK121:BK123)</f>
        <v>0</v>
      </c>
    </row>
    <row r="121" s="2" customFormat="1" ht="16.5" customHeight="1">
      <c r="A121" s="37"/>
      <c r="B121" s="38"/>
      <c r="C121" s="226" t="s">
        <v>85</v>
      </c>
      <c r="D121" s="226" t="s">
        <v>186</v>
      </c>
      <c r="E121" s="227" t="s">
        <v>1672</v>
      </c>
      <c r="F121" s="228" t="s">
        <v>773</v>
      </c>
      <c r="G121" s="229" t="s">
        <v>774</v>
      </c>
      <c r="H121" s="230">
        <v>1100</v>
      </c>
      <c r="I121" s="231"/>
      <c r="J121" s="232">
        <f>ROUND(I121*H121,2)</f>
        <v>0</v>
      </c>
      <c r="K121" s="228" t="s">
        <v>202</v>
      </c>
      <c r="L121" s="43"/>
      <c r="M121" s="233" t="s">
        <v>1</v>
      </c>
      <c r="N121" s="234" t="s">
        <v>42</v>
      </c>
      <c r="O121" s="90"/>
      <c r="P121" s="235">
        <f>O121*H121</f>
        <v>0</v>
      </c>
      <c r="Q121" s="235">
        <v>0.001</v>
      </c>
      <c r="R121" s="235">
        <f>Q121*H121</f>
        <v>1.1000000000000001</v>
      </c>
      <c r="S121" s="235">
        <v>0</v>
      </c>
      <c r="T121" s="236">
        <f>S121*H121</f>
        <v>0</v>
      </c>
      <c r="U121" s="37"/>
      <c r="V121" s="37"/>
      <c r="W121" s="37"/>
      <c r="X121" s="37"/>
      <c r="Y121" s="37"/>
      <c r="Z121" s="37"/>
      <c r="AA121" s="37"/>
      <c r="AB121" s="37"/>
      <c r="AC121" s="37"/>
      <c r="AD121" s="37"/>
      <c r="AE121" s="37"/>
      <c r="AR121" s="237" t="s">
        <v>260</v>
      </c>
      <c r="AT121" s="237" t="s">
        <v>186</v>
      </c>
      <c r="AU121" s="237" t="s">
        <v>87</v>
      </c>
      <c r="AY121" s="16" t="s">
        <v>184</v>
      </c>
      <c r="BE121" s="238">
        <f>IF(N121="základní",J121,0)</f>
        <v>0</v>
      </c>
      <c r="BF121" s="238">
        <f>IF(N121="snížená",J121,0)</f>
        <v>0</v>
      </c>
      <c r="BG121" s="238">
        <f>IF(N121="zákl. přenesená",J121,0)</f>
        <v>0</v>
      </c>
      <c r="BH121" s="238">
        <f>IF(N121="sníž. přenesená",J121,0)</f>
        <v>0</v>
      </c>
      <c r="BI121" s="238">
        <f>IF(N121="nulová",J121,0)</f>
        <v>0</v>
      </c>
      <c r="BJ121" s="16" t="s">
        <v>85</v>
      </c>
      <c r="BK121" s="238">
        <f>ROUND(I121*H121,2)</f>
        <v>0</v>
      </c>
      <c r="BL121" s="16" t="s">
        <v>260</v>
      </c>
      <c r="BM121" s="237" t="s">
        <v>1673</v>
      </c>
    </row>
    <row r="122" s="2" customFormat="1">
      <c r="A122" s="37"/>
      <c r="B122" s="38"/>
      <c r="C122" s="39"/>
      <c r="D122" s="241" t="s">
        <v>300</v>
      </c>
      <c r="E122" s="39"/>
      <c r="F122" s="272" t="s">
        <v>1674</v>
      </c>
      <c r="G122" s="39"/>
      <c r="H122" s="39"/>
      <c r="I122" s="273"/>
      <c r="J122" s="39"/>
      <c r="K122" s="39"/>
      <c r="L122" s="43"/>
      <c r="M122" s="274"/>
      <c r="N122" s="275"/>
      <c r="O122" s="90"/>
      <c r="P122" s="90"/>
      <c r="Q122" s="90"/>
      <c r="R122" s="90"/>
      <c r="S122" s="90"/>
      <c r="T122" s="91"/>
      <c r="U122" s="37"/>
      <c r="V122" s="37"/>
      <c r="W122" s="37"/>
      <c r="X122" s="37"/>
      <c r="Y122" s="37"/>
      <c r="Z122" s="37"/>
      <c r="AA122" s="37"/>
      <c r="AB122" s="37"/>
      <c r="AC122" s="37"/>
      <c r="AD122" s="37"/>
      <c r="AE122" s="37"/>
      <c r="AT122" s="16" t="s">
        <v>300</v>
      </c>
      <c r="AU122" s="16" t="s">
        <v>87</v>
      </c>
    </row>
    <row r="123" s="13" customFormat="1">
      <c r="A123" s="13"/>
      <c r="B123" s="239"/>
      <c r="C123" s="240"/>
      <c r="D123" s="241" t="s">
        <v>192</v>
      </c>
      <c r="E123" s="242" t="s">
        <v>1</v>
      </c>
      <c r="F123" s="243" t="s">
        <v>1675</v>
      </c>
      <c r="G123" s="240"/>
      <c r="H123" s="244">
        <v>1100</v>
      </c>
      <c r="I123" s="245"/>
      <c r="J123" s="240"/>
      <c r="K123" s="240"/>
      <c r="L123" s="246"/>
      <c r="M123" s="286"/>
      <c r="N123" s="287"/>
      <c r="O123" s="287"/>
      <c r="P123" s="287"/>
      <c r="Q123" s="287"/>
      <c r="R123" s="287"/>
      <c r="S123" s="287"/>
      <c r="T123" s="288"/>
      <c r="U123" s="13"/>
      <c r="V123" s="13"/>
      <c r="W123" s="13"/>
      <c r="X123" s="13"/>
      <c r="Y123" s="13"/>
      <c r="Z123" s="13"/>
      <c r="AA123" s="13"/>
      <c r="AB123" s="13"/>
      <c r="AC123" s="13"/>
      <c r="AD123" s="13"/>
      <c r="AE123" s="13"/>
      <c r="AT123" s="250" t="s">
        <v>192</v>
      </c>
      <c r="AU123" s="250" t="s">
        <v>87</v>
      </c>
      <c r="AV123" s="13" t="s">
        <v>87</v>
      </c>
      <c r="AW123" s="13" t="s">
        <v>32</v>
      </c>
      <c r="AX123" s="13" t="s">
        <v>85</v>
      </c>
      <c r="AY123" s="250" t="s">
        <v>184</v>
      </c>
    </row>
    <row r="124" s="2" customFormat="1" ht="6.96" customHeight="1">
      <c r="A124" s="37"/>
      <c r="B124" s="65"/>
      <c r="C124" s="66"/>
      <c r="D124" s="66"/>
      <c r="E124" s="66"/>
      <c r="F124" s="66"/>
      <c r="G124" s="66"/>
      <c r="H124" s="66"/>
      <c r="I124" s="66"/>
      <c r="J124" s="66"/>
      <c r="K124" s="66"/>
      <c r="L124" s="43"/>
      <c r="M124" s="37"/>
      <c r="O124" s="37"/>
      <c r="P124" s="37"/>
      <c r="Q124" s="37"/>
      <c r="R124" s="37"/>
      <c r="S124" s="37"/>
      <c r="T124" s="37"/>
      <c r="U124" s="37"/>
      <c r="V124" s="37"/>
      <c r="W124" s="37"/>
      <c r="X124" s="37"/>
      <c r="Y124" s="37"/>
      <c r="Z124" s="37"/>
      <c r="AA124" s="37"/>
      <c r="AB124" s="37"/>
      <c r="AC124" s="37"/>
      <c r="AD124" s="37"/>
      <c r="AE124" s="37"/>
    </row>
  </sheetData>
  <sheetProtection sheet="1" autoFilter="0" formatColumns="0" formatRows="0" objects="1" scenarios="1" spinCount="100000" saltValue="U+4Se8CLHmxOvNvBmn4UZ2rG/ga4h5THoeIEEJnP1rF8RW5sfvUGyYYemyhhtUgW6hoOV789R8AiLBeMITXULQ==" hashValue="TJVvcouCX5LO8VibygEW6nyCnFGAoXZlO6+AoVnv9KLJRACjN4kDYQeQWDj9IxvYREGIkr75nzkIFL/9xASnLQ==" algorithmName="SHA-512" password="E785"/>
  <autoFilter ref="C117:K123"/>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131</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1676</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21</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
        <v>1</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
        <v>26</v>
      </c>
      <c r="F15" s="37"/>
      <c r="G15" s="37"/>
      <c r="H15" s="37"/>
      <c r="I15" s="150" t="s">
        <v>27</v>
      </c>
      <c r="J15" s="140" t="s">
        <v>1</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
        <v>31</v>
      </c>
      <c r="F21" s="37"/>
      <c r="G21" s="37"/>
      <c r="H21" s="37"/>
      <c r="I21" s="150" t="s">
        <v>27</v>
      </c>
      <c r="J21" s="140"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19.25" customHeight="1">
      <c r="A27" s="154"/>
      <c r="B27" s="155"/>
      <c r="C27" s="154"/>
      <c r="D27" s="154"/>
      <c r="E27" s="156" t="s">
        <v>36</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ROUND(J118,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ROUND((SUM(BE118:BE124)),  2)</f>
        <v>0</v>
      </c>
      <c r="G33" s="37"/>
      <c r="H33" s="37"/>
      <c r="I33" s="164">
        <v>0.20999999999999999</v>
      </c>
      <c r="J33" s="163">
        <f>ROUND(((SUM(BE118:BE124))*I33),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ROUND((SUM(BF118:BF124)),  2)</f>
        <v>0</v>
      </c>
      <c r="G34" s="37"/>
      <c r="H34" s="37"/>
      <c r="I34" s="164">
        <v>0.12</v>
      </c>
      <c r="J34" s="163">
        <f>ROUND(((SUM(BF118:BF124))*I34),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ROUND((SUM(BG118:BG124)),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ROUND((SUM(BH118:BH124)),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ROUND((SUM(BI118:BI124)),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SO 01-D.4 - Požárně bezpečnostní řešení</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Ústav termomechaniky AV ČR</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J118</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143</v>
      </c>
      <c r="E97" s="191"/>
      <c r="F97" s="191"/>
      <c r="G97" s="191"/>
      <c r="H97" s="191"/>
      <c r="I97" s="191"/>
      <c r="J97" s="192">
        <f>J119</f>
        <v>0</v>
      </c>
      <c r="K97" s="189"/>
      <c r="L97" s="193"/>
      <c r="S97" s="9"/>
      <c r="T97" s="9"/>
      <c r="U97" s="9"/>
      <c r="V97" s="9"/>
      <c r="W97" s="9"/>
      <c r="X97" s="9"/>
      <c r="Y97" s="9"/>
      <c r="Z97" s="9"/>
      <c r="AA97" s="9"/>
      <c r="AB97" s="9"/>
      <c r="AC97" s="9"/>
      <c r="AD97" s="9"/>
      <c r="AE97" s="9"/>
    </row>
    <row r="98" s="10" customFormat="1" ht="19.92" customHeight="1">
      <c r="A98" s="10"/>
      <c r="B98" s="194"/>
      <c r="C98" s="132"/>
      <c r="D98" s="195" t="s">
        <v>149</v>
      </c>
      <c r="E98" s="196"/>
      <c r="F98" s="196"/>
      <c r="G98" s="196"/>
      <c r="H98" s="196"/>
      <c r="I98" s="196"/>
      <c r="J98" s="197">
        <f>J120</f>
        <v>0</v>
      </c>
      <c r="K98" s="132"/>
      <c r="L98" s="198"/>
      <c r="S98" s="10"/>
      <c r="T98" s="10"/>
      <c r="U98" s="10"/>
      <c r="V98" s="10"/>
      <c r="W98" s="10"/>
      <c r="X98" s="10"/>
      <c r="Y98" s="10"/>
      <c r="Z98" s="10"/>
      <c r="AA98" s="10"/>
      <c r="AB98" s="10"/>
      <c r="AC98" s="10"/>
      <c r="AD98" s="10"/>
      <c r="AE98" s="10"/>
    </row>
    <row r="99" s="2" customFormat="1" ht="21.84"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6.96" customHeight="1">
      <c r="A100" s="37"/>
      <c r="B100" s="65"/>
      <c r="C100" s="66"/>
      <c r="D100" s="66"/>
      <c r="E100" s="66"/>
      <c r="F100" s="66"/>
      <c r="G100" s="66"/>
      <c r="H100" s="66"/>
      <c r="I100" s="66"/>
      <c r="J100" s="66"/>
      <c r="K100" s="66"/>
      <c r="L100" s="62"/>
      <c r="S100" s="37"/>
      <c r="T100" s="37"/>
      <c r="U100" s="37"/>
      <c r="V100" s="37"/>
      <c r="W100" s="37"/>
      <c r="X100" s="37"/>
      <c r="Y100" s="37"/>
      <c r="Z100" s="37"/>
      <c r="AA100" s="37"/>
      <c r="AB100" s="37"/>
      <c r="AC100" s="37"/>
      <c r="AD100" s="37"/>
      <c r="AE100" s="37"/>
    </row>
    <row r="104" s="2" customFormat="1" ht="6.96" customHeight="1">
      <c r="A104" s="37"/>
      <c r="B104" s="67"/>
      <c r="C104" s="68"/>
      <c r="D104" s="68"/>
      <c r="E104" s="68"/>
      <c r="F104" s="68"/>
      <c r="G104" s="68"/>
      <c r="H104" s="68"/>
      <c r="I104" s="68"/>
      <c r="J104" s="68"/>
      <c r="K104" s="68"/>
      <c r="L104" s="62"/>
      <c r="S104" s="37"/>
      <c r="T104" s="37"/>
      <c r="U104" s="37"/>
      <c r="V104" s="37"/>
      <c r="W104" s="37"/>
      <c r="X104" s="37"/>
      <c r="Y104" s="37"/>
      <c r="Z104" s="37"/>
      <c r="AA104" s="37"/>
      <c r="AB104" s="37"/>
      <c r="AC104" s="37"/>
      <c r="AD104" s="37"/>
      <c r="AE104" s="37"/>
    </row>
    <row r="105" s="2" customFormat="1" ht="24.96" customHeight="1">
      <c r="A105" s="37"/>
      <c r="B105" s="38"/>
      <c r="C105" s="22" t="s">
        <v>169</v>
      </c>
      <c r="D105" s="39"/>
      <c r="E105" s="39"/>
      <c r="F105" s="39"/>
      <c r="G105" s="39"/>
      <c r="H105" s="39"/>
      <c r="I105" s="39"/>
      <c r="J105" s="39"/>
      <c r="K105" s="39"/>
      <c r="L105" s="62"/>
      <c r="S105" s="37"/>
      <c r="T105" s="37"/>
      <c r="U105" s="37"/>
      <c r="V105" s="37"/>
      <c r="W105" s="37"/>
      <c r="X105" s="37"/>
      <c r="Y105" s="37"/>
      <c r="Z105" s="37"/>
      <c r="AA105" s="37"/>
      <c r="AB105" s="37"/>
      <c r="AC105" s="37"/>
      <c r="AD105" s="37"/>
      <c r="AE105" s="37"/>
    </row>
    <row r="106" s="2" customFormat="1" ht="6.96" customHeight="1">
      <c r="A106" s="37"/>
      <c r="B106" s="38"/>
      <c r="C106" s="39"/>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12" customHeight="1">
      <c r="A107" s="37"/>
      <c r="B107" s="38"/>
      <c r="C107" s="31" t="s">
        <v>16</v>
      </c>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16.5" customHeight="1">
      <c r="A108" s="37"/>
      <c r="B108" s="38"/>
      <c r="C108" s="39"/>
      <c r="D108" s="39"/>
      <c r="E108" s="183" t="str">
        <f>E7</f>
        <v>STAVEBNÍ ÚPRAVY OPTICKÝCH LABORATOŘÍ V ÚSTAVU TERMOMECHANIKY AV ČR, v.v.i.</v>
      </c>
      <c r="F108" s="31"/>
      <c r="G108" s="31"/>
      <c r="H108" s="31"/>
      <c r="I108" s="39"/>
      <c r="J108" s="39"/>
      <c r="K108" s="39"/>
      <c r="L108" s="62"/>
      <c r="S108" s="37"/>
      <c r="T108" s="37"/>
      <c r="U108" s="37"/>
      <c r="V108" s="37"/>
      <c r="W108" s="37"/>
      <c r="X108" s="37"/>
      <c r="Y108" s="37"/>
      <c r="Z108" s="37"/>
      <c r="AA108" s="37"/>
      <c r="AB108" s="37"/>
      <c r="AC108" s="37"/>
      <c r="AD108" s="37"/>
      <c r="AE108" s="37"/>
    </row>
    <row r="109" s="2" customFormat="1" ht="12" customHeight="1">
      <c r="A109" s="37"/>
      <c r="B109" s="38"/>
      <c r="C109" s="31" t="s">
        <v>136</v>
      </c>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6.5" customHeight="1">
      <c r="A110" s="37"/>
      <c r="B110" s="38"/>
      <c r="C110" s="39"/>
      <c r="D110" s="39"/>
      <c r="E110" s="75" t="str">
        <f>E9</f>
        <v>SO 01-D.4 - Požárně bezpečnostní řešení</v>
      </c>
      <c r="F110" s="39"/>
      <c r="G110" s="39"/>
      <c r="H110" s="39"/>
      <c r="I110" s="39"/>
      <c r="J110" s="39"/>
      <c r="K110" s="39"/>
      <c r="L110" s="62"/>
      <c r="S110" s="37"/>
      <c r="T110" s="37"/>
      <c r="U110" s="37"/>
      <c r="V110" s="37"/>
      <c r="W110" s="37"/>
      <c r="X110" s="37"/>
      <c r="Y110" s="37"/>
      <c r="Z110" s="37"/>
      <c r="AA110" s="37"/>
      <c r="AB110" s="37"/>
      <c r="AC110" s="37"/>
      <c r="AD110" s="37"/>
      <c r="AE110" s="37"/>
    </row>
    <row r="111" s="2" customFormat="1" ht="6.96" customHeight="1">
      <c r="A111" s="37"/>
      <c r="B111" s="38"/>
      <c r="C111" s="39"/>
      <c r="D111" s="39"/>
      <c r="E111" s="39"/>
      <c r="F111" s="39"/>
      <c r="G111" s="39"/>
      <c r="H111" s="39"/>
      <c r="I111" s="39"/>
      <c r="J111" s="39"/>
      <c r="K111" s="39"/>
      <c r="L111" s="62"/>
      <c r="S111" s="37"/>
      <c r="T111" s="37"/>
      <c r="U111" s="37"/>
      <c r="V111" s="37"/>
      <c r="W111" s="37"/>
      <c r="X111" s="37"/>
      <c r="Y111" s="37"/>
      <c r="Z111" s="37"/>
      <c r="AA111" s="37"/>
      <c r="AB111" s="37"/>
      <c r="AC111" s="37"/>
      <c r="AD111" s="37"/>
      <c r="AE111" s="37"/>
    </row>
    <row r="112" s="2" customFormat="1" ht="12" customHeight="1">
      <c r="A112" s="37"/>
      <c r="B112" s="38"/>
      <c r="C112" s="31" t="s">
        <v>20</v>
      </c>
      <c r="D112" s="39"/>
      <c r="E112" s="39"/>
      <c r="F112" s="26" t="str">
        <f>F12</f>
        <v>Ústav termomechaniky AV ČR</v>
      </c>
      <c r="G112" s="39"/>
      <c r="H112" s="39"/>
      <c r="I112" s="31" t="s">
        <v>22</v>
      </c>
      <c r="J112" s="78" t="str">
        <f>IF(J12="","",J12)</f>
        <v>27. 4. 2025</v>
      </c>
      <c r="K112" s="39"/>
      <c r="L112" s="62"/>
      <c r="S112" s="37"/>
      <c r="T112" s="37"/>
      <c r="U112" s="37"/>
      <c r="V112" s="37"/>
      <c r="W112" s="37"/>
      <c r="X112" s="37"/>
      <c r="Y112" s="37"/>
      <c r="Z112" s="37"/>
      <c r="AA112" s="37"/>
      <c r="AB112" s="37"/>
      <c r="AC112" s="37"/>
      <c r="AD112" s="37"/>
      <c r="AE112" s="37"/>
    </row>
    <row r="113" s="2" customFormat="1" ht="6.96" customHeight="1">
      <c r="A113" s="37"/>
      <c r="B113" s="38"/>
      <c r="C113" s="39"/>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15.15" customHeight="1">
      <c r="A114" s="37"/>
      <c r="B114" s="38"/>
      <c r="C114" s="31" t="s">
        <v>24</v>
      </c>
      <c r="D114" s="39"/>
      <c r="E114" s="39"/>
      <c r="F114" s="26" t="str">
        <f>E15</f>
        <v>Ústav termomechaniky AV ČR, v.v.i.</v>
      </c>
      <c r="G114" s="39"/>
      <c r="H114" s="39"/>
      <c r="I114" s="31" t="s">
        <v>30</v>
      </c>
      <c r="J114" s="35" t="str">
        <f>E21</f>
        <v>Kania a.s.</v>
      </c>
      <c r="K114" s="39"/>
      <c r="L114" s="62"/>
      <c r="S114" s="37"/>
      <c r="T114" s="37"/>
      <c r="U114" s="37"/>
      <c r="V114" s="37"/>
      <c r="W114" s="37"/>
      <c r="X114" s="37"/>
      <c r="Y114" s="37"/>
      <c r="Z114" s="37"/>
      <c r="AA114" s="37"/>
      <c r="AB114" s="37"/>
      <c r="AC114" s="37"/>
      <c r="AD114" s="37"/>
      <c r="AE114" s="37"/>
    </row>
    <row r="115" s="2" customFormat="1" ht="15.15" customHeight="1">
      <c r="A115" s="37"/>
      <c r="B115" s="38"/>
      <c r="C115" s="31" t="s">
        <v>28</v>
      </c>
      <c r="D115" s="39"/>
      <c r="E115" s="39"/>
      <c r="F115" s="26" t="str">
        <f>IF(E18="","",E18)</f>
        <v>Vyplň údaj</v>
      </c>
      <c r="G115" s="39"/>
      <c r="H115" s="39"/>
      <c r="I115" s="31" t="s">
        <v>33</v>
      </c>
      <c r="J115" s="35" t="str">
        <f>E24</f>
        <v xml:space="preserve"> </v>
      </c>
      <c r="K115" s="39"/>
      <c r="L115" s="62"/>
      <c r="S115" s="37"/>
      <c r="T115" s="37"/>
      <c r="U115" s="37"/>
      <c r="V115" s="37"/>
      <c r="W115" s="37"/>
      <c r="X115" s="37"/>
      <c r="Y115" s="37"/>
      <c r="Z115" s="37"/>
      <c r="AA115" s="37"/>
      <c r="AB115" s="37"/>
      <c r="AC115" s="37"/>
      <c r="AD115" s="37"/>
      <c r="AE115" s="37"/>
    </row>
    <row r="116" s="2" customFormat="1" ht="10.32" customHeight="1">
      <c r="A116" s="37"/>
      <c r="B116" s="38"/>
      <c r="C116" s="39"/>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11" customFormat="1" ht="29.28" customHeight="1">
      <c r="A117" s="199"/>
      <c r="B117" s="200"/>
      <c r="C117" s="201" t="s">
        <v>170</v>
      </c>
      <c r="D117" s="202" t="s">
        <v>62</v>
      </c>
      <c r="E117" s="202" t="s">
        <v>58</v>
      </c>
      <c r="F117" s="202" t="s">
        <v>59</v>
      </c>
      <c r="G117" s="202" t="s">
        <v>171</v>
      </c>
      <c r="H117" s="202" t="s">
        <v>172</v>
      </c>
      <c r="I117" s="202" t="s">
        <v>173</v>
      </c>
      <c r="J117" s="202" t="s">
        <v>140</v>
      </c>
      <c r="K117" s="203" t="s">
        <v>174</v>
      </c>
      <c r="L117" s="204"/>
      <c r="M117" s="99" t="s">
        <v>1</v>
      </c>
      <c r="N117" s="100" t="s">
        <v>41</v>
      </c>
      <c r="O117" s="100" t="s">
        <v>175</v>
      </c>
      <c r="P117" s="100" t="s">
        <v>176</v>
      </c>
      <c r="Q117" s="100" t="s">
        <v>177</v>
      </c>
      <c r="R117" s="100" t="s">
        <v>178</v>
      </c>
      <c r="S117" s="100" t="s">
        <v>179</v>
      </c>
      <c r="T117" s="101" t="s">
        <v>180</v>
      </c>
      <c r="U117" s="199"/>
      <c r="V117" s="199"/>
      <c r="W117" s="199"/>
      <c r="X117" s="199"/>
      <c r="Y117" s="199"/>
      <c r="Z117" s="199"/>
      <c r="AA117" s="199"/>
      <c r="AB117" s="199"/>
      <c r="AC117" s="199"/>
      <c r="AD117" s="199"/>
      <c r="AE117" s="199"/>
    </row>
    <row r="118" s="2" customFormat="1" ht="22.8" customHeight="1">
      <c r="A118" s="37"/>
      <c r="B118" s="38"/>
      <c r="C118" s="106" t="s">
        <v>181</v>
      </c>
      <c r="D118" s="39"/>
      <c r="E118" s="39"/>
      <c r="F118" s="39"/>
      <c r="G118" s="39"/>
      <c r="H118" s="39"/>
      <c r="I118" s="39"/>
      <c r="J118" s="205">
        <f>BK118</f>
        <v>0</v>
      </c>
      <c r="K118" s="39"/>
      <c r="L118" s="43"/>
      <c r="M118" s="102"/>
      <c r="N118" s="206"/>
      <c r="O118" s="103"/>
      <c r="P118" s="207">
        <f>P119</f>
        <v>0</v>
      </c>
      <c r="Q118" s="103"/>
      <c r="R118" s="207">
        <f>R119</f>
        <v>0.026620000000000001</v>
      </c>
      <c r="S118" s="103"/>
      <c r="T118" s="208">
        <f>T119</f>
        <v>0</v>
      </c>
      <c r="U118" s="37"/>
      <c r="V118" s="37"/>
      <c r="W118" s="37"/>
      <c r="X118" s="37"/>
      <c r="Y118" s="37"/>
      <c r="Z118" s="37"/>
      <c r="AA118" s="37"/>
      <c r="AB118" s="37"/>
      <c r="AC118" s="37"/>
      <c r="AD118" s="37"/>
      <c r="AE118" s="37"/>
      <c r="AT118" s="16" t="s">
        <v>76</v>
      </c>
      <c r="AU118" s="16" t="s">
        <v>142</v>
      </c>
      <c r="BK118" s="209">
        <f>BK119</f>
        <v>0</v>
      </c>
    </row>
    <row r="119" s="12" customFormat="1" ht="25.92" customHeight="1">
      <c r="A119" s="12"/>
      <c r="B119" s="210"/>
      <c r="C119" s="211"/>
      <c r="D119" s="212" t="s">
        <v>76</v>
      </c>
      <c r="E119" s="213" t="s">
        <v>182</v>
      </c>
      <c r="F119" s="213" t="s">
        <v>183</v>
      </c>
      <c r="G119" s="211"/>
      <c r="H119" s="211"/>
      <c r="I119" s="214"/>
      <c r="J119" s="215">
        <f>BK119</f>
        <v>0</v>
      </c>
      <c r="K119" s="211"/>
      <c r="L119" s="216"/>
      <c r="M119" s="217"/>
      <c r="N119" s="218"/>
      <c r="O119" s="218"/>
      <c r="P119" s="219">
        <f>P120</f>
        <v>0</v>
      </c>
      <c r="Q119" s="218"/>
      <c r="R119" s="219">
        <f>R120</f>
        <v>0.026620000000000001</v>
      </c>
      <c r="S119" s="218"/>
      <c r="T119" s="220">
        <f>T120</f>
        <v>0</v>
      </c>
      <c r="U119" s="12"/>
      <c r="V119" s="12"/>
      <c r="W119" s="12"/>
      <c r="X119" s="12"/>
      <c r="Y119" s="12"/>
      <c r="Z119" s="12"/>
      <c r="AA119" s="12"/>
      <c r="AB119" s="12"/>
      <c r="AC119" s="12"/>
      <c r="AD119" s="12"/>
      <c r="AE119" s="12"/>
      <c r="AR119" s="221" t="s">
        <v>85</v>
      </c>
      <c r="AT119" s="222" t="s">
        <v>76</v>
      </c>
      <c r="AU119" s="222" t="s">
        <v>77</v>
      </c>
      <c r="AY119" s="221" t="s">
        <v>184</v>
      </c>
      <c r="BK119" s="223">
        <f>BK120</f>
        <v>0</v>
      </c>
    </row>
    <row r="120" s="12" customFormat="1" ht="22.8" customHeight="1">
      <c r="A120" s="12"/>
      <c r="B120" s="210"/>
      <c r="C120" s="211"/>
      <c r="D120" s="212" t="s">
        <v>76</v>
      </c>
      <c r="E120" s="224" t="s">
        <v>225</v>
      </c>
      <c r="F120" s="224" t="s">
        <v>419</v>
      </c>
      <c r="G120" s="211"/>
      <c r="H120" s="211"/>
      <c r="I120" s="214"/>
      <c r="J120" s="225">
        <f>BK120</f>
        <v>0</v>
      </c>
      <c r="K120" s="211"/>
      <c r="L120" s="216"/>
      <c r="M120" s="217"/>
      <c r="N120" s="218"/>
      <c r="O120" s="218"/>
      <c r="P120" s="219">
        <f>SUM(P121:P124)</f>
        <v>0</v>
      </c>
      <c r="Q120" s="218"/>
      <c r="R120" s="219">
        <f>SUM(R121:R124)</f>
        <v>0.026620000000000001</v>
      </c>
      <c r="S120" s="218"/>
      <c r="T120" s="220">
        <f>SUM(T121:T124)</f>
        <v>0</v>
      </c>
      <c r="U120" s="12"/>
      <c r="V120" s="12"/>
      <c r="W120" s="12"/>
      <c r="X120" s="12"/>
      <c r="Y120" s="12"/>
      <c r="Z120" s="12"/>
      <c r="AA120" s="12"/>
      <c r="AB120" s="12"/>
      <c r="AC120" s="12"/>
      <c r="AD120" s="12"/>
      <c r="AE120" s="12"/>
      <c r="AR120" s="221" t="s">
        <v>85</v>
      </c>
      <c r="AT120" s="222" t="s">
        <v>76</v>
      </c>
      <c r="AU120" s="222" t="s">
        <v>85</v>
      </c>
      <c r="AY120" s="221" t="s">
        <v>184</v>
      </c>
      <c r="BK120" s="223">
        <f>SUM(BK121:BK124)</f>
        <v>0</v>
      </c>
    </row>
    <row r="121" s="2" customFormat="1" ht="16.5" customHeight="1">
      <c r="A121" s="37"/>
      <c r="B121" s="38"/>
      <c r="C121" s="226" t="s">
        <v>85</v>
      </c>
      <c r="D121" s="226" t="s">
        <v>186</v>
      </c>
      <c r="E121" s="227" t="s">
        <v>1677</v>
      </c>
      <c r="F121" s="228" t="s">
        <v>1678</v>
      </c>
      <c r="G121" s="229" t="s">
        <v>305</v>
      </c>
      <c r="H121" s="230">
        <v>2</v>
      </c>
      <c r="I121" s="231"/>
      <c r="J121" s="232">
        <f>ROUND(I121*H121,2)</f>
        <v>0</v>
      </c>
      <c r="K121" s="228" t="s">
        <v>190</v>
      </c>
      <c r="L121" s="43"/>
      <c r="M121" s="233" t="s">
        <v>1</v>
      </c>
      <c r="N121" s="234" t="s">
        <v>42</v>
      </c>
      <c r="O121" s="90"/>
      <c r="P121" s="235">
        <f>O121*H121</f>
        <v>0</v>
      </c>
      <c r="Q121" s="235">
        <v>0.00011</v>
      </c>
      <c r="R121" s="235">
        <f>Q121*H121</f>
        <v>0.00022000000000000001</v>
      </c>
      <c r="S121" s="235">
        <v>0</v>
      </c>
      <c r="T121" s="236">
        <f>S121*H121</f>
        <v>0</v>
      </c>
      <c r="U121" s="37"/>
      <c r="V121" s="37"/>
      <c r="W121" s="37"/>
      <c r="X121" s="37"/>
      <c r="Y121" s="37"/>
      <c r="Z121" s="37"/>
      <c r="AA121" s="37"/>
      <c r="AB121" s="37"/>
      <c r="AC121" s="37"/>
      <c r="AD121" s="37"/>
      <c r="AE121" s="37"/>
      <c r="AR121" s="237" t="s">
        <v>108</v>
      </c>
      <c r="AT121" s="237" t="s">
        <v>186</v>
      </c>
      <c r="AU121" s="237" t="s">
        <v>87</v>
      </c>
      <c r="AY121" s="16" t="s">
        <v>184</v>
      </c>
      <c r="BE121" s="238">
        <f>IF(N121="základní",J121,0)</f>
        <v>0</v>
      </c>
      <c r="BF121" s="238">
        <f>IF(N121="snížená",J121,0)</f>
        <v>0</v>
      </c>
      <c r="BG121" s="238">
        <f>IF(N121="zákl. přenesená",J121,0)</f>
        <v>0</v>
      </c>
      <c r="BH121" s="238">
        <f>IF(N121="sníž. přenesená",J121,0)</f>
        <v>0</v>
      </c>
      <c r="BI121" s="238">
        <f>IF(N121="nulová",J121,0)</f>
        <v>0</v>
      </c>
      <c r="BJ121" s="16" t="s">
        <v>85</v>
      </c>
      <c r="BK121" s="238">
        <f>ROUND(I121*H121,2)</f>
        <v>0</v>
      </c>
      <c r="BL121" s="16" t="s">
        <v>108</v>
      </c>
      <c r="BM121" s="237" t="s">
        <v>1679</v>
      </c>
    </row>
    <row r="122" s="2" customFormat="1" ht="16.5" customHeight="1">
      <c r="A122" s="37"/>
      <c r="B122" s="38"/>
      <c r="C122" s="262" t="s">
        <v>87</v>
      </c>
      <c r="D122" s="262" t="s">
        <v>235</v>
      </c>
      <c r="E122" s="263" t="s">
        <v>1680</v>
      </c>
      <c r="F122" s="264" t="s">
        <v>1681</v>
      </c>
      <c r="G122" s="265" t="s">
        <v>305</v>
      </c>
      <c r="H122" s="266">
        <v>2</v>
      </c>
      <c r="I122" s="267"/>
      <c r="J122" s="268">
        <f>ROUND(I122*H122,2)</f>
        <v>0</v>
      </c>
      <c r="K122" s="264" t="s">
        <v>202</v>
      </c>
      <c r="L122" s="269"/>
      <c r="M122" s="270" t="s">
        <v>1</v>
      </c>
      <c r="N122" s="271" t="s">
        <v>42</v>
      </c>
      <c r="O122" s="90"/>
      <c r="P122" s="235">
        <f>O122*H122</f>
        <v>0</v>
      </c>
      <c r="Q122" s="235">
        <v>0.012</v>
      </c>
      <c r="R122" s="235">
        <f>Q122*H122</f>
        <v>0.024</v>
      </c>
      <c r="S122" s="235">
        <v>0</v>
      </c>
      <c r="T122" s="236">
        <f>S122*H122</f>
        <v>0</v>
      </c>
      <c r="U122" s="37"/>
      <c r="V122" s="37"/>
      <c r="W122" s="37"/>
      <c r="X122" s="37"/>
      <c r="Y122" s="37"/>
      <c r="Z122" s="37"/>
      <c r="AA122" s="37"/>
      <c r="AB122" s="37"/>
      <c r="AC122" s="37"/>
      <c r="AD122" s="37"/>
      <c r="AE122" s="37"/>
      <c r="AR122" s="237" t="s">
        <v>221</v>
      </c>
      <c r="AT122" s="237" t="s">
        <v>235</v>
      </c>
      <c r="AU122" s="237" t="s">
        <v>87</v>
      </c>
      <c r="AY122" s="16" t="s">
        <v>184</v>
      </c>
      <c r="BE122" s="238">
        <f>IF(N122="základní",J122,0)</f>
        <v>0</v>
      </c>
      <c r="BF122" s="238">
        <f>IF(N122="snížená",J122,0)</f>
        <v>0</v>
      </c>
      <c r="BG122" s="238">
        <f>IF(N122="zákl. přenesená",J122,0)</f>
        <v>0</v>
      </c>
      <c r="BH122" s="238">
        <f>IF(N122="sníž. přenesená",J122,0)</f>
        <v>0</v>
      </c>
      <c r="BI122" s="238">
        <f>IF(N122="nulová",J122,0)</f>
        <v>0</v>
      </c>
      <c r="BJ122" s="16" t="s">
        <v>85</v>
      </c>
      <c r="BK122" s="238">
        <f>ROUND(I122*H122,2)</f>
        <v>0</v>
      </c>
      <c r="BL122" s="16" t="s">
        <v>108</v>
      </c>
      <c r="BM122" s="237" t="s">
        <v>1682</v>
      </c>
    </row>
    <row r="123" s="2" customFormat="1" ht="16.5" customHeight="1">
      <c r="A123" s="37"/>
      <c r="B123" s="38"/>
      <c r="C123" s="226" t="s">
        <v>102</v>
      </c>
      <c r="D123" s="226" t="s">
        <v>186</v>
      </c>
      <c r="E123" s="227" t="s">
        <v>1683</v>
      </c>
      <c r="F123" s="228" t="s">
        <v>1684</v>
      </c>
      <c r="G123" s="229" t="s">
        <v>305</v>
      </c>
      <c r="H123" s="230">
        <v>10</v>
      </c>
      <c r="I123" s="231"/>
      <c r="J123" s="232">
        <f>ROUND(I123*H123,2)</f>
        <v>0</v>
      </c>
      <c r="K123" s="228" t="s">
        <v>190</v>
      </c>
      <c r="L123" s="43"/>
      <c r="M123" s="233" t="s">
        <v>1</v>
      </c>
      <c r="N123" s="234" t="s">
        <v>42</v>
      </c>
      <c r="O123" s="90"/>
      <c r="P123" s="235">
        <f>O123*H123</f>
        <v>0</v>
      </c>
      <c r="Q123" s="235">
        <v>0.00023000000000000001</v>
      </c>
      <c r="R123" s="235">
        <f>Q123*H123</f>
        <v>0.0023</v>
      </c>
      <c r="S123" s="235">
        <v>0</v>
      </c>
      <c r="T123" s="236">
        <f>S123*H123</f>
        <v>0</v>
      </c>
      <c r="U123" s="37"/>
      <c r="V123" s="37"/>
      <c r="W123" s="37"/>
      <c r="X123" s="37"/>
      <c r="Y123" s="37"/>
      <c r="Z123" s="37"/>
      <c r="AA123" s="37"/>
      <c r="AB123" s="37"/>
      <c r="AC123" s="37"/>
      <c r="AD123" s="37"/>
      <c r="AE123" s="37"/>
      <c r="AR123" s="237" t="s">
        <v>108</v>
      </c>
      <c r="AT123" s="237" t="s">
        <v>186</v>
      </c>
      <c r="AU123" s="237" t="s">
        <v>87</v>
      </c>
      <c r="AY123" s="16" t="s">
        <v>184</v>
      </c>
      <c r="BE123" s="238">
        <f>IF(N123="základní",J123,0)</f>
        <v>0</v>
      </c>
      <c r="BF123" s="238">
        <f>IF(N123="snížená",J123,0)</f>
        <v>0</v>
      </c>
      <c r="BG123" s="238">
        <f>IF(N123="zákl. přenesená",J123,0)</f>
        <v>0</v>
      </c>
      <c r="BH123" s="238">
        <f>IF(N123="sníž. přenesená",J123,0)</f>
        <v>0</v>
      </c>
      <c r="BI123" s="238">
        <f>IF(N123="nulová",J123,0)</f>
        <v>0</v>
      </c>
      <c r="BJ123" s="16" t="s">
        <v>85</v>
      </c>
      <c r="BK123" s="238">
        <f>ROUND(I123*H123,2)</f>
        <v>0</v>
      </c>
      <c r="BL123" s="16" t="s">
        <v>108</v>
      </c>
      <c r="BM123" s="237" t="s">
        <v>1685</v>
      </c>
    </row>
    <row r="124" s="2" customFormat="1" ht="16.5" customHeight="1">
      <c r="A124" s="37"/>
      <c r="B124" s="38"/>
      <c r="C124" s="262" t="s">
        <v>108</v>
      </c>
      <c r="D124" s="262" t="s">
        <v>235</v>
      </c>
      <c r="E124" s="263" t="s">
        <v>1686</v>
      </c>
      <c r="F124" s="264" t="s">
        <v>1687</v>
      </c>
      <c r="G124" s="265" t="s">
        <v>305</v>
      </c>
      <c r="H124" s="266">
        <v>10</v>
      </c>
      <c r="I124" s="267"/>
      <c r="J124" s="268">
        <f>ROUND(I124*H124,2)</f>
        <v>0</v>
      </c>
      <c r="K124" s="264" t="s">
        <v>202</v>
      </c>
      <c r="L124" s="269"/>
      <c r="M124" s="289" t="s">
        <v>1</v>
      </c>
      <c r="N124" s="290" t="s">
        <v>42</v>
      </c>
      <c r="O124" s="279"/>
      <c r="P124" s="283">
        <f>O124*H124</f>
        <v>0</v>
      </c>
      <c r="Q124" s="283">
        <v>1.0000000000000001E-05</v>
      </c>
      <c r="R124" s="283">
        <f>Q124*H124</f>
        <v>0.00010000000000000001</v>
      </c>
      <c r="S124" s="283">
        <v>0</v>
      </c>
      <c r="T124" s="284">
        <f>S124*H124</f>
        <v>0</v>
      </c>
      <c r="U124" s="37"/>
      <c r="V124" s="37"/>
      <c r="W124" s="37"/>
      <c r="X124" s="37"/>
      <c r="Y124" s="37"/>
      <c r="Z124" s="37"/>
      <c r="AA124" s="37"/>
      <c r="AB124" s="37"/>
      <c r="AC124" s="37"/>
      <c r="AD124" s="37"/>
      <c r="AE124" s="37"/>
      <c r="AR124" s="237" t="s">
        <v>221</v>
      </c>
      <c r="AT124" s="237" t="s">
        <v>235</v>
      </c>
      <c r="AU124" s="237" t="s">
        <v>87</v>
      </c>
      <c r="AY124" s="16" t="s">
        <v>184</v>
      </c>
      <c r="BE124" s="238">
        <f>IF(N124="základní",J124,0)</f>
        <v>0</v>
      </c>
      <c r="BF124" s="238">
        <f>IF(N124="snížená",J124,0)</f>
        <v>0</v>
      </c>
      <c r="BG124" s="238">
        <f>IF(N124="zákl. přenesená",J124,0)</f>
        <v>0</v>
      </c>
      <c r="BH124" s="238">
        <f>IF(N124="sníž. přenesená",J124,0)</f>
        <v>0</v>
      </c>
      <c r="BI124" s="238">
        <f>IF(N124="nulová",J124,0)</f>
        <v>0</v>
      </c>
      <c r="BJ124" s="16" t="s">
        <v>85</v>
      </c>
      <c r="BK124" s="238">
        <f>ROUND(I124*H124,2)</f>
        <v>0</v>
      </c>
      <c r="BL124" s="16" t="s">
        <v>108</v>
      </c>
      <c r="BM124" s="237" t="s">
        <v>1688</v>
      </c>
    </row>
    <row r="125" s="2" customFormat="1" ht="6.96" customHeight="1">
      <c r="A125" s="37"/>
      <c r="B125" s="65"/>
      <c r="C125" s="66"/>
      <c r="D125" s="66"/>
      <c r="E125" s="66"/>
      <c r="F125" s="66"/>
      <c r="G125" s="66"/>
      <c r="H125" s="66"/>
      <c r="I125" s="66"/>
      <c r="J125" s="66"/>
      <c r="K125" s="66"/>
      <c r="L125" s="43"/>
      <c r="M125" s="37"/>
      <c r="O125" s="37"/>
      <c r="P125" s="37"/>
      <c r="Q125" s="37"/>
      <c r="R125" s="37"/>
      <c r="S125" s="37"/>
      <c r="T125" s="37"/>
      <c r="U125" s="37"/>
      <c r="V125" s="37"/>
      <c r="W125" s="37"/>
      <c r="X125" s="37"/>
      <c r="Y125" s="37"/>
      <c r="Z125" s="37"/>
      <c r="AA125" s="37"/>
      <c r="AB125" s="37"/>
      <c r="AC125" s="37"/>
      <c r="AD125" s="37"/>
      <c r="AE125" s="37"/>
    </row>
  </sheetData>
  <sheetProtection sheet="1" autoFilter="0" formatColumns="0" formatRows="0" objects="1" scenarios="1" spinCount="100000" saltValue="2vKPfbqH8UDbHck0EuZFylYoOPR+6MSABvVEort5QqeD/MHj7UU24TSeDrqSVi7vuhL7+uwoKDDzQ2KNRA2F5Q==" hashValue="te6H42bmqIT68vkbd7/NerNULzcac9fdoz8IS2zzf8a90VdQv/3Y8zyfkenMzIkLkMcodSDRteNsmyLdAIs2Yw==" algorithmName="SHA-512" password="E785"/>
  <autoFilter ref="C117:K124"/>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134</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1689</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21</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
        <v>1</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
        <v>26</v>
      </c>
      <c r="F15" s="37"/>
      <c r="G15" s="37"/>
      <c r="H15" s="37"/>
      <c r="I15" s="150" t="s">
        <v>27</v>
      </c>
      <c r="J15" s="140" t="s">
        <v>1</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
        <v>31</v>
      </c>
      <c r="F21" s="37"/>
      <c r="G21" s="37"/>
      <c r="H21" s="37"/>
      <c r="I21" s="150" t="s">
        <v>27</v>
      </c>
      <c r="J21" s="140"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19.25" customHeight="1">
      <c r="A27" s="154"/>
      <c r="B27" s="155"/>
      <c r="C27" s="154"/>
      <c r="D27" s="154"/>
      <c r="E27" s="156" t="s">
        <v>36</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ROUND(J123,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ROUND((SUM(BE123:BE150)),  2)</f>
        <v>0</v>
      </c>
      <c r="G33" s="37"/>
      <c r="H33" s="37"/>
      <c r="I33" s="164">
        <v>0.20999999999999999</v>
      </c>
      <c r="J33" s="163">
        <f>ROUND(((SUM(BE123:BE150))*I33),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ROUND((SUM(BF123:BF150)),  2)</f>
        <v>0</v>
      </c>
      <c r="G34" s="37"/>
      <c r="H34" s="37"/>
      <c r="I34" s="164">
        <v>0.12</v>
      </c>
      <c r="J34" s="163">
        <f>ROUND(((SUM(BF123:BF150))*I34),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ROUND((SUM(BG123:BG150)),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ROUND((SUM(BH123:BH150)),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ROUND((SUM(BI123:BI150)),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 xml:space="preserve">VON - Vedlejší a ostatní náklady stavby </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Ústav termomechaniky AV ČR</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J123</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1690</v>
      </c>
      <c r="E97" s="191"/>
      <c r="F97" s="191"/>
      <c r="G97" s="191"/>
      <c r="H97" s="191"/>
      <c r="I97" s="191"/>
      <c r="J97" s="192">
        <f>J124</f>
        <v>0</v>
      </c>
      <c r="K97" s="189"/>
      <c r="L97" s="193"/>
      <c r="S97" s="9"/>
      <c r="T97" s="9"/>
      <c r="U97" s="9"/>
      <c r="V97" s="9"/>
      <c r="W97" s="9"/>
      <c r="X97" s="9"/>
      <c r="Y97" s="9"/>
      <c r="Z97" s="9"/>
      <c r="AA97" s="9"/>
      <c r="AB97" s="9"/>
      <c r="AC97" s="9"/>
      <c r="AD97" s="9"/>
      <c r="AE97" s="9"/>
    </row>
    <row r="98" s="10" customFormat="1" ht="19.92" customHeight="1">
      <c r="A98" s="10"/>
      <c r="B98" s="194"/>
      <c r="C98" s="132"/>
      <c r="D98" s="195" t="s">
        <v>1691</v>
      </c>
      <c r="E98" s="196"/>
      <c r="F98" s="196"/>
      <c r="G98" s="196"/>
      <c r="H98" s="196"/>
      <c r="I98" s="196"/>
      <c r="J98" s="197">
        <f>J125</f>
        <v>0</v>
      </c>
      <c r="K98" s="132"/>
      <c r="L98" s="198"/>
      <c r="S98" s="10"/>
      <c r="T98" s="10"/>
      <c r="U98" s="10"/>
      <c r="V98" s="10"/>
      <c r="W98" s="10"/>
      <c r="X98" s="10"/>
      <c r="Y98" s="10"/>
      <c r="Z98" s="10"/>
      <c r="AA98" s="10"/>
      <c r="AB98" s="10"/>
      <c r="AC98" s="10"/>
      <c r="AD98" s="10"/>
      <c r="AE98" s="10"/>
    </row>
    <row r="99" s="10" customFormat="1" ht="19.92" customHeight="1">
      <c r="A99" s="10"/>
      <c r="B99" s="194"/>
      <c r="C99" s="132"/>
      <c r="D99" s="195" t="s">
        <v>1692</v>
      </c>
      <c r="E99" s="196"/>
      <c r="F99" s="196"/>
      <c r="G99" s="196"/>
      <c r="H99" s="196"/>
      <c r="I99" s="196"/>
      <c r="J99" s="197">
        <f>J130</f>
        <v>0</v>
      </c>
      <c r="K99" s="132"/>
      <c r="L99" s="198"/>
      <c r="S99" s="10"/>
      <c r="T99" s="10"/>
      <c r="U99" s="10"/>
      <c r="V99" s="10"/>
      <c r="W99" s="10"/>
      <c r="X99" s="10"/>
      <c r="Y99" s="10"/>
      <c r="Z99" s="10"/>
      <c r="AA99" s="10"/>
      <c r="AB99" s="10"/>
      <c r="AC99" s="10"/>
      <c r="AD99" s="10"/>
      <c r="AE99" s="10"/>
    </row>
    <row r="100" s="10" customFormat="1" ht="19.92" customHeight="1">
      <c r="A100" s="10"/>
      <c r="B100" s="194"/>
      <c r="C100" s="132"/>
      <c r="D100" s="195" t="s">
        <v>1693</v>
      </c>
      <c r="E100" s="196"/>
      <c r="F100" s="196"/>
      <c r="G100" s="196"/>
      <c r="H100" s="196"/>
      <c r="I100" s="196"/>
      <c r="J100" s="197">
        <f>J133</f>
        <v>0</v>
      </c>
      <c r="K100" s="132"/>
      <c r="L100" s="198"/>
      <c r="S100" s="10"/>
      <c r="T100" s="10"/>
      <c r="U100" s="10"/>
      <c r="V100" s="10"/>
      <c r="W100" s="10"/>
      <c r="X100" s="10"/>
      <c r="Y100" s="10"/>
      <c r="Z100" s="10"/>
      <c r="AA100" s="10"/>
      <c r="AB100" s="10"/>
      <c r="AC100" s="10"/>
      <c r="AD100" s="10"/>
      <c r="AE100" s="10"/>
    </row>
    <row r="101" s="10" customFormat="1" ht="19.92" customHeight="1">
      <c r="A101" s="10"/>
      <c r="B101" s="194"/>
      <c r="C101" s="132"/>
      <c r="D101" s="195" t="s">
        <v>1694</v>
      </c>
      <c r="E101" s="196"/>
      <c r="F101" s="196"/>
      <c r="G101" s="196"/>
      <c r="H101" s="196"/>
      <c r="I101" s="196"/>
      <c r="J101" s="197">
        <f>J140</f>
        <v>0</v>
      </c>
      <c r="K101" s="132"/>
      <c r="L101" s="198"/>
      <c r="S101" s="10"/>
      <c r="T101" s="10"/>
      <c r="U101" s="10"/>
      <c r="V101" s="10"/>
      <c r="W101" s="10"/>
      <c r="X101" s="10"/>
      <c r="Y101" s="10"/>
      <c r="Z101" s="10"/>
      <c r="AA101" s="10"/>
      <c r="AB101" s="10"/>
      <c r="AC101" s="10"/>
      <c r="AD101" s="10"/>
      <c r="AE101" s="10"/>
    </row>
    <row r="102" s="10" customFormat="1" ht="19.92" customHeight="1">
      <c r="A102" s="10"/>
      <c r="B102" s="194"/>
      <c r="C102" s="132"/>
      <c r="D102" s="195" t="s">
        <v>1695</v>
      </c>
      <c r="E102" s="196"/>
      <c r="F102" s="196"/>
      <c r="G102" s="196"/>
      <c r="H102" s="196"/>
      <c r="I102" s="196"/>
      <c r="J102" s="197">
        <f>J145</f>
        <v>0</v>
      </c>
      <c r="K102" s="132"/>
      <c r="L102" s="198"/>
      <c r="S102" s="10"/>
      <c r="T102" s="10"/>
      <c r="U102" s="10"/>
      <c r="V102" s="10"/>
      <c r="W102" s="10"/>
      <c r="X102" s="10"/>
      <c r="Y102" s="10"/>
      <c r="Z102" s="10"/>
      <c r="AA102" s="10"/>
      <c r="AB102" s="10"/>
      <c r="AC102" s="10"/>
      <c r="AD102" s="10"/>
      <c r="AE102" s="10"/>
    </row>
    <row r="103" s="10" customFormat="1" ht="19.92" customHeight="1">
      <c r="A103" s="10"/>
      <c r="B103" s="194"/>
      <c r="C103" s="132"/>
      <c r="D103" s="195" t="s">
        <v>1696</v>
      </c>
      <c r="E103" s="196"/>
      <c r="F103" s="196"/>
      <c r="G103" s="196"/>
      <c r="H103" s="196"/>
      <c r="I103" s="196"/>
      <c r="J103" s="197">
        <f>J148</f>
        <v>0</v>
      </c>
      <c r="K103" s="132"/>
      <c r="L103" s="198"/>
      <c r="S103" s="10"/>
      <c r="T103" s="10"/>
      <c r="U103" s="10"/>
      <c r="V103" s="10"/>
      <c r="W103" s="10"/>
      <c r="X103" s="10"/>
      <c r="Y103" s="10"/>
      <c r="Z103" s="10"/>
      <c r="AA103" s="10"/>
      <c r="AB103" s="10"/>
      <c r="AC103" s="10"/>
      <c r="AD103" s="10"/>
      <c r="AE103" s="10"/>
    </row>
    <row r="104" s="2" customFormat="1" ht="21.84" customHeight="1">
      <c r="A104" s="37"/>
      <c r="B104" s="38"/>
      <c r="C104" s="39"/>
      <c r="D104" s="39"/>
      <c r="E104" s="39"/>
      <c r="F104" s="39"/>
      <c r="G104" s="39"/>
      <c r="H104" s="39"/>
      <c r="I104" s="39"/>
      <c r="J104" s="39"/>
      <c r="K104" s="39"/>
      <c r="L104" s="62"/>
      <c r="S104" s="37"/>
      <c r="T104" s="37"/>
      <c r="U104" s="37"/>
      <c r="V104" s="37"/>
      <c r="W104" s="37"/>
      <c r="X104" s="37"/>
      <c r="Y104" s="37"/>
      <c r="Z104" s="37"/>
      <c r="AA104" s="37"/>
      <c r="AB104" s="37"/>
      <c r="AC104" s="37"/>
      <c r="AD104" s="37"/>
      <c r="AE104" s="37"/>
    </row>
    <row r="105" s="2" customFormat="1" ht="6.96" customHeight="1">
      <c r="A105" s="37"/>
      <c r="B105" s="65"/>
      <c r="C105" s="66"/>
      <c r="D105" s="66"/>
      <c r="E105" s="66"/>
      <c r="F105" s="66"/>
      <c r="G105" s="66"/>
      <c r="H105" s="66"/>
      <c r="I105" s="66"/>
      <c r="J105" s="66"/>
      <c r="K105" s="66"/>
      <c r="L105" s="62"/>
      <c r="S105" s="37"/>
      <c r="T105" s="37"/>
      <c r="U105" s="37"/>
      <c r="V105" s="37"/>
      <c r="W105" s="37"/>
      <c r="X105" s="37"/>
      <c r="Y105" s="37"/>
      <c r="Z105" s="37"/>
      <c r="AA105" s="37"/>
      <c r="AB105" s="37"/>
      <c r="AC105" s="37"/>
      <c r="AD105" s="37"/>
      <c r="AE105" s="37"/>
    </row>
    <row r="109" s="2" customFormat="1" ht="6.96" customHeight="1">
      <c r="A109" s="37"/>
      <c r="B109" s="67"/>
      <c r="C109" s="68"/>
      <c r="D109" s="68"/>
      <c r="E109" s="68"/>
      <c r="F109" s="68"/>
      <c r="G109" s="68"/>
      <c r="H109" s="68"/>
      <c r="I109" s="68"/>
      <c r="J109" s="68"/>
      <c r="K109" s="68"/>
      <c r="L109" s="62"/>
      <c r="S109" s="37"/>
      <c r="T109" s="37"/>
      <c r="U109" s="37"/>
      <c r="V109" s="37"/>
      <c r="W109" s="37"/>
      <c r="X109" s="37"/>
      <c r="Y109" s="37"/>
      <c r="Z109" s="37"/>
      <c r="AA109" s="37"/>
      <c r="AB109" s="37"/>
      <c r="AC109" s="37"/>
      <c r="AD109" s="37"/>
      <c r="AE109" s="37"/>
    </row>
    <row r="110" s="2" customFormat="1" ht="24.96" customHeight="1">
      <c r="A110" s="37"/>
      <c r="B110" s="38"/>
      <c r="C110" s="22" t="s">
        <v>169</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6.96" customHeight="1">
      <c r="A111" s="37"/>
      <c r="B111" s="38"/>
      <c r="C111" s="39"/>
      <c r="D111" s="39"/>
      <c r="E111" s="39"/>
      <c r="F111" s="39"/>
      <c r="G111" s="39"/>
      <c r="H111" s="39"/>
      <c r="I111" s="39"/>
      <c r="J111" s="39"/>
      <c r="K111" s="39"/>
      <c r="L111" s="62"/>
      <c r="S111" s="37"/>
      <c r="T111" s="37"/>
      <c r="U111" s="37"/>
      <c r="V111" s="37"/>
      <c r="W111" s="37"/>
      <c r="X111" s="37"/>
      <c r="Y111" s="37"/>
      <c r="Z111" s="37"/>
      <c r="AA111" s="37"/>
      <c r="AB111" s="37"/>
      <c r="AC111" s="37"/>
      <c r="AD111" s="37"/>
      <c r="AE111" s="37"/>
    </row>
    <row r="112" s="2" customFormat="1" ht="12" customHeight="1">
      <c r="A112" s="37"/>
      <c r="B112" s="38"/>
      <c r="C112" s="31" t="s">
        <v>16</v>
      </c>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16.5" customHeight="1">
      <c r="A113" s="37"/>
      <c r="B113" s="38"/>
      <c r="C113" s="39"/>
      <c r="D113" s="39"/>
      <c r="E113" s="183" t="str">
        <f>E7</f>
        <v>STAVEBNÍ ÚPRAVY OPTICKÝCH LABORATOŘÍ V ÚSTAVU TERMOMECHANIKY AV ČR, v.v.i.</v>
      </c>
      <c r="F113" s="31"/>
      <c r="G113" s="31"/>
      <c r="H113" s="31"/>
      <c r="I113" s="39"/>
      <c r="J113" s="39"/>
      <c r="K113" s="39"/>
      <c r="L113" s="62"/>
      <c r="S113" s="37"/>
      <c r="T113" s="37"/>
      <c r="U113" s="37"/>
      <c r="V113" s="37"/>
      <c r="W113" s="37"/>
      <c r="X113" s="37"/>
      <c r="Y113" s="37"/>
      <c r="Z113" s="37"/>
      <c r="AA113" s="37"/>
      <c r="AB113" s="37"/>
      <c r="AC113" s="37"/>
      <c r="AD113" s="37"/>
      <c r="AE113" s="37"/>
    </row>
    <row r="114" s="2" customFormat="1" ht="12" customHeight="1">
      <c r="A114" s="37"/>
      <c r="B114" s="38"/>
      <c r="C114" s="31" t="s">
        <v>136</v>
      </c>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6.5" customHeight="1">
      <c r="A115" s="37"/>
      <c r="B115" s="38"/>
      <c r="C115" s="39"/>
      <c r="D115" s="39"/>
      <c r="E115" s="75" t="str">
        <f>E9</f>
        <v xml:space="preserve">VON - Vedlejší a ostatní náklady stavby </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6.96" customHeight="1">
      <c r="A116" s="37"/>
      <c r="B116" s="38"/>
      <c r="C116" s="39"/>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2" customHeight="1">
      <c r="A117" s="37"/>
      <c r="B117" s="38"/>
      <c r="C117" s="31" t="s">
        <v>20</v>
      </c>
      <c r="D117" s="39"/>
      <c r="E117" s="39"/>
      <c r="F117" s="26" t="str">
        <f>F12</f>
        <v>Ústav termomechaniky AV ČR</v>
      </c>
      <c r="G117" s="39"/>
      <c r="H117" s="39"/>
      <c r="I117" s="31" t="s">
        <v>22</v>
      </c>
      <c r="J117" s="78" t="str">
        <f>IF(J12="","",J12)</f>
        <v>27. 4. 2025</v>
      </c>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5.15" customHeight="1">
      <c r="A119" s="37"/>
      <c r="B119" s="38"/>
      <c r="C119" s="31" t="s">
        <v>24</v>
      </c>
      <c r="D119" s="39"/>
      <c r="E119" s="39"/>
      <c r="F119" s="26" t="str">
        <f>E15</f>
        <v>Ústav termomechaniky AV ČR, v.v.i.</v>
      </c>
      <c r="G119" s="39"/>
      <c r="H119" s="39"/>
      <c r="I119" s="31" t="s">
        <v>30</v>
      </c>
      <c r="J119" s="35" t="str">
        <f>E21</f>
        <v>Kania a.s.</v>
      </c>
      <c r="K119" s="39"/>
      <c r="L119" s="62"/>
      <c r="S119" s="37"/>
      <c r="T119" s="37"/>
      <c r="U119" s="37"/>
      <c r="V119" s="37"/>
      <c r="W119" s="37"/>
      <c r="X119" s="37"/>
      <c r="Y119" s="37"/>
      <c r="Z119" s="37"/>
      <c r="AA119" s="37"/>
      <c r="AB119" s="37"/>
      <c r="AC119" s="37"/>
      <c r="AD119" s="37"/>
      <c r="AE119" s="37"/>
    </row>
    <row r="120" s="2" customFormat="1" ht="15.15" customHeight="1">
      <c r="A120" s="37"/>
      <c r="B120" s="38"/>
      <c r="C120" s="31" t="s">
        <v>28</v>
      </c>
      <c r="D120" s="39"/>
      <c r="E120" s="39"/>
      <c r="F120" s="26" t="str">
        <f>IF(E18="","",E18)</f>
        <v>Vyplň údaj</v>
      </c>
      <c r="G120" s="39"/>
      <c r="H120" s="39"/>
      <c r="I120" s="31" t="s">
        <v>33</v>
      </c>
      <c r="J120" s="35" t="str">
        <f>E24</f>
        <v xml:space="preserve"> </v>
      </c>
      <c r="K120" s="39"/>
      <c r="L120" s="62"/>
      <c r="S120" s="37"/>
      <c r="T120" s="37"/>
      <c r="U120" s="37"/>
      <c r="V120" s="37"/>
      <c r="W120" s="37"/>
      <c r="X120" s="37"/>
      <c r="Y120" s="37"/>
      <c r="Z120" s="37"/>
      <c r="AA120" s="37"/>
      <c r="AB120" s="37"/>
      <c r="AC120" s="37"/>
      <c r="AD120" s="37"/>
      <c r="AE120" s="37"/>
    </row>
    <row r="121" s="2" customFormat="1" ht="10.32" customHeight="1">
      <c r="A121" s="37"/>
      <c r="B121" s="38"/>
      <c r="C121" s="39"/>
      <c r="D121" s="39"/>
      <c r="E121" s="39"/>
      <c r="F121" s="39"/>
      <c r="G121" s="39"/>
      <c r="H121" s="39"/>
      <c r="I121" s="39"/>
      <c r="J121" s="39"/>
      <c r="K121" s="39"/>
      <c r="L121" s="62"/>
      <c r="S121" s="37"/>
      <c r="T121" s="37"/>
      <c r="U121" s="37"/>
      <c r="V121" s="37"/>
      <c r="W121" s="37"/>
      <c r="X121" s="37"/>
      <c r="Y121" s="37"/>
      <c r="Z121" s="37"/>
      <c r="AA121" s="37"/>
      <c r="AB121" s="37"/>
      <c r="AC121" s="37"/>
      <c r="AD121" s="37"/>
      <c r="AE121" s="37"/>
    </row>
    <row r="122" s="11" customFormat="1" ht="29.28" customHeight="1">
      <c r="A122" s="199"/>
      <c r="B122" s="200"/>
      <c r="C122" s="201" t="s">
        <v>170</v>
      </c>
      <c r="D122" s="202" t="s">
        <v>62</v>
      </c>
      <c r="E122" s="202" t="s">
        <v>58</v>
      </c>
      <c r="F122" s="202" t="s">
        <v>59</v>
      </c>
      <c r="G122" s="202" t="s">
        <v>171</v>
      </c>
      <c r="H122" s="202" t="s">
        <v>172</v>
      </c>
      <c r="I122" s="202" t="s">
        <v>173</v>
      </c>
      <c r="J122" s="202" t="s">
        <v>140</v>
      </c>
      <c r="K122" s="203" t="s">
        <v>174</v>
      </c>
      <c r="L122" s="204"/>
      <c r="M122" s="99" t="s">
        <v>1</v>
      </c>
      <c r="N122" s="100" t="s">
        <v>41</v>
      </c>
      <c r="O122" s="100" t="s">
        <v>175</v>
      </c>
      <c r="P122" s="100" t="s">
        <v>176</v>
      </c>
      <c r="Q122" s="100" t="s">
        <v>177</v>
      </c>
      <c r="R122" s="100" t="s">
        <v>178</v>
      </c>
      <c r="S122" s="100" t="s">
        <v>179</v>
      </c>
      <c r="T122" s="101" t="s">
        <v>180</v>
      </c>
      <c r="U122" s="199"/>
      <c r="V122" s="199"/>
      <c r="W122" s="199"/>
      <c r="X122" s="199"/>
      <c r="Y122" s="199"/>
      <c r="Z122" s="199"/>
      <c r="AA122" s="199"/>
      <c r="AB122" s="199"/>
      <c r="AC122" s="199"/>
      <c r="AD122" s="199"/>
      <c r="AE122" s="199"/>
    </row>
    <row r="123" s="2" customFormat="1" ht="22.8" customHeight="1">
      <c r="A123" s="37"/>
      <c r="B123" s="38"/>
      <c r="C123" s="106" t="s">
        <v>181</v>
      </c>
      <c r="D123" s="39"/>
      <c r="E123" s="39"/>
      <c r="F123" s="39"/>
      <c r="G123" s="39"/>
      <c r="H123" s="39"/>
      <c r="I123" s="39"/>
      <c r="J123" s="205">
        <f>BK123</f>
        <v>0</v>
      </c>
      <c r="K123" s="39"/>
      <c r="L123" s="43"/>
      <c r="M123" s="102"/>
      <c r="N123" s="206"/>
      <c r="O123" s="103"/>
      <c r="P123" s="207">
        <f>P124</f>
        <v>0</v>
      </c>
      <c r="Q123" s="103"/>
      <c r="R123" s="207">
        <f>R124</f>
        <v>0</v>
      </c>
      <c r="S123" s="103"/>
      <c r="T123" s="208">
        <f>T124</f>
        <v>0</v>
      </c>
      <c r="U123" s="37"/>
      <c r="V123" s="37"/>
      <c r="W123" s="37"/>
      <c r="X123" s="37"/>
      <c r="Y123" s="37"/>
      <c r="Z123" s="37"/>
      <c r="AA123" s="37"/>
      <c r="AB123" s="37"/>
      <c r="AC123" s="37"/>
      <c r="AD123" s="37"/>
      <c r="AE123" s="37"/>
      <c r="AT123" s="16" t="s">
        <v>76</v>
      </c>
      <c r="AU123" s="16" t="s">
        <v>142</v>
      </c>
      <c r="BK123" s="209">
        <f>BK124</f>
        <v>0</v>
      </c>
    </row>
    <row r="124" s="12" customFormat="1" ht="25.92" customHeight="1">
      <c r="A124" s="12"/>
      <c r="B124" s="210"/>
      <c r="C124" s="211"/>
      <c r="D124" s="212" t="s">
        <v>76</v>
      </c>
      <c r="E124" s="213" t="s">
        <v>1697</v>
      </c>
      <c r="F124" s="213" t="s">
        <v>1697</v>
      </c>
      <c r="G124" s="211"/>
      <c r="H124" s="211"/>
      <c r="I124" s="214"/>
      <c r="J124" s="215">
        <f>BK124</f>
        <v>0</v>
      </c>
      <c r="K124" s="211"/>
      <c r="L124" s="216"/>
      <c r="M124" s="217"/>
      <c r="N124" s="218"/>
      <c r="O124" s="218"/>
      <c r="P124" s="219">
        <f>P125+P130+P133+P140+P145+P148</f>
        <v>0</v>
      </c>
      <c r="Q124" s="218"/>
      <c r="R124" s="219">
        <f>R125+R130+R133+R140+R145+R148</f>
        <v>0</v>
      </c>
      <c r="S124" s="218"/>
      <c r="T124" s="220">
        <f>T125+T130+T133+T140+T145+T148</f>
        <v>0</v>
      </c>
      <c r="U124" s="12"/>
      <c r="V124" s="12"/>
      <c r="W124" s="12"/>
      <c r="X124" s="12"/>
      <c r="Y124" s="12"/>
      <c r="Z124" s="12"/>
      <c r="AA124" s="12"/>
      <c r="AB124" s="12"/>
      <c r="AC124" s="12"/>
      <c r="AD124" s="12"/>
      <c r="AE124" s="12"/>
      <c r="AR124" s="221" t="s">
        <v>111</v>
      </c>
      <c r="AT124" s="222" t="s">
        <v>76</v>
      </c>
      <c r="AU124" s="222" t="s">
        <v>77</v>
      </c>
      <c r="AY124" s="221" t="s">
        <v>184</v>
      </c>
      <c r="BK124" s="223">
        <f>BK125+BK130+BK133+BK140+BK145+BK148</f>
        <v>0</v>
      </c>
    </row>
    <row r="125" s="12" customFormat="1" ht="22.8" customHeight="1">
      <c r="A125" s="12"/>
      <c r="B125" s="210"/>
      <c r="C125" s="211"/>
      <c r="D125" s="212" t="s">
        <v>76</v>
      </c>
      <c r="E125" s="224" t="s">
        <v>1698</v>
      </c>
      <c r="F125" s="224" t="s">
        <v>1699</v>
      </c>
      <c r="G125" s="211"/>
      <c r="H125" s="211"/>
      <c r="I125" s="214"/>
      <c r="J125" s="225">
        <f>BK125</f>
        <v>0</v>
      </c>
      <c r="K125" s="211"/>
      <c r="L125" s="216"/>
      <c r="M125" s="217"/>
      <c r="N125" s="218"/>
      <c r="O125" s="218"/>
      <c r="P125" s="219">
        <f>SUM(P126:P129)</f>
        <v>0</v>
      </c>
      <c r="Q125" s="218"/>
      <c r="R125" s="219">
        <f>SUM(R126:R129)</f>
        <v>0</v>
      </c>
      <c r="S125" s="218"/>
      <c r="T125" s="220">
        <f>SUM(T126:T129)</f>
        <v>0</v>
      </c>
      <c r="U125" s="12"/>
      <c r="V125" s="12"/>
      <c r="W125" s="12"/>
      <c r="X125" s="12"/>
      <c r="Y125" s="12"/>
      <c r="Z125" s="12"/>
      <c r="AA125" s="12"/>
      <c r="AB125" s="12"/>
      <c r="AC125" s="12"/>
      <c r="AD125" s="12"/>
      <c r="AE125" s="12"/>
      <c r="AR125" s="221" t="s">
        <v>111</v>
      </c>
      <c r="AT125" s="222" t="s">
        <v>76</v>
      </c>
      <c r="AU125" s="222" t="s">
        <v>85</v>
      </c>
      <c r="AY125" s="221" t="s">
        <v>184</v>
      </c>
      <c r="BK125" s="223">
        <f>SUM(BK126:BK129)</f>
        <v>0</v>
      </c>
    </row>
    <row r="126" s="2" customFormat="1" ht="16.5" customHeight="1">
      <c r="A126" s="37"/>
      <c r="B126" s="38"/>
      <c r="C126" s="226" t="s">
        <v>85</v>
      </c>
      <c r="D126" s="226" t="s">
        <v>186</v>
      </c>
      <c r="E126" s="227" t="s">
        <v>1700</v>
      </c>
      <c r="F126" s="228" t="s">
        <v>1701</v>
      </c>
      <c r="G126" s="229" t="s">
        <v>1702</v>
      </c>
      <c r="H126" s="230">
        <v>1</v>
      </c>
      <c r="I126" s="231"/>
      <c r="J126" s="232">
        <f>ROUND(I126*H126,2)</f>
        <v>0</v>
      </c>
      <c r="K126" s="228" t="s">
        <v>190</v>
      </c>
      <c r="L126" s="43"/>
      <c r="M126" s="233" t="s">
        <v>1</v>
      </c>
      <c r="N126" s="234" t="s">
        <v>42</v>
      </c>
      <c r="O126" s="90"/>
      <c r="P126" s="235">
        <f>O126*H126</f>
        <v>0</v>
      </c>
      <c r="Q126" s="235">
        <v>0</v>
      </c>
      <c r="R126" s="235">
        <f>Q126*H126</f>
        <v>0</v>
      </c>
      <c r="S126" s="235">
        <v>0</v>
      </c>
      <c r="T126" s="236">
        <f>S126*H126</f>
        <v>0</v>
      </c>
      <c r="U126" s="37"/>
      <c r="V126" s="37"/>
      <c r="W126" s="37"/>
      <c r="X126" s="37"/>
      <c r="Y126" s="37"/>
      <c r="Z126" s="37"/>
      <c r="AA126" s="37"/>
      <c r="AB126" s="37"/>
      <c r="AC126" s="37"/>
      <c r="AD126" s="37"/>
      <c r="AE126" s="37"/>
      <c r="AR126" s="237" t="s">
        <v>1703</v>
      </c>
      <c r="AT126" s="237" t="s">
        <v>186</v>
      </c>
      <c r="AU126" s="237" t="s">
        <v>87</v>
      </c>
      <c r="AY126" s="16" t="s">
        <v>184</v>
      </c>
      <c r="BE126" s="238">
        <f>IF(N126="základní",J126,0)</f>
        <v>0</v>
      </c>
      <c r="BF126" s="238">
        <f>IF(N126="snížená",J126,0)</f>
        <v>0</v>
      </c>
      <c r="BG126" s="238">
        <f>IF(N126="zákl. přenesená",J126,0)</f>
        <v>0</v>
      </c>
      <c r="BH126" s="238">
        <f>IF(N126="sníž. přenesená",J126,0)</f>
        <v>0</v>
      </c>
      <c r="BI126" s="238">
        <f>IF(N126="nulová",J126,0)</f>
        <v>0</v>
      </c>
      <c r="BJ126" s="16" t="s">
        <v>85</v>
      </c>
      <c r="BK126" s="238">
        <f>ROUND(I126*H126,2)</f>
        <v>0</v>
      </c>
      <c r="BL126" s="16" t="s">
        <v>1703</v>
      </c>
      <c r="BM126" s="237" t="s">
        <v>1704</v>
      </c>
    </row>
    <row r="127" s="2" customFormat="1">
      <c r="A127" s="37"/>
      <c r="B127" s="38"/>
      <c r="C127" s="39"/>
      <c r="D127" s="241" t="s">
        <v>300</v>
      </c>
      <c r="E127" s="39"/>
      <c r="F127" s="272" t="s">
        <v>1705</v>
      </c>
      <c r="G127" s="39"/>
      <c r="H127" s="39"/>
      <c r="I127" s="273"/>
      <c r="J127" s="39"/>
      <c r="K127" s="39"/>
      <c r="L127" s="43"/>
      <c r="M127" s="274"/>
      <c r="N127" s="275"/>
      <c r="O127" s="90"/>
      <c r="P127" s="90"/>
      <c r="Q127" s="90"/>
      <c r="R127" s="90"/>
      <c r="S127" s="90"/>
      <c r="T127" s="91"/>
      <c r="U127" s="37"/>
      <c r="V127" s="37"/>
      <c r="W127" s="37"/>
      <c r="X127" s="37"/>
      <c r="Y127" s="37"/>
      <c r="Z127" s="37"/>
      <c r="AA127" s="37"/>
      <c r="AB127" s="37"/>
      <c r="AC127" s="37"/>
      <c r="AD127" s="37"/>
      <c r="AE127" s="37"/>
      <c r="AT127" s="16" t="s">
        <v>300</v>
      </c>
      <c r="AU127" s="16" t="s">
        <v>87</v>
      </c>
    </row>
    <row r="128" s="2" customFormat="1" ht="16.5" customHeight="1">
      <c r="A128" s="37"/>
      <c r="B128" s="38"/>
      <c r="C128" s="226" t="s">
        <v>87</v>
      </c>
      <c r="D128" s="226" t="s">
        <v>186</v>
      </c>
      <c r="E128" s="227" t="s">
        <v>1706</v>
      </c>
      <c r="F128" s="228" t="s">
        <v>1707</v>
      </c>
      <c r="G128" s="229" t="s">
        <v>1702</v>
      </c>
      <c r="H128" s="230">
        <v>1</v>
      </c>
      <c r="I128" s="231"/>
      <c r="J128" s="232">
        <f>ROUND(I128*H128,2)</f>
        <v>0</v>
      </c>
      <c r="K128" s="228" t="s">
        <v>190</v>
      </c>
      <c r="L128" s="43"/>
      <c r="M128" s="233" t="s">
        <v>1</v>
      </c>
      <c r="N128" s="234" t="s">
        <v>42</v>
      </c>
      <c r="O128" s="90"/>
      <c r="P128" s="235">
        <f>O128*H128</f>
        <v>0</v>
      </c>
      <c r="Q128" s="235">
        <v>0</v>
      </c>
      <c r="R128" s="235">
        <f>Q128*H128</f>
        <v>0</v>
      </c>
      <c r="S128" s="235">
        <v>0</v>
      </c>
      <c r="T128" s="236">
        <f>S128*H128</f>
        <v>0</v>
      </c>
      <c r="U128" s="37"/>
      <c r="V128" s="37"/>
      <c r="W128" s="37"/>
      <c r="X128" s="37"/>
      <c r="Y128" s="37"/>
      <c r="Z128" s="37"/>
      <c r="AA128" s="37"/>
      <c r="AB128" s="37"/>
      <c r="AC128" s="37"/>
      <c r="AD128" s="37"/>
      <c r="AE128" s="37"/>
      <c r="AR128" s="237" t="s">
        <v>1703</v>
      </c>
      <c r="AT128" s="237" t="s">
        <v>186</v>
      </c>
      <c r="AU128" s="237" t="s">
        <v>87</v>
      </c>
      <c r="AY128" s="16" t="s">
        <v>184</v>
      </c>
      <c r="BE128" s="238">
        <f>IF(N128="základní",J128,0)</f>
        <v>0</v>
      </c>
      <c r="BF128" s="238">
        <f>IF(N128="snížená",J128,0)</f>
        <v>0</v>
      </c>
      <c r="BG128" s="238">
        <f>IF(N128="zákl. přenesená",J128,0)</f>
        <v>0</v>
      </c>
      <c r="BH128" s="238">
        <f>IF(N128="sníž. přenesená",J128,0)</f>
        <v>0</v>
      </c>
      <c r="BI128" s="238">
        <f>IF(N128="nulová",J128,0)</f>
        <v>0</v>
      </c>
      <c r="BJ128" s="16" t="s">
        <v>85</v>
      </c>
      <c r="BK128" s="238">
        <f>ROUND(I128*H128,2)</f>
        <v>0</v>
      </c>
      <c r="BL128" s="16" t="s">
        <v>1703</v>
      </c>
      <c r="BM128" s="237" t="s">
        <v>1708</v>
      </c>
    </row>
    <row r="129" s="2" customFormat="1">
      <c r="A129" s="37"/>
      <c r="B129" s="38"/>
      <c r="C129" s="39"/>
      <c r="D129" s="241" t="s">
        <v>300</v>
      </c>
      <c r="E129" s="39"/>
      <c r="F129" s="272" t="s">
        <v>1709</v>
      </c>
      <c r="G129" s="39"/>
      <c r="H129" s="39"/>
      <c r="I129" s="273"/>
      <c r="J129" s="39"/>
      <c r="K129" s="39"/>
      <c r="L129" s="43"/>
      <c r="M129" s="274"/>
      <c r="N129" s="275"/>
      <c r="O129" s="90"/>
      <c r="P129" s="90"/>
      <c r="Q129" s="90"/>
      <c r="R129" s="90"/>
      <c r="S129" s="90"/>
      <c r="T129" s="91"/>
      <c r="U129" s="37"/>
      <c r="V129" s="37"/>
      <c r="W129" s="37"/>
      <c r="X129" s="37"/>
      <c r="Y129" s="37"/>
      <c r="Z129" s="37"/>
      <c r="AA129" s="37"/>
      <c r="AB129" s="37"/>
      <c r="AC129" s="37"/>
      <c r="AD129" s="37"/>
      <c r="AE129" s="37"/>
      <c r="AT129" s="16" t="s">
        <v>300</v>
      </c>
      <c r="AU129" s="16" t="s">
        <v>87</v>
      </c>
    </row>
    <row r="130" s="12" customFormat="1" ht="22.8" customHeight="1">
      <c r="A130" s="12"/>
      <c r="B130" s="210"/>
      <c r="C130" s="211"/>
      <c r="D130" s="212" t="s">
        <v>76</v>
      </c>
      <c r="E130" s="224" t="s">
        <v>1710</v>
      </c>
      <c r="F130" s="224" t="s">
        <v>1711</v>
      </c>
      <c r="G130" s="211"/>
      <c r="H130" s="211"/>
      <c r="I130" s="214"/>
      <c r="J130" s="225">
        <f>BK130</f>
        <v>0</v>
      </c>
      <c r="K130" s="211"/>
      <c r="L130" s="216"/>
      <c r="M130" s="217"/>
      <c r="N130" s="218"/>
      <c r="O130" s="218"/>
      <c r="P130" s="219">
        <f>SUM(P131:P132)</f>
        <v>0</v>
      </c>
      <c r="Q130" s="218"/>
      <c r="R130" s="219">
        <f>SUM(R131:R132)</f>
        <v>0</v>
      </c>
      <c r="S130" s="218"/>
      <c r="T130" s="220">
        <f>SUM(T131:T132)</f>
        <v>0</v>
      </c>
      <c r="U130" s="12"/>
      <c r="V130" s="12"/>
      <c r="W130" s="12"/>
      <c r="X130" s="12"/>
      <c r="Y130" s="12"/>
      <c r="Z130" s="12"/>
      <c r="AA130" s="12"/>
      <c r="AB130" s="12"/>
      <c r="AC130" s="12"/>
      <c r="AD130" s="12"/>
      <c r="AE130" s="12"/>
      <c r="AR130" s="221" t="s">
        <v>111</v>
      </c>
      <c r="AT130" s="222" t="s">
        <v>76</v>
      </c>
      <c r="AU130" s="222" t="s">
        <v>85</v>
      </c>
      <c r="AY130" s="221" t="s">
        <v>184</v>
      </c>
      <c r="BK130" s="223">
        <f>SUM(BK131:BK132)</f>
        <v>0</v>
      </c>
    </row>
    <row r="131" s="2" customFormat="1" ht="16.5" customHeight="1">
      <c r="A131" s="37"/>
      <c r="B131" s="38"/>
      <c r="C131" s="226" t="s">
        <v>102</v>
      </c>
      <c r="D131" s="226" t="s">
        <v>186</v>
      </c>
      <c r="E131" s="227" t="s">
        <v>1712</v>
      </c>
      <c r="F131" s="228" t="s">
        <v>1713</v>
      </c>
      <c r="G131" s="229" t="s">
        <v>1702</v>
      </c>
      <c r="H131" s="230">
        <v>1</v>
      </c>
      <c r="I131" s="231"/>
      <c r="J131" s="232">
        <f>ROUND(I131*H131,2)</f>
        <v>0</v>
      </c>
      <c r="K131" s="228" t="s">
        <v>190</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1703</v>
      </c>
      <c r="AT131" s="237" t="s">
        <v>186</v>
      </c>
      <c r="AU131" s="237" t="s">
        <v>87</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1703</v>
      </c>
      <c r="BM131" s="237" t="s">
        <v>1714</v>
      </c>
    </row>
    <row r="132" s="2" customFormat="1">
      <c r="A132" s="37"/>
      <c r="B132" s="38"/>
      <c r="C132" s="39"/>
      <c r="D132" s="241" t="s">
        <v>300</v>
      </c>
      <c r="E132" s="39"/>
      <c r="F132" s="272" t="s">
        <v>1715</v>
      </c>
      <c r="G132" s="39"/>
      <c r="H132" s="39"/>
      <c r="I132" s="273"/>
      <c r="J132" s="39"/>
      <c r="K132" s="39"/>
      <c r="L132" s="43"/>
      <c r="M132" s="274"/>
      <c r="N132" s="275"/>
      <c r="O132" s="90"/>
      <c r="P132" s="90"/>
      <c r="Q132" s="90"/>
      <c r="R132" s="90"/>
      <c r="S132" s="90"/>
      <c r="T132" s="91"/>
      <c r="U132" s="37"/>
      <c r="V132" s="37"/>
      <c r="W132" s="37"/>
      <c r="X132" s="37"/>
      <c r="Y132" s="37"/>
      <c r="Z132" s="37"/>
      <c r="AA132" s="37"/>
      <c r="AB132" s="37"/>
      <c r="AC132" s="37"/>
      <c r="AD132" s="37"/>
      <c r="AE132" s="37"/>
      <c r="AT132" s="16" t="s">
        <v>300</v>
      </c>
      <c r="AU132" s="16" t="s">
        <v>87</v>
      </c>
    </row>
    <row r="133" s="12" customFormat="1" ht="22.8" customHeight="1">
      <c r="A133" s="12"/>
      <c r="B133" s="210"/>
      <c r="C133" s="211"/>
      <c r="D133" s="212" t="s">
        <v>76</v>
      </c>
      <c r="E133" s="224" t="s">
        <v>1716</v>
      </c>
      <c r="F133" s="224" t="s">
        <v>1717</v>
      </c>
      <c r="G133" s="211"/>
      <c r="H133" s="211"/>
      <c r="I133" s="214"/>
      <c r="J133" s="225">
        <f>BK133</f>
        <v>0</v>
      </c>
      <c r="K133" s="211"/>
      <c r="L133" s="216"/>
      <c r="M133" s="217"/>
      <c r="N133" s="218"/>
      <c r="O133" s="218"/>
      <c r="P133" s="219">
        <f>SUM(P134:P139)</f>
        <v>0</v>
      </c>
      <c r="Q133" s="218"/>
      <c r="R133" s="219">
        <f>SUM(R134:R139)</f>
        <v>0</v>
      </c>
      <c r="S133" s="218"/>
      <c r="T133" s="220">
        <f>SUM(T134:T139)</f>
        <v>0</v>
      </c>
      <c r="U133" s="12"/>
      <c r="V133" s="12"/>
      <c r="W133" s="12"/>
      <c r="X133" s="12"/>
      <c r="Y133" s="12"/>
      <c r="Z133" s="12"/>
      <c r="AA133" s="12"/>
      <c r="AB133" s="12"/>
      <c r="AC133" s="12"/>
      <c r="AD133" s="12"/>
      <c r="AE133" s="12"/>
      <c r="AR133" s="221" t="s">
        <v>111</v>
      </c>
      <c r="AT133" s="222" t="s">
        <v>76</v>
      </c>
      <c r="AU133" s="222" t="s">
        <v>85</v>
      </c>
      <c r="AY133" s="221" t="s">
        <v>184</v>
      </c>
      <c r="BK133" s="223">
        <f>SUM(BK134:BK139)</f>
        <v>0</v>
      </c>
    </row>
    <row r="134" s="2" customFormat="1" ht="16.5" customHeight="1">
      <c r="A134" s="37"/>
      <c r="B134" s="38"/>
      <c r="C134" s="226" t="s">
        <v>108</v>
      </c>
      <c r="D134" s="226" t="s">
        <v>186</v>
      </c>
      <c r="E134" s="227" t="s">
        <v>1718</v>
      </c>
      <c r="F134" s="228" t="s">
        <v>1719</v>
      </c>
      <c r="G134" s="229" t="s">
        <v>1702</v>
      </c>
      <c r="H134" s="230">
        <v>1</v>
      </c>
      <c r="I134" s="231"/>
      <c r="J134" s="232">
        <f>ROUND(I134*H134,2)</f>
        <v>0</v>
      </c>
      <c r="K134" s="228" t="s">
        <v>190</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1703</v>
      </c>
      <c r="AT134" s="237" t="s">
        <v>186</v>
      </c>
      <c r="AU134" s="237" t="s">
        <v>87</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1703</v>
      </c>
      <c r="BM134" s="237" t="s">
        <v>1720</v>
      </c>
    </row>
    <row r="135" s="2" customFormat="1">
      <c r="A135" s="37"/>
      <c r="B135" s="38"/>
      <c r="C135" s="39"/>
      <c r="D135" s="241" t="s">
        <v>300</v>
      </c>
      <c r="E135" s="39"/>
      <c r="F135" s="272" t="s">
        <v>1721</v>
      </c>
      <c r="G135" s="39"/>
      <c r="H135" s="39"/>
      <c r="I135" s="273"/>
      <c r="J135" s="39"/>
      <c r="K135" s="39"/>
      <c r="L135" s="43"/>
      <c r="M135" s="274"/>
      <c r="N135" s="275"/>
      <c r="O135" s="90"/>
      <c r="P135" s="90"/>
      <c r="Q135" s="90"/>
      <c r="R135" s="90"/>
      <c r="S135" s="90"/>
      <c r="T135" s="91"/>
      <c r="U135" s="37"/>
      <c r="V135" s="37"/>
      <c r="W135" s="37"/>
      <c r="X135" s="37"/>
      <c r="Y135" s="37"/>
      <c r="Z135" s="37"/>
      <c r="AA135" s="37"/>
      <c r="AB135" s="37"/>
      <c r="AC135" s="37"/>
      <c r="AD135" s="37"/>
      <c r="AE135" s="37"/>
      <c r="AT135" s="16" t="s">
        <v>300</v>
      </c>
      <c r="AU135" s="16" t="s">
        <v>87</v>
      </c>
    </row>
    <row r="136" s="2" customFormat="1" ht="16.5" customHeight="1">
      <c r="A136" s="37"/>
      <c r="B136" s="38"/>
      <c r="C136" s="226" t="s">
        <v>111</v>
      </c>
      <c r="D136" s="226" t="s">
        <v>186</v>
      </c>
      <c r="E136" s="227" t="s">
        <v>1722</v>
      </c>
      <c r="F136" s="228" t="s">
        <v>1723</v>
      </c>
      <c r="G136" s="229" t="s">
        <v>1702</v>
      </c>
      <c r="H136" s="230">
        <v>1</v>
      </c>
      <c r="I136" s="231"/>
      <c r="J136" s="232">
        <f>ROUND(I136*H136,2)</f>
        <v>0</v>
      </c>
      <c r="K136" s="228" t="s">
        <v>190</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1703</v>
      </c>
      <c r="AT136" s="237" t="s">
        <v>186</v>
      </c>
      <c r="AU136" s="237" t="s">
        <v>87</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1703</v>
      </c>
      <c r="BM136" s="237" t="s">
        <v>1724</v>
      </c>
    </row>
    <row r="137" s="2" customFormat="1">
      <c r="A137" s="37"/>
      <c r="B137" s="38"/>
      <c r="C137" s="39"/>
      <c r="D137" s="241" t="s">
        <v>300</v>
      </c>
      <c r="E137" s="39"/>
      <c r="F137" s="272" t="s">
        <v>1725</v>
      </c>
      <c r="G137" s="39"/>
      <c r="H137" s="39"/>
      <c r="I137" s="273"/>
      <c r="J137" s="39"/>
      <c r="K137" s="39"/>
      <c r="L137" s="43"/>
      <c r="M137" s="274"/>
      <c r="N137" s="275"/>
      <c r="O137" s="90"/>
      <c r="P137" s="90"/>
      <c r="Q137" s="90"/>
      <c r="R137" s="90"/>
      <c r="S137" s="90"/>
      <c r="T137" s="91"/>
      <c r="U137" s="37"/>
      <c r="V137" s="37"/>
      <c r="W137" s="37"/>
      <c r="X137" s="37"/>
      <c r="Y137" s="37"/>
      <c r="Z137" s="37"/>
      <c r="AA137" s="37"/>
      <c r="AB137" s="37"/>
      <c r="AC137" s="37"/>
      <c r="AD137" s="37"/>
      <c r="AE137" s="37"/>
      <c r="AT137" s="16" t="s">
        <v>300</v>
      </c>
      <c r="AU137" s="16" t="s">
        <v>87</v>
      </c>
    </row>
    <row r="138" s="2" customFormat="1" ht="16.5" customHeight="1">
      <c r="A138" s="37"/>
      <c r="B138" s="38"/>
      <c r="C138" s="226" t="s">
        <v>114</v>
      </c>
      <c r="D138" s="226" t="s">
        <v>186</v>
      </c>
      <c r="E138" s="227" t="s">
        <v>1726</v>
      </c>
      <c r="F138" s="228" t="s">
        <v>1727</v>
      </c>
      <c r="G138" s="229" t="s">
        <v>1702</v>
      </c>
      <c r="H138" s="230">
        <v>1</v>
      </c>
      <c r="I138" s="231"/>
      <c r="J138" s="232">
        <f>ROUND(I138*H138,2)</f>
        <v>0</v>
      </c>
      <c r="K138" s="228" t="s">
        <v>190</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1703</v>
      </c>
      <c r="AT138" s="237" t="s">
        <v>186</v>
      </c>
      <c r="AU138" s="237" t="s">
        <v>87</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1703</v>
      </c>
      <c r="BM138" s="237" t="s">
        <v>1728</v>
      </c>
    </row>
    <row r="139" s="2" customFormat="1">
      <c r="A139" s="37"/>
      <c r="B139" s="38"/>
      <c r="C139" s="39"/>
      <c r="D139" s="241" t="s">
        <v>300</v>
      </c>
      <c r="E139" s="39"/>
      <c r="F139" s="272" t="s">
        <v>1729</v>
      </c>
      <c r="G139" s="39"/>
      <c r="H139" s="39"/>
      <c r="I139" s="273"/>
      <c r="J139" s="39"/>
      <c r="K139" s="39"/>
      <c r="L139" s="43"/>
      <c r="M139" s="274"/>
      <c r="N139" s="275"/>
      <c r="O139" s="90"/>
      <c r="P139" s="90"/>
      <c r="Q139" s="90"/>
      <c r="R139" s="90"/>
      <c r="S139" s="90"/>
      <c r="T139" s="91"/>
      <c r="U139" s="37"/>
      <c r="V139" s="37"/>
      <c r="W139" s="37"/>
      <c r="X139" s="37"/>
      <c r="Y139" s="37"/>
      <c r="Z139" s="37"/>
      <c r="AA139" s="37"/>
      <c r="AB139" s="37"/>
      <c r="AC139" s="37"/>
      <c r="AD139" s="37"/>
      <c r="AE139" s="37"/>
      <c r="AT139" s="16" t="s">
        <v>300</v>
      </c>
      <c r="AU139" s="16" t="s">
        <v>87</v>
      </c>
    </row>
    <row r="140" s="12" customFormat="1" ht="22.8" customHeight="1">
      <c r="A140" s="12"/>
      <c r="B140" s="210"/>
      <c r="C140" s="211"/>
      <c r="D140" s="212" t="s">
        <v>76</v>
      </c>
      <c r="E140" s="224" t="s">
        <v>1730</v>
      </c>
      <c r="F140" s="224" t="s">
        <v>1731</v>
      </c>
      <c r="G140" s="211"/>
      <c r="H140" s="211"/>
      <c r="I140" s="214"/>
      <c r="J140" s="225">
        <f>BK140</f>
        <v>0</v>
      </c>
      <c r="K140" s="211"/>
      <c r="L140" s="216"/>
      <c r="M140" s="217"/>
      <c r="N140" s="218"/>
      <c r="O140" s="218"/>
      <c r="P140" s="219">
        <f>SUM(P141:P144)</f>
        <v>0</v>
      </c>
      <c r="Q140" s="218"/>
      <c r="R140" s="219">
        <f>SUM(R141:R144)</f>
        <v>0</v>
      </c>
      <c r="S140" s="218"/>
      <c r="T140" s="220">
        <f>SUM(T141:T144)</f>
        <v>0</v>
      </c>
      <c r="U140" s="12"/>
      <c r="V140" s="12"/>
      <c r="W140" s="12"/>
      <c r="X140" s="12"/>
      <c r="Y140" s="12"/>
      <c r="Z140" s="12"/>
      <c r="AA140" s="12"/>
      <c r="AB140" s="12"/>
      <c r="AC140" s="12"/>
      <c r="AD140" s="12"/>
      <c r="AE140" s="12"/>
      <c r="AR140" s="221" t="s">
        <v>111</v>
      </c>
      <c r="AT140" s="222" t="s">
        <v>76</v>
      </c>
      <c r="AU140" s="222" t="s">
        <v>85</v>
      </c>
      <c r="AY140" s="221" t="s">
        <v>184</v>
      </c>
      <c r="BK140" s="223">
        <f>SUM(BK141:BK144)</f>
        <v>0</v>
      </c>
    </row>
    <row r="141" s="2" customFormat="1" ht="16.5" customHeight="1">
      <c r="A141" s="37"/>
      <c r="B141" s="38"/>
      <c r="C141" s="226" t="s">
        <v>216</v>
      </c>
      <c r="D141" s="226" t="s">
        <v>186</v>
      </c>
      <c r="E141" s="227" t="s">
        <v>1732</v>
      </c>
      <c r="F141" s="228" t="s">
        <v>1733</v>
      </c>
      <c r="G141" s="229" t="s">
        <v>1702</v>
      </c>
      <c r="H141" s="230">
        <v>1</v>
      </c>
      <c r="I141" s="231"/>
      <c r="J141" s="232">
        <f>ROUND(I141*H141,2)</f>
        <v>0</v>
      </c>
      <c r="K141" s="228" t="s">
        <v>190</v>
      </c>
      <c r="L141" s="43"/>
      <c r="M141" s="233" t="s">
        <v>1</v>
      </c>
      <c r="N141" s="234" t="s">
        <v>42</v>
      </c>
      <c r="O141" s="90"/>
      <c r="P141" s="235">
        <f>O141*H141</f>
        <v>0</v>
      </c>
      <c r="Q141" s="235">
        <v>0</v>
      </c>
      <c r="R141" s="235">
        <f>Q141*H141</f>
        <v>0</v>
      </c>
      <c r="S141" s="235">
        <v>0</v>
      </c>
      <c r="T141" s="236">
        <f>S141*H141</f>
        <v>0</v>
      </c>
      <c r="U141" s="37"/>
      <c r="V141" s="37"/>
      <c r="W141" s="37"/>
      <c r="X141" s="37"/>
      <c r="Y141" s="37"/>
      <c r="Z141" s="37"/>
      <c r="AA141" s="37"/>
      <c r="AB141" s="37"/>
      <c r="AC141" s="37"/>
      <c r="AD141" s="37"/>
      <c r="AE141" s="37"/>
      <c r="AR141" s="237" t="s">
        <v>1703</v>
      </c>
      <c r="AT141" s="237" t="s">
        <v>186</v>
      </c>
      <c r="AU141" s="237" t="s">
        <v>87</v>
      </c>
      <c r="AY141" s="16" t="s">
        <v>184</v>
      </c>
      <c r="BE141" s="238">
        <f>IF(N141="základní",J141,0)</f>
        <v>0</v>
      </c>
      <c r="BF141" s="238">
        <f>IF(N141="snížená",J141,0)</f>
        <v>0</v>
      </c>
      <c r="BG141" s="238">
        <f>IF(N141="zákl. přenesená",J141,0)</f>
        <v>0</v>
      </c>
      <c r="BH141" s="238">
        <f>IF(N141="sníž. přenesená",J141,0)</f>
        <v>0</v>
      </c>
      <c r="BI141" s="238">
        <f>IF(N141="nulová",J141,0)</f>
        <v>0</v>
      </c>
      <c r="BJ141" s="16" t="s">
        <v>85</v>
      </c>
      <c r="BK141" s="238">
        <f>ROUND(I141*H141,2)</f>
        <v>0</v>
      </c>
      <c r="BL141" s="16" t="s">
        <v>1703</v>
      </c>
      <c r="BM141" s="237" t="s">
        <v>1734</v>
      </c>
    </row>
    <row r="142" s="2" customFormat="1">
      <c r="A142" s="37"/>
      <c r="B142" s="38"/>
      <c r="C142" s="39"/>
      <c r="D142" s="241" t="s">
        <v>300</v>
      </c>
      <c r="E142" s="39"/>
      <c r="F142" s="272" t="s">
        <v>1735</v>
      </c>
      <c r="G142" s="39"/>
      <c r="H142" s="39"/>
      <c r="I142" s="273"/>
      <c r="J142" s="39"/>
      <c r="K142" s="39"/>
      <c r="L142" s="43"/>
      <c r="M142" s="274"/>
      <c r="N142" s="275"/>
      <c r="O142" s="90"/>
      <c r="P142" s="90"/>
      <c r="Q142" s="90"/>
      <c r="R142" s="90"/>
      <c r="S142" s="90"/>
      <c r="T142" s="91"/>
      <c r="U142" s="37"/>
      <c r="V142" s="37"/>
      <c r="W142" s="37"/>
      <c r="X142" s="37"/>
      <c r="Y142" s="37"/>
      <c r="Z142" s="37"/>
      <c r="AA142" s="37"/>
      <c r="AB142" s="37"/>
      <c r="AC142" s="37"/>
      <c r="AD142" s="37"/>
      <c r="AE142" s="37"/>
      <c r="AT142" s="16" t="s">
        <v>300</v>
      </c>
      <c r="AU142" s="16" t="s">
        <v>87</v>
      </c>
    </row>
    <row r="143" s="2" customFormat="1" ht="16.5" customHeight="1">
      <c r="A143" s="37"/>
      <c r="B143" s="38"/>
      <c r="C143" s="226" t="s">
        <v>221</v>
      </c>
      <c r="D143" s="226" t="s">
        <v>186</v>
      </c>
      <c r="E143" s="227" t="s">
        <v>1736</v>
      </c>
      <c r="F143" s="228" t="s">
        <v>1737</v>
      </c>
      <c r="G143" s="229" t="s">
        <v>1702</v>
      </c>
      <c r="H143" s="230">
        <v>1</v>
      </c>
      <c r="I143" s="231"/>
      <c r="J143" s="232">
        <f>ROUND(I143*H143,2)</f>
        <v>0</v>
      </c>
      <c r="K143" s="228" t="s">
        <v>190</v>
      </c>
      <c r="L143" s="43"/>
      <c r="M143" s="233" t="s">
        <v>1</v>
      </c>
      <c r="N143" s="234" t="s">
        <v>42</v>
      </c>
      <c r="O143" s="90"/>
      <c r="P143" s="235">
        <f>O143*H143</f>
        <v>0</v>
      </c>
      <c r="Q143" s="235">
        <v>0</v>
      </c>
      <c r="R143" s="235">
        <f>Q143*H143</f>
        <v>0</v>
      </c>
      <c r="S143" s="235">
        <v>0</v>
      </c>
      <c r="T143" s="236">
        <f>S143*H143</f>
        <v>0</v>
      </c>
      <c r="U143" s="37"/>
      <c r="V143" s="37"/>
      <c r="W143" s="37"/>
      <c r="X143" s="37"/>
      <c r="Y143" s="37"/>
      <c r="Z143" s="37"/>
      <c r="AA143" s="37"/>
      <c r="AB143" s="37"/>
      <c r="AC143" s="37"/>
      <c r="AD143" s="37"/>
      <c r="AE143" s="37"/>
      <c r="AR143" s="237" t="s">
        <v>1703</v>
      </c>
      <c r="AT143" s="237" t="s">
        <v>186</v>
      </c>
      <c r="AU143" s="237" t="s">
        <v>87</v>
      </c>
      <c r="AY143" s="16" t="s">
        <v>184</v>
      </c>
      <c r="BE143" s="238">
        <f>IF(N143="základní",J143,0)</f>
        <v>0</v>
      </c>
      <c r="BF143" s="238">
        <f>IF(N143="snížená",J143,0)</f>
        <v>0</v>
      </c>
      <c r="BG143" s="238">
        <f>IF(N143="zákl. přenesená",J143,0)</f>
        <v>0</v>
      </c>
      <c r="BH143" s="238">
        <f>IF(N143="sníž. přenesená",J143,0)</f>
        <v>0</v>
      </c>
      <c r="BI143" s="238">
        <f>IF(N143="nulová",J143,0)</f>
        <v>0</v>
      </c>
      <c r="BJ143" s="16" t="s">
        <v>85</v>
      </c>
      <c r="BK143" s="238">
        <f>ROUND(I143*H143,2)</f>
        <v>0</v>
      </c>
      <c r="BL143" s="16" t="s">
        <v>1703</v>
      </c>
      <c r="BM143" s="237" t="s">
        <v>1738</v>
      </c>
    </row>
    <row r="144" s="2" customFormat="1">
      <c r="A144" s="37"/>
      <c r="B144" s="38"/>
      <c r="C144" s="39"/>
      <c r="D144" s="241" t="s">
        <v>300</v>
      </c>
      <c r="E144" s="39"/>
      <c r="F144" s="272" t="s">
        <v>1739</v>
      </c>
      <c r="G144" s="39"/>
      <c r="H144" s="39"/>
      <c r="I144" s="273"/>
      <c r="J144" s="39"/>
      <c r="K144" s="39"/>
      <c r="L144" s="43"/>
      <c r="M144" s="274"/>
      <c r="N144" s="275"/>
      <c r="O144" s="90"/>
      <c r="P144" s="90"/>
      <c r="Q144" s="90"/>
      <c r="R144" s="90"/>
      <c r="S144" s="90"/>
      <c r="T144" s="91"/>
      <c r="U144" s="37"/>
      <c r="V144" s="37"/>
      <c r="W144" s="37"/>
      <c r="X144" s="37"/>
      <c r="Y144" s="37"/>
      <c r="Z144" s="37"/>
      <c r="AA144" s="37"/>
      <c r="AB144" s="37"/>
      <c r="AC144" s="37"/>
      <c r="AD144" s="37"/>
      <c r="AE144" s="37"/>
      <c r="AT144" s="16" t="s">
        <v>300</v>
      </c>
      <c r="AU144" s="16" t="s">
        <v>87</v>
      </c>
    </row>
    <row r="145" s="12" customFormat="1" ht="22.8" customHeight="1">
      <c r="A145" s="12"/>
      <c r="B145" s="210"/>
      <c r="C145" s="211"/>
      <c r="D145" s="212" t="s">
        <v>76</v>
      </c>
      <c r="E145" s="224" t="s">
        <v>1740</v>
      </c>
      <c r="F145" s="224" t="s">
        <v>1741</v>
      </c>
      <c r="G145" s="211"/>
      <c r="H145" s="211"/>
      <c r="I145" s="214"/>
      <c r="J145" s="225">
        <f>BK145</f>
        <v>0</v>
      </c>
      <c r="K145" s="211"/>
      <c r="L145" s="216"/>
      <c r="M145" s="217"/>
      <c r="N145" s="218"/>
      <c r="O145" s="218"/>
      <c r="P145" s="219">
        <f>SUM(P146:P147)</f>
        <v>0</v>
      </c>
      <c r="Q145" s="218"/>
      <c r="R145" s="219">
        <f>SUM(R146:R147)</f>
        <v>0</v>
      </c>
      <c r="S145" s="218"/>
      <c r="T145" s="220">
        <f>SUM(T146:T147)</f>
        <v>0</v>
      </c>
      <c r="U145" s="12"/>
      <c r="V145" s="12"/>
      <c r="W145" s="12"/>
      <c r="X145" s="12"/>
      <c r="Y145" s="12"/>
      <c r="Z145" s="12"/>
      <c r="AA145" s="12"/>
      <c r="AB145" s="12"/>
      <c r="AC145" s="12"/>
      <c r="AD145" s="12"/>
      <c r="AE145" s="12"/>
      <c r="AR145" s="221" t="s">
        <v>111</v>
      </c>
      <c r="AT145" s="222" t="s">
        <v>76</v>
      </c>
      <c r="AU145" s="222" t="s">
        <v>85</v>
      </c>
      <c r="AY145" s="221" t="s">
        <v>184</v>
      </c>
      <c r="BK145" s="223">
        <f>SUM(BK146:BK147)</f>
        <v>0</v>
      </c>
    </row>
    <row r="146" s="2" customFormat="1" ht="16.5" customHeight="1">
      <c r="A146" s="37"/>
      <c r="B146" s="38"/>
      <c r="C146" s="226" t="s">
        <v>225</v>
      </c>
      <c r="D146" s="226" t="s">
        <v>186</v>
      </c>
      <c r="E146" s="227" t="s">
        <v>1742</v>
      </c>
      <c r="F146" s="228" t="s">
        <v>1743</v>
      </c>
      <c r="G146" s="229" t="s">
        <v>1702</v>
      </c>
      <c r="H146" s="230">
        <v>1</v>
      </c>
      <c r="I146" s="231"/>
      <c r="J146" s="232">
        <f>ROUND(I146*H146,2)</f>
        <v>0</v>
      </c>
      <c r="K146" s="228" t="s">
        <v>190</v>
      </c>
      <c r="L146" s="43"/>
      <c r="M146" s="233" t="s">
        <v>1</v>
      </c>
      <c r="N146" s="234" t="s">
        <v>42</v>
      </c>
      <c r="O146" s="90"/>
      <c r="P146" s="235">
        <f>O146*H146</f>
        <v>0</v>
      </c>
      <c r="Q146" s="235">
        <v>0</v>
      </c>
      <c r="R146" s="235">
        <f>Q146*H146</f>
        <v>0</v>
      </c>
      <c r="S146" s="235">
        <v>0</v>
      </c>
      <c r="T146" s="236">
        <f>S146*H146</f>
        <v>0</v>
      </c>
      <c r="U146" s="37"/>
      <c r="V146" s="37"/>
      <c r="W146" s="37"/>
      <c r="X146" s="37"/>
      <c r="Y146" s="37"/>
      <c r="Z146" s="37"/>
      <c r="AA146" s="37"/>
      <c r="AB146" s="37"/>
      <c r="AC146" s="37"/>
      <c r="AD146" s="37"/>
      <c r="AE146" s="37"/>
      <c r="AR146" s="237" t="s">
        <v>1703</v>
      </c>
      <c r="AT146" s="237" t="s">
        <v>186</v>
      </c>
      <c r="AU146" s="237" t="s">
        <v>87</v>
      </c>
      <c r="AY146" s="16" t="s">
        <v>184</v>
      </c>
      <c r="BE146" s="238">
        <f>IF(N146="základní",J146,0)</f>
        <v>0</v>
      </c>
      <c r="BF146" s="238">
        <f>IF(N146="snížená",J146,0)</f>
        <v>0</v>
      </c>
      <c r="BG146" s="238">
        <f>IF(N146="zákl. přenesená",J146,0)</f>
        <v>0</v>
      </c>
      <c r="BH146" s="238">
        <f>IF(N146="sníž. přenesená",J146,0)</f>
        <v>0</v>
      </c>
      <c r="BI146" s="238">
        <f>IF(N146="nulová",J146,0)</f>
        <v>0</v>
      </c>
      <c r="BJ146" s="16" t="s">
        <v>85</v>
      </c>
      <c r="BK146" s="238">
        <f>ROUND(I146*H146,2)</f>
        <v>0</v>
      </c>
      <c r="BL146" s="16" t="s">
        <v>1703</v>
      </c>
      <c r="BM146" s="237" t="s">
        <v>1744</v>
      </c>
    </row>
    <row r="147" s="2" customFormat="1">
      <c r="A147" s="37"/>
      <c r="B147" s="38"/>
      <c r="C147" s="39"/>
      <c r="D147" s="241" t="s">
        <v>300</v>
      </c>
      <c r="E147" s="39"/>
      <c r="F147" s="272" t="s">
        <v>1745</v>
      </c>
      <c r="G147" s="39"/>
      <c r="H147" s="39"/>
      <c r="I147" s="273"/>
      <c r="J147" s="39"/>
      <c r="K147" s="39"/>
      <c r="L147" s="43"/>
      <c r="M147" s="274"/>
      <c r="N147" s="275"/>
      <c r="O147" s="90"/>
      <c r="P147" s="90"/>
      <c r="Q147" s="90"/>
      <c r="R147" s="90"/>
      <c r="S147" s="90"/>
      <c r="T147" s="91"/>
      <c r="U147" s="37"/>
      <c r="V147" s="37"/>
      <c r="W147" s="37"/>
      <c r="X147" s="37"/>
      <c r="Y147" s="37"/>
      <c r="Z147" s="37"/>
      <c r="AA147" s="37"/>
      <c r="AB147" s="37"/>
      <c r="AC147" s="37"/>
      <c r="AD147" s="37"/>
      <c r="AE147" s="37"/>
      <c r="AT147" s="16" t="s">
        <v>300</v>
      </c>
      <c r="AU147" s="16" t="s">
        <v>87</v>
      </c>
    </row>
    <row r="148" s="12" customFormat="1" ht="22.8" customHeight="1">
      <c r="A148" s="12"/>
      <c r="B148" s="210"/>
      <c r="C148" s="211"/>
      <c r="D148" s="212" t="s">
        <v>76</v>
      </c>
      <c r="E148" s="224" t="s">
        <v>1746</v>
      </c>
      <c r="F148" s="224" t="s">
        <v>1747</v>
      </c>
      <c r="G148" s="211"/>
      <c r="H148" s="211"/>
      <c r="I148" s="214"/>
      <c r="J148" s="225">
        <f>BK148</f>
        <v>0</v>
      </c>
      <c r="K148" s="211"/>
      <c r="L148" s="216"/>
      <c r="M148" s="217"/>
      <c r="N148" s="218"/>
      <c r="O148" s="218"/>
      <c r="P148" s="219">
        <f>SUM(P149:P150)</f>
        <v>0</v>
      </c>
      <c r="Q148" s="218"/>
      <c r="R148" s="219">
        <f>SUM(R149:R150)</f>
        <v>0</v>
      </c>
      <c r="S148" s="218"/>
      <c r="T148" s="220">
        <f>SUM(T149:T150)</f>
        <v>0</v>
      </c>
      <c r="U148" s="12"/>
      <c r="V148" s="12"/>
      <c r="W148" s="12"/>
      <c r="X148" s="12"/>
      <c r="Y148" s="12"/>
      <c r="Z148" s="12"/>
      <c r="AA148" s="12"/>
      <c r="AB148" s="12"/>
      <c r="AC148" s="12"/>
      <c r="AD148" s="12"/>
      <c r="AE148" s="12"/>
      <c r="AR148" s="221" t="s">
        <v>111</v>
      </c>
      <c r="AT148" s="222" t="s">
        <v>76</v>
      </c>
      <c r="AU148" s="222" t="s">
        <v>85</v>
      </c>
      <c r="AY148" s="221" t="s">
        <v>184</v>
      </c>
      <c r="BK148" s="223">
        <f>SUM(BK149:BK150)</f>
        <v>0</v>
      </c>
    </row>
    <row r="149" s="2" customFormat="1" ht="16.5" customHeight="1">
      <c r="A149" s="37"/>
      <c r="B149" s="38"/>
      <c r="C149" s="226" t="s">
        <v>229</v>
      </c>
      <c r="D149" s="226" t="s">
        <v>186</v>
      </c>
      <c r="E149" s="227" t="s">
        <v>1748</v>
      </c>
      <c r="F149" s="228" t="s">
        <v>1747</v>
      </c>
      <c r="G149" s="229" t="s">
        <v>1702</v>
      </c>
      <c r="H149" s="230">
        <v>1</v>
      </c>
      <c r="I149" s="231"/>
      <c r="J149" s="232">
        <f>ROUND(I149*H149,2)</f>
        <v>0</v>
      </c>
      <c r="K149" s="228" t="s">
        <v>190</v>
      </c>
      <c r="L149" s="43"/>
      <c r="M149" s="233" t="s">
        <v>1</v>
      </c>
      <c r="N149" s="234" t="s">
        <v>42</v>
      </c>
      <c r="O149" s="90"/>
      <c r="P149" s="235">
        <f>O149*H149</f>
        <v>0</v>
      </c>
      <c r="Q149" s="235">
        <v>0</v>
      </c>
      <c r="R149" s="235">
        <f>Q149*H149</f>
        <v>0</v>
      </c>
      <c r="S149" s="235">
        <v>0</v>
      </c>
      <c r="T149" s="236">
        <f>S149*H149</f>
        <v>0</v>
      </c>
      <c r="U149" s="37"/>
      <c r="V149" s="37"/>
      <c r="W149" s="37"/>
      <c r="X149" s="37"/>
      <c r="Y149" s="37"/>
      <c r="Z149" s="37"/>
      <c r="AA149" s="37"/>
      <c r="AB149" s="37"/>
      <c r="AC149" s="37"/>
      <c r="AD149" s="37"/>
      <c r="AE149" s="37"/>
      <c r="AR149" s="237" t="s">
        <v>1703</v>
      </c>
      <c r="AT149" s="237" t="s">
        <v>186</v>
      </c>
      <c r="AU149" s="237" t="s">
        <v>87</v>
      </c>
      <c r="AY149" s="16" t="s">
        <v>184</v>
      </c>
      <c r="BE149" s="238">
        <f>IF(N149="základní",J149,0)</f>
        <v>0</v>
      </c>
      <c r="BF149" s="238">
        <f>IF(N149="snížená",J149,0)</f>
        <v>0</v>
      </c>
      <c r="BG149" s="238">
        <f>IF(N149="zákl. přenesená",J149,0)</f>
        <v>0</v>
      </c>
      <c r="BH149" s="238">
        <f>IF(N149="sníž. přenesená",J149,0)</f>
        <v>0</v>
      </c>
      <c r="BI149" s="238">
        <f>IF(N149="nulová",J149,0)</f>
        <v>0</v>
      </c>
      <c r="BJ149" s="16" t="s">
        <v>85</v>
      </c>
      <c r="BK149" s="238">
        <f>ROUND(I149*H149,2)</f>
        <v>0</v>
      </c>
      <c r="BL149" s="16" t="s">
        <v>1703</v>
      </c>
      <c r="BM149" s="237" t="s">
        <v>1749</v>
      </c>
    </row>
    <row r="150" s="2" customFormat="1">
      <c r="A150" s="37"/>
      <c r="B150" s="38"/>
      <c r="C150" s="39"/>
      <c r="D150" s="241" t="s">
        <v>300</v>
      </c>
      <c r="E150" s="39"/>
      <c r="F150" s="272" t="s">
        <v>1750</v>
      </c>
      <c r="G150" s="39"/>
      <c r="H150" s="39"/>
      <c r="I150" s="273"/>
      <c r="J150" s="39"/>
      <c r="K150" s="39"/>
      <c r="L150" s="43"/>
      <c r="M150" s="277"/>
      <c r="N150" s="278"/>
      <c r="O150" s="279"/>
      <c r="P150" s="279"/>
      <c r="Q150" s="279"/>
      <c r="R150" s="279"/>
      <c r="S150" s="279"/>
      <c r="T150" s="280"/>
      <c r="U150" s="37"/>
      <c r="V150" s="37"/>
      <c r="W150" s="37"/>
      <c r="X150" s="37"/>
      <c r="Y150" s="37"/>
      <c r="Z150" s="37"/>
      <c r="AA150" s="37"/>
      <c r="AB150" s="37"/>
      <c r="AC150" s="37"/>
      <c r="AD150" s="37"/>
      <c r="AE150" s="37"/>
      <c r="AT150" s="16" t="s">
        <v>300</v>
      </c>
      <c r="AU150" s="16" t="s">
        <v>87</v>
      </c>
    </row>
    <row r="151" s="2" customFormat="1" ht="6.96" customHeight="1">
      <c r="A151" s="37"/>
      <c r="B151" s="65"/>
      <c r="C151" s="66"/>
      <c r="D151" s="66"/>
      <c r="E151" s="66"/>
      <c r="F151" s="66"/>
      <c r="G151" s="66"/>
      <c r="H151" s="66"/>
      <c r="I151" s="66"/>
      <c r="J151" s="66"/>
      <c r="K151" s="66"/>
      <c r="L151" s="43"/>
      <c r="M151" s="37"/>
      <c r="O151" s="37"/>
      <c r="P151" s="37"/>
      <c r="Q151" s="37"/>
      <c r="R151" s="37"/>
      <c r="S151" s="37"/>
      <c r="T151" s="37"/>
      <c r="U151" s="37"/>
      <c r="V151" s="37"/>
      <c r="W151" s="37"/>
      <c r="X151" s="37"/>
      <c r="Y151" s="37"/>
      <c r="Z151" s="37"/>
      <c r="AA151" s="37"/>
      <c r="AB151" s="37"/>
      <c r="AC151" s="37"/>
      <c r="AD151" s="37"/>
      <c r="AE151" s="37"/>
    </row>
  </sheetData>
  <sheetProtection sheet="1" autoFilter="0" formatColumns="0" formatRows="0" objects="1" scenarios="1" spinCount="100000" saltValue="Ganr4dbVjUzgC1vHkCw1iPbVB/BbSqVWkKNwrQrLMY7Fe751pM5eWI83GU7zMpU2VKkW9v/ib1IxZjMKYdxFnA==" hashValue="5l8AQ9uAcrXTpJveB71JWxM93qCJs7LUscM9WLqH9kkwWALKnyCloEjhfbNGGiOEUQztf6ZAu0igteCeZACjew==" algorithmName="SHA-512" password="E785"/>
  <autoFilter ref="C122:K150"/>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86</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137</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21</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
        <v>1</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
        <v>26</v>
      </c>
      <c r="F15" s="37"/>
      <c r="G15" s="37"/>
      <c r="H15" s="37"/>
      <c r="I15" s="150" t="s">
        <v>27</v>
      </c>
      <c r="J15" s="140" t="s">
        <v>1</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
        <v>31</v>
      </c>
      <c r="F21" s="37"/>
      <c r="G21" s="37"/>
      <c r="H21" s="37"/>
      <c r="I21" s="150" t="s">
        <v>27</v>
      </c>
      <c r="J21" s="140"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19.25" customHeight="1">
      <c r="A27" s="154"/>
      <c r="B27" s="155"/>
      <c r="C27" s="154"/>
      <c r="D27" s="154"/>
      <c r="E27" s="156" t="s">
        <v>36</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ROUND(J142,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ROUND((SUM(BE142:BE510)),  2)</f>
        <v>0</v>
      </c>
      <c r="G33" s="37"/>
      <c r="H33" s="37"/>
      <c r="I33" s="164">
        <v>0.20999999999999999</v>
      </c>
      <c r="J33" s="163">
        <f>ROUND(((SUM(BE142:BE510))*I33),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ROUND((SUM(BF142:BF510)),  2)</f>
        <v>0</v>
      </c>
      <c r="G34" s="37"/>
      <c r="H34" s="37"/>
      <c r="I34" s="164">
        <v>0.12</v>
      </c>
      <c r="J34" s="163">
        <f>ROUND(((SUM(BF142:BF510))*I34),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ROUND((SUM(BG142:BG510)),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ROUND((SUM(BH142:BH510)),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ROUND((SUM(BI142:BI510)),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SO 01-D.1.1 - Architektonicko-stavební řešení</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Ústav termomechaniky AV ČR</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J142</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143</v>
      </c>
      <c r="E97" s="191"/>
      <c r="F97" s="191"/>
      <c r="G97" s="191"/>
      <c r="H97" s="191"/>
      <c r="I97" s="191"/>
      <c r="J97" s="192">
        <f>J143</f>
        <v>0</v>
      </c>
      <c r="K97" s="189"/>
      <c r="L97" s="193"/>
      <c r="S97" s="9"/>
      <c r="T97" s="9"/>
      <c r="U97" s="9"/>
      <c r="V97" s="9"/>
      <c r="W97" s="9"/>
      <c r="X97" s="9"/>
      <c r="Y97" s="9"/>
      <c r="Z97" s="9"/>
      <c r="AA97" s="9"/>
      <c r="AB97" s="9"/>
      <c r="AC97" s="9"/>
      <c r="AD97" s="9"/>
      <c r="AE97" s="9"/>
    </row>
    <row r="98" s="10" customFormat="1" ht="19.92" customHeight="1">
      <c r="A98" s="10"/>
      <c r="B98" s="194"/>
      <c r="C98" s="132"/>
      <c r="D98" s="195" t="s">
        <v>144</v>
      </c>
      <c r="E98" s="196"/>
      <c r="F98" s="196"/>
      <c r="G98" s="196"/>
      <c r="H98" s="196"/>
      <c r="I98" s="196"/>
      <c r="J98" s="197">
        <f>J144</f>
        <v>0</v>
      </c>
      <c r="K98" s="132"/>
      <c r="L98" s="198"/>
      <c r="S98" s="10"/>
      <c r="T98" s="10"/>
      <c r="U98" s="10"/>
      <c r="V98" s="10"/>
      <c r="W98" s="10"/>
      <c r="X98" s="10"/>
      <c r="Y98" s="10"/>
      <c r="Z98" s="10"/>
      <c r="AA98" s="10"/>
      <c r="AB98" s="10"/>
      <c r="AC98" s="10"/>
      <c r="AD98" s="10"/>
      <c r="AE98" s="10"/>
    </row>
    <row r="99" s="10" customFormat="1" ht="19.92" customHeight="1">
      <c r="A99" s="10"/>
      <c r="B99" s="194"/>
      <c r="C99" s="132"/>
      <c r="D99" s="195" t="s">
        <v>145</v>
      </c>
      <c r="E99" s="196"/>
      <c r="F99" s="196"/>
      <c r="G99" s="196"/>
      <c r="H99" s="196"/>
      <c r="I99" s="196"/>
      <c r="J99" s="197">
        <f>J178</f>
        <v>0</v>
      </c>
      <c r="K99" s="132"/>
      <c r="L99" s="198"/>
      <c r="S99" s="10"/>
      <c r="T99" s="10"/>
      <c r="U99" s="10"/>
      <c r="V99" s="10"/>
      <c r="W99" s="10"/>
      <c r="X99" s="10"/>
      <c r="Y99" s="10"/>
      <c r="Z99" s="10"/>
      <c r="AA99" s="10"/>
      <c r="AB99" s="10"/>
      <c r="AC99" s="10"/>
      <c r="AD99" s="10"/>
      <c r="AE99" s="10"/>
    </row>
    <row r="100" s="10" customFormat="1" ht="19.92" customHeight="1">
      <c r="A100" s="10"/>
      <c r="B100" s="194"/>
      <c r="C100" s="132"/>
      <c r="D100" s="195" t="s">
        <v>146</v>
      </c>
      <c r="E100" s="196"/>
      <c r="F100" s="196"/>
      <c r="G100" s="196"/>
      <c r="H100" s="196"/>
      <c r="I100" s="196"/>
      <c r="J100" s="197">
        <f>J205</f>
        <v>0</v>
      </c>
      <c r="K100" s="132"/>
      <c r="L100" s="198"/>
      <c r="S100" s="10"/>
      <c r="T100" s="10"/>
      <c r="U100" s="10"/>
      <c r="V100" s="10"/>
      <c r="W100" s="10"/>
      <c r="X100" s="10"/>
      <c r="Y100" s="10"/>
      <c r="Z100" s="10"/>
      <c r="AA100" s="10"/>
      <c r="AB100" s="10"/>
      <c r="AC100" s="10"/>
      <c r="AD100" s="10"/>
      <c r="AE100" s="10"/>
    </row>
    <row r="101" s="10" customFormat="1" ht="19.92" customHeight="1">
      <c r="A101" s="10"/>
      <c r="B101" s="194"/>
      <c r="C101" s="132"/>
      <c r="D101" s="195" t="s">
        <v>147</v>
      </c>
      <c r="E101" s="196"/>
      <c r="F101" s="196"/>
      <c r="G101" s="196"/>
      <c r="H101" s="196"/>
      <c r="I101" s="196"/>
      <c r="J101" s="197">
        <f>J216</f>
        <v>0</v>
      </c>
      <c r="K101" s="132"/>
      <c r="L101" s="198"/>
      <c r="S101" s="10"/>
      <c r="T101" s="10"/>
      <c r="U101" s="10"/>
      <c r="V101" s="10"/>
      <c r="W101" s="10"/>
      <c r="X101" s="10"/>
      <c r="Y101" s="10"/>
      <c r="Z101" s="10"/>
      <c r="AA101" s="10"/>
      <c r="AB101" s="10"/>
      <c r="AC101" s="10"/>
      <c r="AD101" s="10"/>
      <c r="AE101" s="10"/>
    </row>
    <row r="102" s="10" customFormat="1" ht="19.92" customHeight="1">
      <c r="A102" s="10"/>
      <c r="B102" s="194"/>
      <c r="C102" s="132"/>
      <c r="D102" s="195" t="s">
        <v>148</v>
      </c>
      <c r="E102" s="196"/>
      <c r="F102" s="196"/>
      <c r="G102" s="196"/>
      <c r="H102" s="196"/>
      <c r="I102" s="196"/>
      <c r="J102" s="197">
        <f>J223</f>
        <v>0</v>
      </c>
      <c r="K102" s="132"/>
      <c r="L102" s="198"/>
      <c r="S102" s="10"/>
      <c r="T102" s="10"/>
      <c r="U102" s="10"/>
      <c r="V102" s="10"/>
      <c r="W102" s="10"/>
      <c r="X102" s="10"/>
      <c r="Y102" s="10"/>
      <c r="Z102" s="10"/>
      <c r="AA102" s="10"/>
      <c r="AB102" s="10"/>
      <c r="AC102" s="10"/>
      <c r="AD102" s="10"/>
      <c r="AE102" s="10"/>
    </row>
    <row r="103" s="10" customFormat="1" ht="19.92" customHeight="1">
      <c r="A103" s="10"/>
      <c r="B103" s="194"/>
      <c r="C103" s="132"/>
      <c r="D103" s="195" t="s">
        <v>149</v>
      </c>
      <c r="E103" s="196"/>
      <c r="F103" s="196"/>
      <c r="G103" s="196"/>
      <c r="H103" s="196"/>
      <c r="I103" s="196"/>
      <c r="J103" s="197">
        <f>J259</f>
        <v>0</v>
      </c>
      <c r="K103" s="132"/>
      <c r="L103" s="198"/>
      <c r="S103" s="10"/>
      <c r="T103" s="10"/>
      <c r="U103" s="10"/>
      <c r="V103" s="10"/>
      <c r="W103" s="10"/>
      <c r="X103" s="10"/>
      <c r="Y103" s="10"/>
      <c r="Z103" s="10"/>
      <c r="AA103" s="10"/>
      <c r="AB103" s="10"/>
      <c r="AC103" s="10"/>
      <c r="AD103" s="10"/>
      <c r="AE103" s="10"/>
    </row>
    <row r="104" s="10" customFormat="1" ht="14.88" customHeight="1">
      <c r="A104" s="10"/>
      <c r="B104" s="194"/>
      <c r="C104" s="132"/>
      <c r="D104" s="195" t="s">
        <v>150</v>
      </c>
      <c r="E104" s="196"/>
      <c r="F104" s="196"/>
      <c r="G104" s="196"/>
      <c r="H104" s="196"/>
      <c r="I104" s="196"/>
      <c r="J104" s="197">
        <f>J327</f>
        <v>0</v>
      </c>
      <c r="K104" s="132"/>
      <c r="L104" s="198"/>
      <c r="S104" s="10"/>
      <c r="T104" s="10"/>
      <c r="U104" s="10"/>
      <c r="V104" s="10"/>
      <c r="W104" s="10"/>
      <c r="X104" s="10"/>
      <c r="Y104" s="10"/>
      <c r="Z104" s="10"/>
      <c r="AA104" s="10"/>
      <c r="AB104" s="10"/>
      <c r="AC104" s="10"/>
      <c r="AD104" s="10"/>
      <c r="AE104" s="10"/>
    </row>
    <row r="105" s="10" customFormat="1" ht="19.92" customHeight="1">
      <c r="A105" s="10"/>
      <c r="B105" s="194"/>
      <c r="C105" s="132"/>
      <c r="D105" s="195" t="s">
        <v>151</v>
      </c>
      <c r="E105" s="196"/>
      <c r="F105" s="196"/>
      <c r="G105" s="196"/>
      <c r="H105" s="196"/>
      <c r="I105" s="196"/>
      <c r="J105" s="197">
        <f>J336</f>
        <v>0</v>
      </c>
      <c r="K105" s="132"/>
      <c r="L105" s="198"/>
      <c r="S105" s="10"/>
      <c r="T105" s="10"/>
      <c r="U105" s="10"/>
      <c r="V105" s="10"/>
      <c r="W105" s="10"/>
      <c r="X105" s="10"/>
      <c r="Y105" s="10"/>
      <c r="Z105" s="10"/>
      <c r="AA105" s="10"/>
      <c r="AB105" s="10"/>
      <c r="AC105" s="10"/>
      <c r="AD105" s="10"/>
      <c r="AE105" s="10"/>
    </row>
    <row r="106" s="10" customFormat="1" ht="19.92" customHeight="1">
      <c r="A106" s="10"/>
      <c r="B106" s="194"/>
      <c r="C106" s="132"/>
      <c r="D106" s="195" t="s">
        <v>152</v>
      </c>
      <c r="E106" s="196"/>
      <c r="F106" s="196"/>
      <c r="G106" s="196"/>
      <c r="H106" s="196"/>
      <c r="I106" s="196"/>
      <c r="J106" s="197">
        <f>J344</f>
        <v>0</v>
      </c>
      <c r="K106" s="132"/>
      <c r="L106" s="198"/>
      <c r="S106" s="10"/>
      <c r="T106" s="10"/>
      <c r="U106" s="10"/>
      <c r="V106" s="10"/>
      <c r="W106" s="10"/>
      <c r="X106" s="10"/>
      <c r="Y106" s="10"/>
      <c r="Z106" s="10"/>
      <c r="AA106" s="10"/>
      <c r="AB106" s="10"/>
      <c r="AC106" s="10"/>
      <c r="AD106" s="10"/>
      <c r="AE106" s="10"/>
    </row>
    <row r="107" s="9" customFormat="1" ht="24.96" customHeight="1">
      <c r="A107" s="9"/>
      <c r="B107" s="188"/>
      <c r="C107" s="189"/>
      <c r="D107" s="190" t="s">
        <v>153</v>
      </c>
      <c r="E107" s="191"/>
      <c r="F107" s="191"/>
      <c r="G107" s="191"/>
      <c r="H107" s="191"/>
      <c r="I107" s="191"/>
      <c r="J107" s="192">
        <f>J346</f>
        <v>0</v>
      </c>
      <c r="K107" s="189"/>
      <c r="L107" s="193"/>
      <c r="S107" s="9"/>
      <c r="T107" s="9"/>
      <c r="U107" s="9"/>
      <c r="V107" s="9"/>
      <c r="W107" s="9"/>
      <c r="X107" s="9"/>
      <c r="Y107" s="9"/>
      <c r="Z107" s="9"/>
      <c r="AA107" s="9"/>
      <c r="AB107" s="9"/>
      <c r="AC107" s="9"/>
      <c r="AD107" s="9"/>
      <c r="AE107" s="9"/>
    </row>
    <row r="108" s="10" customFormat="1" ht="19.92" customHeight="1">
      <c r="A108" s="10"/>
      <c r="B108" s="194"/>
      <c r="C108" s="132"/>
      <c r="D108" s="195" t="s">
        <v>154</v>
      </c>
      <c r="E108" s="196"/>
      <c r="F108" s="196"/>
      <c r="G108" s="196"/>
      <c r="H108" s="196"/>
      <c r="I108" s="196"/>
      <c r="J108" s="197">
        <f>J347</f>
        <v>0</v>
      </c>
      <c r="K108" s="132"/>
      <c r="L108" s="198"/>
      <c r="S108" s="10"/>
      <c r="T108" s="10"/>
      <c r="U108" s="10"/>
      <c r="V108" s="10"/>
      <c r="W108" s="10"/>
      <c r="X108" s="10"/>
      <c r="Y108" s="10"/>
      <c r="Z108" s="10"/>
      <c r="AA108" s="10"/>
      <c r="AB108" s="10"/>
      <c r="AC108" s="10"/>
      <c r="AD108" s="10"/>
      <c r="AE108" s="10"/>
    </row>
    <row r="109" s="10" customFormat="1" ht="19.92" customHeight="1">
      <c r="A109" s="10"/>
      <c r="B109" s="194"/>
      <c r="C109" s="132"/>
      <c r="D109" s="195" t="s">
        <v>155</v>
      </c>
      <c r="E109" s="196"/>
      <c r="F109" s="196"/>
      <c r="G109" s="196"/>
      <c r="H109" s="196"/>
      <c r="I109" s="196"/>
      <c r="J109" s="197">
        <f>J382</f>
        <v>0</v>
      </c>
      <c r="K109" s="132"/>
      <c r="L109" s="198"/>
      <c r="S109" s="10"/>
      <c r="T109" s="10"/>
      <c r="U109" s="10"/>
      <c r="V109" s="10"/>
      <c r="W109" s="10"/>
      <c r="X109" s="10"/>
      <c r="Y109" s="10"/>
      <c r="Z109" s="10"/>
      <c r="AA109" s="10"/>
      <c r="AB109" s="10"/>
      <c r="AC109" s="10"/>
      <c r="AD109" s="10"/>
      <c r="AE109" s="10"/>
    </row>
    <row r="110" s="10" customFormat="1" ht="19.92" customHeight="1">
      <c r="A110" s="10"/>
      <c r="B110" s="194"/>
      <c r="C110" s="132"/>
      <c r="D110" s="195" t="s">
        <v>156</v>
      </c>
      <c r="E110" s="196"/>
      <c r="F110" s="196"/>
      <c r="G110" s="196"/>
      <c r="H110" s="196"/>
      <c r="I110" s="196"/>
      <c r="J110" s="197">
        <f>J394</f>
        <v>0</v>
      </c>
      <c r="K110" s="132"/>
      <c r="L110" s="198"/>
      <c r="S110" s="10"/>
      <c r="T110" s="10"/>
      <c r="U110" s="10"/>
      <c r="V110" s="10"/>
      <c r="W110" s="10"/>
      <c r="X110" s="10"/>
      <c r="Y110" s="10"/>
      <c r="Z110" s="10"/>
      <c r="AA110" s="10"/>
      <c r="AB110" s="10"/>
      <c r="AC110" s="10"/>
      <c r="AD110" s="10"/>
      <c r="AE110" s="10"/>
    </row>
    <row r="111" s="10" customFormat="1" ht="19.92" customHeight="1">
      <c r="A111" s="10"/>
      <c r="B111" s="194"/>
      <c r="C111" s="132"/>
      <c r="D111" s="195" t="s">
        <v>157</v>
      </c>
      <c r="E111" s="196"/>
      <c r="F111" s="196"/>
      <c r="G111" s="196"/>
      <c r="H111" s="196"/>
      <c r="I111" s="196"/>
      <c r="J111" s="197">
        <f>J397</f>
        <v>0</v>
      </c>
      <c r="K111" s="132"/>
      <c r="L111" s="198"/>
      <c r="S111" s="10"/>
      <c r="T111" s="10"/>
      <c r="U111" s="10"/>
      <c r="V111" s="10"/>
      <c r="W111" s="10"/>
      <c r="X111" s="10"/>
      <c r="Y111" s="10"/>
      <c r="Z111" s="10"/>
      <c r="AA111" s="10"/>
      <c r="AB111" s="10"/>
      <c r="AC111" s="10"/>
      <c r="AD111" s="10"/>
      <c r="AE111" s="10"/>
    </row>
    <row r="112" s="10" customFormat="1" ht="19.92" customHeight="1">
      <c r="A112" s="10"/>
      <c r="B112" s="194"/>
      <c r="C112" s="132"/>
      <c r="D112" s="195" t="s">
        <v>158</v>
      </c>
      <c r="E112" s="196"/>
      <c r="F112" s="196"/>
      <c r="G112" s="196"/>
      <c r="H112" s="196"/>
      <c r="I112" s="196"/>
      <c r="J112" s="197">
        <f>J399</f>
        <v>0</v>
      </c>
      <c r="K112" s="132"/>
      <c r="L112" s="198"/>
      <c r="S112" s="10"/>
      <c r="T112" s="10"/>
      <c r="U112" s="10"/>
      <c r="V112" s="10"/>
      <c r="W112" s="10"/>
      <c r="X112" s="10"/>
      <c r="Y112" s="10"/>
      <c r="Z112" s="10"/>
      <c r="AA112" s="10"/>
      <c r="AB112" s="10"/>
      <c r="AC112" s="10"/>
      <c r="AD112" s="10"/>
      <c r="AE112" s="10"/>
    </row>
    <row r="113" s="10" customFormat="1" ht="19.92" customHeight="1">
      <c r="A113" s="10"/>
      <c r="B113" s="194"/>
      <c r="C113" s="132"/>
      <c r="D113" s="195" t="s">
        <v>159</v>
      </c>
      <c r="E113" s="196"/>
      <c r="F113" s="196"/>
      <c r="G113" s="196"/>
      <c r="H113" s="196"/>
      <c r="I113" s="196"/>
      <c r="J113" s="197">
        <f>J416</f>
        <v>0</v>
      </c>
      <c r="K113" s="132"/>
      <c r="L113" s="198"/>
      <c r="S113" s="10"/>
      <c r="T113" s="10"/>
      <c r="U113" s="10"/>
      <c r="V113" s="10"/>
      <c r="W113" s="10"/>
      <c r="X113" s="10"/>
      <c r="Y113" s="10"/>
      <c r="Z113" s="10"/>
      <c r="AA113" s="10"/>
      <c r="AB113" s="10"/>
      <c r="AC113" s="10"/>
      <c r="AD113" s="10"/>
      <c r="AE113" s="10"/>
    </row>
    <row r="114" s="10" customFormat="1" ht="19.92" customHeight="1">
      <c r="A114" s="10"/>
      <c r="B114" s="194"/>
      <c r="C114" s="132"/>
      <c r="D114" s="195" t="s">
        <v>160</v>
      </c>
      <c r="E114" s="196"/>
      <c r="F114" s="196"/>
      <c r="G114" s="196"/>
      <c r="H114" s="196"/>
      <c r="I114" s="196"/>
      <c r="J114" s="197">
        <f>J432</f>
        <v>0</v>
      </c>
      <c r="K114" s="132"/>
      <c r="L114" s="198"/>
      <c r="S114" s="10"/>
      <c r="T114" s="10"/>
      <c r="U114" s="10"/>
      <c r="V114" s="10"/>
      <c r="W114" s="10"/>
      <c r="X114" s="10"/>
      <c r="Y114" s="10"/>
      <c r="Z114" s="10"/>
      <c r="AA114" s="10"/>
      <c r="AB114" s="10"/>
      <c r="AC114" s="10"/>
      <c r="AD114" s="10"/>
      <c r="AE114" s="10"/>
    </row>
    <row r="115" s="10" customFormat="1" ht="19.92" customHeight="1">
      <c r="A115" s="10"/>
      <c r="B115" s="194"/>
      <c r="C115" s="132"/>
      <c r="D115" s="195" t="s">
        <v>161</v>
      </c>
      <c r="E115" s="196"/>
      <c r="F115" s="196"/>
      <c r="G115" s="196"/>
      <c r="H115" s="196"/>
      <c r="I115" s="196"/>
      <c r="J115" s="197">
        <f>J440</f>
        <v>0</v>
      </c>
      <c r="K115" s="132"/>
      <c r="L115" s="198"/>
      <c r="S115" s="10"/>
      <c r="T115" s="10"/>
      <c r="U115" s="10"/>
      <c r="V115" s="10"/>
      <c r="W115" s="10"/>
      <c r="X115" s="10"/>
      <c r="Y115" s="10"/>
      <c r="Z115" s="10"/>
      <c r="AA115" s="10"/>
      <c r="AB115" s="10"/>
      <c r="AC115" s="10"/>
      <c r="AD115" s="10"/>
      <c r="AE115" s="10"/>
    </row>
    <row r="116" s="10" customFormat="1" ht="19.92" customHeight="1">
      <c r="A116" s="10"/>
      <c r="B116" s="194"/>
      <c r="C116" s="132"/>
      <c r="D116" s="195" t="s">
        <v>162</v>
      </c>
      <c r="E116" s="196"/>
      <c r="F116" s="196"/>
      <c r="G116" s="196"/>
      <c r="H116" s="196"/>
      <c r="I116" s="196"/>
      <c r="J116" s="197">
        <f>J459</f>
        <v>0</v>
      </c>
      <c r="K116" s="132"/>
      <c r="L116" s="198"/>
      <c r="S116" s="10"/>
      <c r="T116" s="10"/>
      <c r="U116" s="10"/>
      <c r="V116" s="10"/>
      <c r="W116" s="10"/>
      <c r="X116" s="10"/>
      <c r="Y116" s="10"/>
      <c r="Z116" s="10"/>
      <c r="AA116" s="10"/>
      <c r="AB116" s="10"/>
      <c r="AC116" s="10"/>
      <c r="AD116" s="10"/>
      <c r="AE116" s="10"/>
    </row>
    <row r="117" s="10" customFormat="1" ht="19.92" customHeight="1">
      <c r="A117" s="10"/>
      <c r="B117" s="194"/>
      <c r="C117" s="132"/>
      <c r="D117" s="195" t="s">
        <v>163</v>
      </c>
      <c r="E117" s="196"/>
      <c r="F117" s="196"/>
      <c r="G117" s="196"/>
      <c r="H117" s="196"/>
      <c r="I117" s="196"/>
      <c r="J117" s="197">
        <f>J466</f>
        <v>0</v>
      </c>
      <c r="K117" s="132"/>
      <c r="L117" s="198"/>
      <c r="S117" s="10"/>
      <c r="T117" s="10"/>
      <c r="U117" s="10"/>
      <c r="V117" s="10"/>
      <c r="W117" s="10"/>
      <c r="X117" s="10"/>
      <c r="Y117" s="10"/>
      <c r="Z117" s="10"/>
      <c r="AA117" s="10"/>
      <c r="AB117" s="10"/>
      <c r="AC117" s="10"/>
      <c r="AD117" s="10"/>
      <c r="AE117" s="10"/>
    </row>
    <row r="118" s="10" customFormat="1" ht="19.92" customHeight="1">
      <c r="A118" s="10"/>
      <c r="B118" s="194"/>
      <c r="C118" s="132"/>
      <c r="D118" s="195" t="s">
        <v>164</v>
      </c>
      <c r="E118" s="196"/>
      <c r="F118" s="196"/>
      <c r="G118" s="196"/>
      <c r="H118" s="196"/>
      <c r="I118" s="196"/>
      <c r="J118" s="197">
        <f>J484</f>
        <v>0</v>
      </c>
      <c r="K118" s="132"/>
      <c r="L118" s="198"/>
      <c r="S118" s="10"/>
      <c r="T118" s="10"/>
      <c r="U118" s="10"/>
      <c r="V118" s="10"/>
      <c r="W118" s="10"/>
      <c r="X118" s="10"/>
      <c r="Y118" s="10"/>
      <c r="Z118" s="10"/>
      <c r="AA118" s="10"/>
      <c r="AB118" s="10"/>
      <c r="AC118" s="10"/>
      <c r="AD118" s="10"/>
      <c r="AE118" s="10"/>
    </row>
    <row r="119" s="10" customFormat="1" ht="19.92" customHeight="1">
      <c r="A119" s="10"/>
      <c r="B119" s="194"/>
      <c r="C119" s="132"/>
      <c r="D119" s="195" t="s">
        <v>165</v>
      </c>
      <c r="E119" s="196"/>
      <c r="F119" s="196"/>
      <c r="G119" s="196"/>
      <c r="H119" s="196"/>
      <c r="I119" s="196"/>
      <c r="J119" s="197">
        <f>J490</f>
        <v>0</v>
      </c>
      <c r="K119" s="132"/>
      <c r="L119" s="198"/>
      <c r="S119" s="10"/>
      <c r="T119" s="10"/>
      <c r="U119" s="10"/>
      <c r="V119" s="10"/>
      <c r="W119" s="10"/>
      <c r="X119" s="10"/>
      <c r="Y119" s="10"/>
      <c r="Z119" s="10"/>
      <c r="AA119" s="10"/>
      <c r="AB119" s="10"/>
      <c r="AC119" s="10"/>
      <c r="AD119" s="10"/>
      <c r="AE119" s="10"/>
    </row>
    <row r="120" s="10" customFormat="1" ht="19.92" customHeight="1">
      <c r="A120" s="10"/>
      <c r="B120" s="194"/>
      <c r="C120" s="132"/>
      <c r="D120" s="195" t="s">
        <v>166</v>
      </c>
      <c r="E120" s="196"/>
      <c r="F120" s="196"/>
      <c r="G120" s="196"/>
      <c r="H120" s="196"/>
      <c r="I120" s="196"/>
      <c r="J120" s="197">
        <f>J499</f>
        <v>0</v>
      </c>
      <c r="K120" s="132"/>
      <c r="L120" s="198"/>
      <c r="S120" s="10"/>
      <c r="T120" s="10"/>
      <c r="U120" s="10"/>
      <c r="V120" s="10"/>
      <c r="W120" s="10"/>
      <c r="X120" s="10"/>
      <c r="Y120" s="10"/>
      <c r="Z120" s="10"/>
      <c r="AA120" s="10"/>
      <c r="AB120" s="10"/>
      <c r="AC120" s="10"/>
      <c r="AD120" s="10"/>
      <c r="AE120" s="10"/>
    </row>
    <row r="121" s="9" customFormat="1" ht="24.96" customHeight="1">
      <c r="A121" s="9"/>
      <c r="B121" s="188"/>
      <c r="C121" s="189"/>
      <c r="D121" s="190" t="s">
        <v>167</v>
      </c>
      <c r="E121" s="191"/>
      <c r="F121" s="191"/>
      <c r="G121" s="191"/>
      <c r="H121" s="191"/>
      <c r="I121" s="191"/>
      <c r="J121" s="192">
        <f>J501</f>
        <v>0</v>
      </c>
      <c r="K121" s="189"/>
      <c r="L121" s="193"/>
      <c r="S121" s="9"/>
      <c r="T121" s="9"/>
      <c r="U121" s="9"/>
      <c r="V121" s="9"/>
      <c r="W121" s="9"/>
      <c r="X121" s="9"/>
      <c r="Y121" s="9"/>
      <c r="Z121" s="9"/>
      <c r="AA121" s="9"/>
      <c r="AB121" s="9"/>
      <c r="AC121" s="9"/>
      <c r="AD121" s="9"/>
      <c r="AE121" s="9"/>
    </row>
    <row r="122" s="10" customFormat="1" ht="19.92" customHeight="1">
      <c r="A122" s="10"/>
      <c r="B122" s="194"/>
      <c r="C122" s="132"/>
      <c r="D122" s="195" t="s">
        <v>168</v>
      </c>
      <c r="E122" s="196"/>
      <c r="F122" s="196"/>
      <c r="G122" s="196"/>
      <c r="H122" s="196"/>
      <c r="I122" s="196"/>
      <c r="J122" s="197">
        <f>J502</f>
        <v>0</v>
      </c>
      <c r="K122" s="132"/>
      <c r="L122" s="198"/>
      <c r="S122" s="10"/>
      <c r="T122" s="10"/>
      <c r="U122" s="10"/>
      <c r="V122" s="10"/>
      <c r="W122" s="10"/>
      <c r="X122" s="10"/>
      <c r="Y122" s="10"/>
      <c r="Z122" s="10"/>
      <c r="AA122" s="10"/>
      <c r="AB122" s="10"/>
      <c r="AC122" s="10"/>
      <c r="AD122" s="10"/>
      <c r="AE122" s="10"/>
    </row>
    <row r="123" s="2" customFormat="1" ht="21.84"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2" customFormat="1" ht="6.96" customHeight="1">
      <c r="A124" s="37"/>
      <c r="B124" s="65"/>
      <c r="C124" s="66"/>
      <c r="D124" s="66"/>
      <c r="E124" s="66"/>
      <c r="F124" s="66"/>
      <c r="G124" s="66"/>
      <c r="H124" s="66"/>
      <c r="I124" s="66"/>
      <c r="J124" s="66"/>
      <c r="K124" s="66"/>
      <c r="L124" s="62"/>
      <c r="S124" s="37"/>
      <c r="T124" s="37"/>
      <c r="U124" s="37"/>
      <c r="V124" s="37"/>
      <c r="W124" s="37"/>
      <c r="X124" s="37"/>
      <c r="Y124" s="37"/>
      <c r="Z124" s="37"/>
      <c r="AA124" s="37"/>
      <c r="AB124" s="37"/>
      <c r="AC124" s="37"/>
      <c r="AD124" s="37"/>
      <c r="AE124" s="37"/>
    </row>
    <row r="128" s="2" customFormat="1" ht="6.96" customHeight="1">
      <c r="A128" s="37"/>
      <c r="B128" s="67"/>
      <c r="C128" s="68"/>
      <c r="D128" s="68"/>
      <c r="E128" s="68"/>
      <c r="F128" s="68"/>
      <c r="G128" s="68"/>
      <c r="H128" s="68"/>
      <c r="I128" s="68"/>
      <c r="J128" s="68"/>
      <c r="K128" s="68"/>
      <c r="L128" s="62"/>
      <c r="S128" s="37"/>
      <c r="T128" s="37"/>
      <c r="U128" s="37"/>
      <c r="V128" s="37"/>
      <c r="W128" s="37"/>
      <c r="X128" s="37"/>
      <c r="Y128" s="37"/>
      <c r="Z128" s="37"/>
      <c r="AA128" s="37"/>
      <c r="AB128" s="37"/>
      <c r="AC128" s="37"/>
      <c r="AD128" s="37"/>
      <c r="AE128" s="37"/>
    </row>
    <row r="129" s="2" customFormat="1" ht="24.96" customHeight="1">
      <c r="A129" s="37"/>
      <c r="B129" s="38"/>
      <c r="C129" s="22" t="s">
        <v>169</v>
      </c>
      <c r="D129" s="39"/>
      <c r="E129" s="39"/>
      <c r="F129" s="39"/>
      <c r="G129" s="39"/>
      <c r="H129" s="39"/>
      <c r="I129" s="39"/>
      <c r="J129" s="39"/>
      <c r="K129" s="39"/>
      <c r="L129" s="62"/>
      <c r="S129" s="37"/>
      <c r="T129" s="37"/>
      <c r="U129" s="37"/>
      <c r="V129" s="37"/>
      <c r="W129" s="37"/>
      <c r="X129" s="37"/>
      <c r="Y129" s="37"/>
      <c r="Z129" s="37"/>
      <c r="AA129" s="37"/>
      <c r="AB129" s="37"/>
      <c r="AC129" s="37"/>
      <c r="AD129" s="37"/>
      <c r="AE129" s="37"/>
    </row>
    <row r="130" s="2" customFormat="1" ht="6.96" customHeight="1">
      <c r="A130" s="37"/>
      <c r="B130" s="38"/>
      <c r="C130" s="39"/>
      <c r="D130" s="39"/>
      <c r="E130" s="39"/>
      <c r="F130" s="39"/>
      <c r="G130" s="39"/>
      <c r="H130" s="39"/>
      <c r="I130" s="39"/>
      <c r="J130" s="39"/>
      <c r="K130" s="39"/>
      <c r="L130" s="62"/>
      <c r="S130" s="37"/>
      <c r="T130" s="37"/>
      <c r="U130" s="37"/>
      <c r="V130" s="37"/>
      <c r="W130" s="37"/>
      <c r="X130" s="37"/>
      <c r="Y130" s="37"/>
      <c r="Z130" s="37"/>
      <c r="AA130" s="37"/>
      <c r="AB130" s="37"/>
      <c r="AC130" s="37"/>
      <c r="AD130" s="37"/>
      <c r="AE130" s="37"/>
    </row>
    <row r="131" s="2" customFormat="1" ht="12" customHeight="1">
      <c r="A131" s="37"/>
      <c r="B131" s="38"/>
      <c r="C131" s="31" t="s">
        <v>16</v>
      </c>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2" customFormat="1" ht="16.5" customHeight="1">
      <c r="A132" s="37"/>
      <c r="B132" s="38"/>
      <c r="C132" s="39"/>
      <c r="D132" s="39"/>
      <c r="E132" s="183" t="str">
        <f>E7</f>
        <v>STAVEBNÍ ÚPRAVY OPTICKÝCH LABORATOŘÍ V ÚSTAVU TERMOMECHANIKY AV ČR, v.v.i.</v>
      </c>
      <c r="F132" s="31"/>
      <c r="G132" s="31"/>
      <c r="H132" s="31"/>
      <c r="I132" s="39"/>
      <c r="J132" s="39"/>
      <c r="K132" s="39"/>
      <c r="L132" s="62"/>
      <c r="S132" s="37"/>
      <c r="T132" s="37"/>
      <c r="U132" s="37"/>
      <c r="V132" s="37"/>
      <c r="W132" s="37"/>
      <c r="X132" s="37"/>
      <c r="Y132" s="37"/>
      <c r="Z132" s="37"/>
      <c r="AA132" s="37"/>
      <c r="AB132" s="37"/>
      <c r="AC132" s="37"/>
      <c r="AD132" s="37"/>
      <c r="AE132" s="37"/>
    </row>
    <row r="133" s="2" customFormat="1" ht="12" customHeight="1">
      <c r="A133" s="37"/>
      <c r="B133" s="38"/>
      <c r="C133" s="31" t="s">
        <v>136</v>
      </c>
      <c r="D133" s="39"/>
      <c r="E133" s="39"/>
      <c r="F133" s="39"/>
      <c r="G133" s="39"/>
      <c r="H133" s="39"/>
      <c r="I133" s="39"/>
      <c r="J133" s="39"/>
      <c r="K133" s="39"/>
      <c r="L133" s="62"/>
      <c r="S133" s="37"/>
      <c r="T133" s="37"/>
      <c r="U133" s="37"/>
      <c r="V133" s="37"/>
      <c r="W133" s="37"/>
      <c r="X133" s="37"/>
      <c r="Y133" s="37"/>
      <c r="Z133" s="37"/>
      <c r="AA133" s="37"/>
      <c r="AB133" s="37"/>
      <c r="AC133" s="37"/>
      <c r="AD133" s="37"/>
      <c r="AE133" s="37"/>
    </row>
    <row r="134" s="2" customFormat="1" ht="16.5" customHeight="1">
      <c r="A134" s="37"/>
      <c r="B134" s="38"/>
      <c r="C134" s="39"/>
      <c r="D134" s="39"/>
      <c r="E134" s="75" t="str">
        <f>E9</f>
        <v>SO 01-D.1.1 - Architektonicko-stavební řešení</v>
      </c>
      <c r="F134" s="39"/>
      <c r="G134" s="39"/>
      <c r="H134" s="39"/>
      <c r="I134" s="39"/>
      <c r="J134" s="39"/>
      <c r="K134" s="39"/>
      <c r="L134" s="62"/>
      <c r="S134" s="37"/>
      <c r="T134" s="37"/>
      <c r="U134" s="37"/>
      <c r="V134" s="37"/>
      <c r="W134" s="37"/>
      <c r="X134" s="37"/>
      <c r="Y134" s="37"/>
      <c r="Z134" s="37"/>
      <c r="AA134" s="37"/>
      <c r="AB134" s="37"/>
      <c r="AC134" s="37"/>
      <c r="AD134" s="37"/>
      <c r="AE134" s="37"/>
    </row>
    <row r="135" s="2" customFormat="1" ht="6.96" customHeight="1">
      <c r="A135" s="37"/>
      <c r="B135" s="38"/>
      <c r="C135" s="39"/>
      <c r="D135" s="39"/>
      <c r="E135" s="39"/>
      <c r="F135" s="39"/>
      <c r="G135" s="39"/>
      <c r="H135" s="39"/>
      <c r="I135" s="39"/>
      <c r="J135" s="39"/>
      <c r="K135" s="39"/>
      <c r="L135" s="62"/>
      <c r="S135" s="37"/>
      <c r="T135" s="37"/>
      <c r="U135" s="37"/>
      <c r="V135" s="37"/>
      <c r="W135" s="37"/>
      <c r="X135" s="37"/>
      <c r="Y135" s="37"/>
      <c r="Z135" s="37"/>
      <c r="AA135" s="37"/>
      <c r="AB135" s="37"/>
      <c r="AC135" s="37"/>
      <c r="AD135" s="37"/>
      <c r="AE135" s="37"/>
    </row>
    <row r="136" s="2" customFormat="1" ht="12" customHeight="1">
      <c r="A136" s="37"/>
      <c r="B136" s="38"/>
      <c r="C136" s="31" t="s">
        <v>20</v>
      </c>
      <c r="D136" s="39"/>
      <c r="E136" s="39"/>
      <c r="F136" s="26" t="str">
        <f>F12</f>
        <v>Ústav termomechaniky AV ČR</v>
      </c>
      <c r="G136" s="39"/>
      <c r="H136" s="39"/>
      <c r="I136" s="31" t="s">
        <v>22</v>
      </c>
      <c r="J136" s="78" t="str">
        <f>IF(J12="","",J12)</f>
        <v>27. 4. 2025</v>
      </c>
      <c r="K136" s="39"/>
      <c r="L136" s="62"/>
      <c r="S136" s="37"/>
      <c r="T136" s="37"/>
      <c r="U136" s="37"/>
      <c r="V136" s="37"/>
      <c r="W136" s="37"/>
      <c r="X136" s="37"/>
      <c r="Y136" s="37"/>
      <c r="Z136" s="37"/>
      <c r="AA136" s="37"/>
      <c r="AB136" s="37"/>
      <c r="AC136" s="37"/>
      <c r="AD136" s="37"/>
      <c r="AE136" s="37"/>
    </row>
    <row r="137" s="2" customFormat="1" ht="6.96" customHeight="1">
      <c r="A137" s="37"/>
      <c r="B137" s="38"/>
      <c r="C137" s="39"/>
      <c r="D137" s="39"/>
      <c r="E137" s="39"/>
      <c r="F137" s="39"/>
      <c r="G137" s="39"/>
      <c r="H137" s="39"/>
      <c r="I137" s="39"/>
      <c r="J137" s="39"/>
      <c r="K137" s="39"/>
      <c r="L137" s="62"/>
      <c r="S137" s="37"/>
      <c r="T137" s="37"/>
      <c r="U137" s="37"/>
      <c r="V137" s="37"/>
      <c r="W137" s="37"/>
      <c r="X137" s="37"/>
      <c r="Y137" s="37"/>
      <c r="Z137" s="37"/>
      <c r="AA137" s="37"/>
      <c r="AB137" s="37"/>
      <c r="AC137" s="37"/>
      <c r="AD137" s="37"/>
      <c r="AE137" s="37"/>
    </row>
    <row r="138" s="2" customFormat="1" ht="15.15" customHeight="1">
      <c r="A138" s="37"/>
      <c r="B138" s="38"/>
      <c r="C138" s="31" t="s">
        <v>24</v>
      </c>
      <c r="D138" s="39"/>
      <c r="E138" s="39"/>
      <c r="F138" s="26" t="str">
        <f>E15</f>
        <v>Ústav termomechaniky AV ČR, v.v.i.</v>
      </c>
      <c r="G138" s="39"/>
      <c r="H138" s="39"/>
      <c r="I138" s="31" t="s">
        <v>30</v>
      </c>
      <c r="J138" s="35" t="str">
        <f>E21</f>
        <v>Kania a.s.</v>
      </c>
      <c r="K138" s="39"/>
      <c r="L138" s="62"/>
      <c r="S138" s="37"/>
      <c r="T138" s="37"/>
      <c r="U138" s="37"/>
      <c r="V138" s="37"/>
      <c r="W138" s="37"/>
      <c r="X138" s="37"/>
      <c r="Y138" s="37"/>
      <c r="Z138" s="37"/>
      <c r="AA138" s="37"/>
      <c r="AB138" s="37"/>
      <c r="AC138" s="37"/>
      <c r="AD138" s="37"/>
      <c r="AE138" s="37"/>
    </row>
    <row r="139" s="2" customFormat="1" ht="15.15" customHeight="1">
      <c r="A139" s="37"/>
      <c r="B139" s="38"/>
      <c r="C139" s="31" t="s">
        <v>28</v>
      </c>
      <c r="D139" s="39"/>
      <c r="E139" s="39"/>
      <c r="F139" s="26" t="str">
        <f>IF(E18="","",E18)</f>
        <v>Vyplň údaj</v>
      </c>
      <c r="G139" s="39"/>
      <c r="H139" s="39"/>
      <c r="I139" s="31" t="s">
        <v>33</v>
      </c>
      <c r="J139" s="35" t="str">
        <f>E24</f>
        <v xml:space="preserve"> </v>
      </c>
      <c r="K139" s="39"/>
      <c r="L139" s="62"/>
      <c r="S139" s="37"/>
      <c r="T139" s="37"/>
      <c r="U139" s="37"/>
      <c r="V139" s="37"/>
      <c r="W139" s="37"/>
      <c r="X139" s="37"/>
      <c r="Y139" s="37"/>
      <c r="Z139" s="37"/>
      <c r="AA139" s="37"/>
      <c r="AB139" s="37"/>
      <c r="AC139" s="37"/>
      <c r="AD139" s="37"/>
      <c r="AE139" s="37"/>
    </row>
    <row r="140" s="2" customFormat="1" ht="10.32" customHeight="1">
      <c r="A140" s="37"/>
      <c r="B140" s="38"/>
      <c r="C140" s="39"/>
      <c r="D140" s="39"/>
      <c r="E140" s="39"/>
      <c r="F140" s="39"/>
      <c r="G140" s="39"/>
      <c r="H140" s="39"/>
      <c r="I140" s="39"/>
      <c r="J140" s="39"/>
      <c r="K140" s="39"/>
      <c r="L140" s="62"/>
      <c r="S140" s="37"/>
      <c r="T140" s="37"/>
      <c r="U140" s="37"/>
      <c r="V140" s="37"/>
      <c r="W140" s="37"/>
      <c r="X140" s="37"/>
      <c r="Y140" s="37"/>
      <c r="Z140" s="37"/>
      <c r="AA140" s="37"/>
      <c r="AB140" s="37"/>
      <c r="AC140" s="37"/>
      <c r="AD140" s="37"/>
      <c r="AE140" s="37"/>
    </row>
    <row r="141" s="11" customFormat="1" ht="29.28" customHeight="1">
      <c r="A141" s="199"/>
      <c r="B141" s="200"/>
      <c r="C141" s="201" t="s">
        <v>170</v>
      </c>
      <c r="D141" s="202" t="s">
        <v>62</v>
      </c>
      <c r="E141" s="202" t="s">
        <v>58</v>
      </c>
      <c r="F141" s="202" t="s">
        <v>59</v>
      </c>
      <c r="G141" s="202" t="s">
        <v>171</v>
      </c>
      <c r="H141" s="202" t="s">
        <v>172</v>
      </c>
      <c r="I141" s="202" t="s">
        <v>173</v>
      </c>
      <c r="J141" s="202" t="s">
        <v>140</v>
      </c>
      <c r="K141" s="203" t="s">
        <v>174</v>
      </c>
      <c r="L141" s="204"/>
      <c r="M141" s="99" t="s">
        <v>1</v>
      </c>
      <c r="N141" s="100" t="s">
        <v>41</v>
      </c>
      <c r="O141" s="100" t="s">
        <v>175</v>
      </c>
      <c r="P141" s="100" t="s">
        <v>176</v>
      </c>
      <c r="Q141" s="100" t="s">
        <v>177</v>
      </c>
      <c r="R141" s="100" t="s">
        <v>178</v>
      </c>
      <c r="S141" s="100" t="s">
        <v>179</v>
      </c>
      <c r="T141" s="101" t="s">
        <v>180</v>
      </c>
      <c r="U141" s="199"/>
      <c r="V141" s="199"/>
      <c r="W141" s="199"/>
      <c r="X141" s="199"/>
      <c r="Y141" s="199"/>
      <c r="Z141" s="199"/>
      <c r="AA141" s="199"/>
      <c r="AB141" s="199"/>
      <c r="AC141" s="199"/>
      <c r="AD141" s="199"/>
      <c r="AE141" s="199"/>
    </row>
    <row r="142" s="2" customFormat="1" ht="22.8" customHeight="1">
      <c r="A142" s="37"/>
      <c r="B142" s="38"/>
      <c r="C142" s="106" t="s">
        <v>181</v>
      </c>
      <c r="D142" s="39"/>
      <c r="E142" s="39"/>
      <c r="F142" s="39"/>
      <c r="G142" s="39"/>
      <c r="H142" s="39"/>
      <c r="I142" s="39"/>
      <c r="J142" s="205">
        <f>BK142</f>
        <v>0</v>
      </c>
      <c r="K142" s="39"/>
      <c r="L142" s="43"/>
      <c r="M142" s="102"/>
      <c r="N142" s="206"/>
      <c r="O142" s="103"/>
      <c r="P142" s="207">
        <f>P143+P346+P501</f>
        <v>0</v>
      </c>
      <c r="Q142" s="103"/>
      <c r="R142" s="207">
        <f>R143+R346+R501</f>
        <v>33.440679979999999</v>
      </c>
      <c r="S142" s="103"/>
      <c r="T142" s="208">
        <f>T143+T346+T501</f>
        <v>26.008425299999999</v>
      </c>
      <c r="U142" s="37"/>
      <c r="V142" s="37"/>
      <c r="W142" s="37"/>
      <c r="X142" s="37"/>
      <c r="Y142" s="37"/>
      <c r="Z142" s="37"/>
      <c r="AA142" s="37"/>
      <c r="AB142" s="37"/>
      <c r="AC142" s="37"/>
      <c r="AD142" s="37"/>
      <c r="AE142" s="37"/>
      <c r="AT142" s="16" t="s">
        <v>76</v>
      </c>
      <c r="AU142" s="16" t="s">
        <v>142</v>
      </c>
      <c r="BK142" s="209">
        <f>BK143+BK346+BK501</f>
        <v>0</v>
      </c>
    </row>
    <row r="143" s="12" customFormat="1" ht="25.92" customHeight="1">
      <c r="A143" s="12"/>
      <c r="B143" s="210"/>
      <c r="C143" s="211"/>
      <c r="D143" s="212" t="s">
        <v>76</v>
      </c>
      <c r="E143" s="213" t="s">
        <v>182</v>
      </c>
      <c r="F143" s="213" t="s">
        <v>183</v>
      </c>
      <c r="G143" s="211"/>
      <c r="H143" s="211"/>
      <c r="I143" s="214"/>
      <c r="J143" s="215">
        <f>BK143</f>
        <v>0</v>
      </c>
      <c r="K143" s="211"/>
      <c r="L143" s="216"/>
      <c r="M143" s="217"/>
      <c r="N143" s="218"/>
      <c r="O143" s="218"/>
      <c r="P143" s="219">
        <f>P144+P178+P205+P216+P223+P259+P336+P344</f>
        <v>0</v>
      </c>
      <c r="Q143" s="218"/>
      <c r="R143" s="219">
        <f>R144+R178+R205+R216+R223+R259+R336+R344</f>
        <v>26.497277550000003</v>
      </c>
      <c r="S143" s="218"/>
      <c r="T143" s="220">
        <f>T144+T178+T205+T216+T223+T259+T336+T344</f>
        <v>25.319113999999999</v>
      </c>
      <c r="U143" s="12"/>
      <c r="V143" s="12"/>
      <c r="W143" s="12"/>
      <c r="X143" s="12"/>
      <c r="Y143" s="12"/>
      <c r="Z143" s="12"/>
      <c r="AA143" s="12"/>
      <c r="AB143" s="12"/>
      <c r="AC143" s="12"/>
      <c r="AD143" s="12"/>
      <c r="AE143" s="12"/>
      <c r="AR143" s="221" t="s">
        <v>85</v>
      </c>
      <c r="AT143" s="222" t="s">
        <v>76</v>
      </c>
      <c r="AU143" s="222" t="s">
        <v>77</v>
      </c>
      <c r="AY143" s="221" t="s">
        <v>184</v>
      </c>
      <c r="BK143" s="223">
        <f>BK144+BK178+BK205+BK216+BK223+BK259+BK336+BK344</f>
        <v>0</v>
      </c>
    </row>
    <row r="144" s="12" customFormat="1" ht="22.8" customHeight="1">
      <c r="A144" s="12"/>
      <c r="B144" s="210"/>
      <c r="C144" s="211"/>
      <c r="D144" s="212" t="s">
        <v>76</v>
      </c>
      <c r="E144" s="224" t="s">
        <v>85</v>
      </c>
      <c r="F144" s="224" t="s">
        <v>185</v>
      </c>
      <c r="G144" s="211"/>
      <c r="H144" s="211"/>
      <c r="I144" s="214"/>
      <c r="J144" s="225">
        <f>BK144</f>
        <v>0</v>
      </c>
      <c r="K144" s="211"/>
      <c r="L144" s="216"/>
      <c r="M144" s="217"/>
      <c r="N144" s="218"/>
      <c r="O144" s="218"/>
      <c r="P144" s="219">
        <f>SUM(P145:P177)</f>
        <v>0</v>
      </c>
      <c r="Q144" s="218"/>
      <c r="R144" s="219">
        <f>SUM(R145:R177)</f>
        <v>0.0101808</v>
      </c>
      <c r="S144" s="218"/>
      <c r="T144" s="220">
        <f>SUM(T145:T177)</f>
        <v>0</v>
      </c>
      <c r="U144" s="12"/>
      <c r="V144" s="12"/>
      <c r="W144" s="12"/>
      <c r="X144" s="12"/>
      <c r="Y144" s="12"/>
      <c r="Z144" s="12"/>
      <c r="AA144" s="12"/>
      <c r="AB144" s="12"/>
      <c r="AC144" s="12"/>
      <c r="AD144" s="12"/>
      <c r="AE144" s="12"/>
      <c r="AR144" s="221" t="s">
        <v>85</v>
      </c>
      <c r="AT144" s="222" t="s">
        <v>76</v>
      </c>
      <c r="AU144" s="222" t="s">
        <v>85</v>
      </c>
      <c r="AY144" s="221" t="s">
        <v>184</v>
      </c>
      <c r="BK144" s="223">
        <f>SUM(BK145:BK177)</f>
        <v>0</v>
      </c>
    </row>
    <row r="145" s="2" customFormat="1" ht="16.5" customHeight="1">
      <c r="A145" s="37"/>
      <c r="B145" s="38"/>
      <c r="C145" s="226" t="s">
        <v>85</v>
      </c>
      <c r="D145" s="226" t="s">
        <v>186</v>
      </c>
      <c r="E145" s="227" t="s">
        <v>187</v>
      </c>
      <c r="F145" s="228" t="s">
        <v>188</v>
      </c>
      <c r="G145" s="229" t="s">
        <v>189</v>
      </c>
      <c r="H145" s="230">
        <v>3.5419999999999998</v>
      </c>
      <c r="I145" s="231"/>
      <c r="J145" s="232">
        <f>ROUND(I145*H145,2)</f>
        <v>0</v>
      </c>
      <c r="K145" s="228" t="s">
        <v>190</v>
      </c>
      <c r="L145" s="43"/>
      <c r="M145" s="233" t="s">
        <v>1</v>
      </c>
      <c r="N145" s="234" t="s">
        <v>42</v>
      </c>
      <c r="O145" s="90"/>
      <c r="P145" s="235">
        <f>O145*H145</f>
        <v>0</v>
      </c>
      <c r="Q145" s="235">
        <v>0</v>
      </c>
      <c r="R145" s="235">
        <f>Q145*H145</f>
        <v>0</v>
      </c>
      <c r="S145" s="235">
        <v>0</v>
      </c>
      <c r="T145" s="236">
        <f>S145*H145</f>
        <v>0</v>
      </c>
      <c r="U145" s="37"/>
      <c r="V145" s="37"/>
      <c r="W145" s="37"/>
      <c r="X145" s="37"/>
      <c r="Y145" s="37"/>
      <c r="Z145" s="37"/>
      <c r="AA145" s="37"/>
      <c r="AB145" s="37"/>
      <c r="AC145" s="37"/>
      <c r="AD145" s="37"/>
      <c r="AE145" s="37"/>
      <c r="AR145" s="237" t="s">
        <v>108</v>
      </c>
      <c r="AT145" s="237" t="s">
        <v>186</v>
      </c>
      <c r="AU145" s="237" t="s">
        <v>87</v>
      </c>
      <c r="AY145" s="16" t="s">
        <v>184</v>
      </c>
      <c r="BE145" s="238">
        <f>IF(N145="základní",J145,0)</f>
        <v>0</v>
      </c>
      <c r="BF145" s="238">
        <f>IF(N145="snížená",J145,0)</f>
        <v>0</v>
      </c>
      <c r="BG145" s="238">
        <f>IF(N145="zákl. přenesená",J145,0)</f>
        <v>0</v>
      </c>
      <c r="BH145" s="238">
        <f>IF(N145="sníž. přenesená",J145,0)</f>
        <v>0</v>
      </c>
      <c r="BI145" s="238">
        <f>IF(N145="nulová",J145,0)</f>
        <v>0</v>
      </c>
      <c r="BJ145" s="16" t="s">
        <v>85</v>
      </c>
      <c r="BK145" s="238">
        <f>ROUND(I145*H145,2)</f>
        <v>0</v>
      </c>
      <c r="BL145" s="16" t="s">
        <v>108</v>
      </c>
      <c r="BM145" s="237" t="s">
        <v>191</v>
      </c>
    </row>
    <row r="146" s="13" customFormat="1">
      <c r="A146" s="13"/>
      <c r="B146" s="239"/>
      <c r="C146" s="240"/>
      <c r="D146" s="241" t="s">
        <v>192</v>
      </c>
      <c r="E146" s="242" t="s">
        <v>1</v>
      </c>
      <c r="F146" s="243" t="s">
        <v>193</v>
      </c>
      <c r="G146" s="240"/>
      <c r="H146" s="244">
        <v>3.5419999999999998</v>
      </c>
      <c r="I146" s="245"/>
      <c r="J146" s="240"/>
      <c r="K146" s="240"/>
      <c r="L146" s="246"/>
      <c r="M146" s="247"/>
      <c r="N146" s="248"/>
      <c r="O146" s="248"/>
      <c r="P146" s="248"/>
      <c r="Q146" s="248"/>
      <c r="R146" s="248"/>
      <c r="S146" s="248"/>
      <c r="T146" s="249"/>
      <c r="U146" s="13"/>
      <c r="V146" s="13"/>
      <c r="W146" s="13"/>
      <c r="X146" s="13"/>
      <c r="Y146" s="13"/>
      <c r="Z146" s="13"/>
      <c r="AA146" s="13"/>
      <c r="AB146" s="13"/>
      <c r="AC146" s="13"/>
      <c r="AD146" s="13"/>
      <c r="AE146" s="13"/>
      <c r="AT146" s="250" t="s">
        <v>192</v>
      </c>
      <c r="AU146" s="250" t="s">
        <v>87</v>
      </c>
      <c r="AV146" s="13" t="s">
        <v>87</v>
      </c>
      <c r="AW146" s="13" t="s">
        <v>32</v>
      </c>
      <c r="AX146" s="13" t="s">
        <v>77</v>
      </c>
      <c r="AY146" s="250" t="s">
        <v>184</v>
      </c>
    </row>
    <row r="147" s="14" customFormat="1">
      <c r="A147" s="14"/>
      <c r="B147" s="251"/>
      <c r="C147" s="252"/>
      <c r="D147" s="241" t="s">
        <v>192</v>
      </c>
      <c r="E147" s="253" t="s">
        <v>1</v>
      </c>
      <c r="F147" s="254" t="s">
        <v>194</v>
      </c>
      <c r="G147" s="252"/>
      <c r="H147" s="255">
        <v>3.5419999999999998</v>
      </c>
      <c r="I147" s="256"/>
      <c r="J147" s="252"/>
      <c r="K147" s="252"/>
      <c r="L147" s="257"/>
      <c r="M147" s="258"/>
      <c r="N147" s="259"/>
      <c r="O147" s="259"/>
      <c r="P147" s="259"/>
      <c r="Q147" s="259"/>
      <c r="R147" s="259"/>
      <c r="S147" s="259"/>
      <c r="T147" s="260"/>
      <c r="U147" s="14"/>
      <c r="V147" s="14"/>
      <c r="W147" s="14"/>
      <c r="X147" s="14"/>
      <c r="Y147" s="14"/>
      <c r="Z147" s="14"/>
      <c r="AA147" s="14"/>
      <c r="AB147" s="14"/>
      <c r="AC147" s="14"/>
      <c r="AD147" s="14"/>
      <c r="AE147" s="14"/>
      <c r="AT147" s="261" t="s">
        <v>192</v>
      </c>
      <c r="AU147" s="261" t="s">
        <v>87</v>
      </c>
      <c r="AV147" s="14" t="s">
        <v>108</v>
      </c>
      <c r="AW147" s="14" t="s">
        <v>32</v>
      </c>
      <c r="AX147" s="14" t="s">
        <v>85</v>
      </c>
      <c r="AY147" s="261" t="s">
        <v>184</v>
      </c>
    </row>
    <row r="148" s="2" customFormat="1" ht="16.5" customHeight="1">
      <c r="A148" s="37"/>
      <c r="B148" s="38"/>
      <c r="C148" s="226" t="s">
        <v>87</v>
      </c>
      <c r="D148" s="226" t="s">
        <v>186</v>
      </c>
      <c r="E148" s="227" t="s">
        <v>195</v>
      </c>
      <c r="F148" s="228" t="s">
        <v>196</v>
      </c>
      <c r="G148" s="229" t="s">
        <v>189</v>
      </c>
      <c r="H148" s="230">
        <v>1.6579999999999999</v>
      </c>
      <c r="I148" s="231"/>
      <c r="J148" s="232">
        <f>ROUND(I148*H148,2)</f>
        <v>0</v>
      </c>
      <c r="K148" s="228" t="s">
        <v>190</v>
      </c>
      <c r="L148" s="43"/>
      <c r="M148" s="233" t="s">
        <v>1</v>
      </c>
      <c r="N148" s="234" t="s">
        <v>42</v>
      </c>
      <c r="O148" s="90"/>
      <c r="P148" s="235">
        <f>O148*H148</f>
        <v>0</v>
      </c>
      <c r="Q148" s="235">
        <v>0</v>
      </c>
      <c r="R148" s="235">
        <f>Q148*H148</f>
        <v>0</v>
      </c>
      <c r="S148" s="235">
        <v>0</v>
      </c>
      <c r="T148" s="236">
        <f>S148*H148</f>
        <v>0</v>
      </c>
      <c r="U148" s="37"/>
      <c r="V148" s="37"/>
      <c r="W148" s="37"/>
      <c r="X148" s="37"/>
      <c r="Y148" s="37"/>
      <c r="Z148" s="37"/>
      <c r="AA148" s="37"/>
      <c r="AB148" s="37"/>
      <c r="AC148" s="37"/>
      <c r="AD148" s="37"/>
      <c r="AE148" s="37"/>
      <c r="AR148" s="237" t="s">
        <v>108</v>
      </c>
      <c r="AT148" s="237" t="s">
        <v>186</v>
      </c>
      <c r="AU148" s="237" t="s">
        <v>87</v>
      </c>
      <c r="AY148" s="16" t="s">
        <v>184</v>
      </c>
      <c r="BE148" s="238">
        <f>IF(N148="základní",J148,0)</f>
        <v>0</v>
      </c>
      <c r="BF148" s="238">
        <f>IF(N148="snížená",J148,0)</f>
        <v>0</v>
      </c>
      <c r="BG148" s="238">
        <f>IF(N148="zákl. přenesená",J148,0)</f>
        <v>0</v>
      </c>
      <c r="BH148" s="238">
        <f>IF(N148="sníž. přenesená",J148,0)</f>
        <v>0</v>
      </c>
      <c r="BI148" s="238">
        <f>IF(N148="nulová",J148,0)</f>
        <v>0</v>
      </c>
      <c r="BJ148" s="16" t="s">
        <v>85</v>
      </c>
      <c r="BK148" s="238">
        <f>ROUND(I148*H148,2)</f>
        <v>0</v>
      </c>
      <c r="BL148" s="16" t="s">
        <v>108</v>
      </c>
      <c r="BM148" s="237" t="s">
        <v>197</v>
      </c>
    </row>
    <row r="149" s="13" customFormat="1">
      <c r="A149" s="13"/>
      <c r="B149" s="239"/>
      <c r="C149" s="240"/>
      <c r="D149" s="241" t="s">
        <v>192</v>
      </c>
      <c r="E149" s="242" t="s">
        <v>1</v>
      </c>
      <c r="F149" s="243" t="s">
        <v>198</v>
      </c>
      <c r="G149" s="240"/>
      <c r="H149" s="244">
        <v>1.6579999999999999</v>
      </c>
      <c r="I149" s="245"/>
      <c r="J149" s="240"/>
      <c r="K149" s="240"/>
      <c r="L149" s="246"/>
      <c r="M149" s="247"/>
      <c r="N149" s="248"/>
      <c r="O149" s="248"/>
      <c r="P149" s="248"/>
      <c r="Q149" s="248"/>
      <c r="R149" s="248"/>
      <c r="S149" s="248"/>
      <c r="T149" s="249"/>
      <c r="U149" s="13"/>
      <c r="V149" s="13"/>
      <c r="W149" s="13"/>
      <c r="X149" s="13"/>
      <c r="Y149" s="13"/>
      <c r="Z149" s="13"/>
      <c r="AA149" s="13"/>
      <c r="AB149" s="13"/>
      <c r="AC149" s="13"/>
      <c r="AD149" s="13"/>
      <c r="AE149" s="13"/>
      <c r="AT149" s="250" t="s">
        <v>192</v>
      </c>
      <c r="AU149" s="250" t="s">
        <v>87</v>
      </c>
      <c r="AV149" s="13" t="s">
        <v>87</v>
      </c>
      <c r="AW149" s="13" t="s">
        <v>32</v>
      </c>
      <c r="AX149" s="13" t="s">
        <v>77</v>
      </c>
      <c r="AY149" s="250" t="s">
        <v>184</v>
      </c>
    </row>
    <row r="150" s="14" customFormat="1">
      <c r="A150" s="14"/>
      <c r="B150" s="251"/>
      <c r="C150" s="252"/>
      <c r="D150" s="241" t="s">
        <v>192</v>
      </c>
      <c r="E150" s="253" t="s">
        <v>1</v>
      </c>
      <c r="F150" s="254" t="s">
        <v>194</v>
      </c>
      <c r="G150" s="252"/>
      <c r="H150" s="255">
        <v>1.6579999999999999</v>
      </c>
      <c r="I150" s="256"/>
      <c r="J150" s="252"/>
      <c r="K150" s="252"/>
      <c r="L150" s="257"/>
      <c r="M150" s="258"/>
      <c r="N150" s="259"/>
      <c r="O150" s="259"/>
      <c r="P150" s="259"/>
      <c r="Q150" s="259"/>
      <c r="R150" s="259"/>
      <c r="S150" s="259"/>
      <c r="T150" s="260"/>
      <c r="U150" s="14"/>
      <c r="V150" s="14"/>
      <c r="W150" s="14"/>
      <c r="X150" s="14"/>
      <c r="Y150" s="14"/>
      <c r="Z150" s="14"/>
      <c r="AA150" s="14"/>
      <c r="AB150" s="14"/>
      <c r="AC150" s="14"/>
      <c r="AD150" s="14"/>
      <c r="AE150" s="14"/>
      <c r="AT150" s="261" t="s">
        <v>192</v>
      </c>
      <c r="AU150" s="261" t="s">
        <v>87</v>
      </c>
      <c r="AV150" s="14" t="s">
        <v>108</v>
      </c>
      <c r="AW150" s="14" t="s">
        <v>32</v>
      </c>
      <c r="AX150" s="14" t="s">
        <v>85</v>
      </c>
      <c r="AY150" s="261" t="s">
        <v>184</v>
      </c>
    </row>
    <row r="151" s="2" customFormat="1" ht="16.5" customHeight="1">
      <c r="A151" s="37"/>
      <c r="B151" s="38"/>
      <c r="C151" s="226" t="s">
        <v>102</v>
      </c>
      <c r="D151" s="226" t="s">
        <v>186</v>
      </c>
      <c r="E151" s="227" t="s">
        <v>199</v>
      </c>
      <c r="F151" s="228" t="s">
        <v>200</v>
      </c>
      <c r="G151" s="229" t="s">
        <v>201</v>
      </c>
      <c r="H151" s="230">
        <v>12.119999999999999</v>
      </c>
      <c r="I151" s="231"/>
      <c r="J151" s="232">
        <f>ROUND(I151*H151,2)</f>
        <v>0</v>
      </c>
      <c r="K151" s="228" t="s">
        <v>202</v>
      </c>
      <c r="L151" s="43"/>
      <c r="M151" s="233" t="s">
        <v>1</v>
      </c>
      <c r="N151" s="234" t="s">
        <v>42</v>
      </c>
      <c r="O151" s="90"/>
      <c r="P151" s="235">
        <f>O151*H151</f>
        <v>0</v>
      </c>
      <c r="Q151" s="235">
        <v>0.00084000000000000003</v>
      </c>
      <c r="R151" s="235">
        <f>Q151*H151</f>
        <v>0.0101808</v>
      </c>
      <c r="S151" s="235">
        <v>0</v>
      </c>
      <c r="T151" s="236">
        <f>S151*H151</f>
        <v>0</v>
      </c>
      <c r="U151" s="37"/>
      <c r="V151" s="37"/>
      <c r="W151" s="37"/>
      <c r="X151" s="37"/>
      <c r="Y151" s="37"/>
      <c r="Z151" s="37"/>
      <c r="AA151" s="37"/>
      <c r="AB151" s="37"/>
      <c r="AC151" s="37"/>
      <c r="AD151" s="37"/>
      <c r="AE151" s="37"/>
      <c r="AR151" s="237" t="s">
        <v>108</v>
      </c>
      <c r="AT151" s="237" t="s">
        <v>186</v>
      </c>
      <c r="AU151" s="237" t="s">
        <v>87</v>
      </c>
      <c r="AY151" s="16" t="s">
        <v>184</v>
      </c>
      <c r="BE151" s="238">
        <f>IF(N151="základní",J151,0)</f>
        <v>0</v>
      </c>
      <c r="BF151" s="238">
        <f>IF(N151="snížená",J151,0)</f>
        <v>0</v>
      </c>
      <c r="BG151" s="238">
        <f>IF(N151="zákl. přenesená",J151,0)</f>
        <v>0</v>
      </c>
      <c r="BH151" s="238">
        <f>IF(N151="sníž. přenesená",J151,0)</f>
        <v>0</v>
      </c>
      <c r="BI151" s="238">
        <f>IF(N151="nulová",J151,0)</f>
        <v>0</v>
      </c>
      <c r="BJ151" s="16" t="s">
        <v>85</v>
      </c>
      <c r="BK151" s="238">
        <f>ROUND(I151*H151,2)</f>
        <v>0</v>
      </c>
      <c r="BL151" s="16" t="s">
        <v>108</v>
      </c>
      <c r="BM151" s="237" t="s">
        <v>203</v>
      </c>
    </row>
    <row r="152" s="13" customFormat="1">
      <c r="A152" s="13"/>
      <c r="B152" s="239"/>
      <c r="C152" s="240"/>
      <c r="D152" s="241" t="s">
        <v>192</v>
      </c>
      <c r="E152" s="242" t="s">
        <v>1</v>
      </c>
      <c r="F152" s="243" t="s">
        <v>204</v>
      </c>
      <c r="G152" s="240"/>
      <c r="H152" s="244">
        <v>7.6200000000000001</v>
      </c>
      <c r="I152" s="245"/>
      <c r="J152" s="240"/>
      <c r="K152" s="240"/>
      <c r="L152" s="246"/>
      <c r="M152" s="247"/>
      <c r="N152" s="248"/>
      <c r="O152" s="248"/>
      <c r="P152" s="248"/>
      <c r="Q152" s="248"/>
      <c r="R152" s="248"/>
      <c r="S152" s="248"/>
      <c r="T152" s="249"/>
      <c r="U152" s="13"/>
      <c r="V152" s="13"/>
      <c r="W152" s="13"/>
      <c r="X152" s="13"/>
      <c r="Y152" s="13"/>
      <c r="Z152" s="13"/>
      <c r="AA152" s="13"/>
      <c r="AB152" s="13"/>
      <c r="AC152" s="13"/>
      <c r="AD152" s="13"/>
      <c r="AE152" s="13"/>
      <c r="AT152" s="250" t="s">
        <v>192</v>
      </c>
      <c r="AU152" s="250" t="s">
        <v>87</v>
      </c>
      <c r="AV152" s="13" t="s">
        <v>87</v>
      </c>
      <c r="AW152" s="13" t="s">
        <v>32</v>
      </c>
      <c r="AX152" s="13" t="s">
        <v>77</v>
      </c>
      <c r="AY152" s="250" t="s">
        <v>184</v>
      </c>
    </row>
    <row r="153" s="13" customFormat="1">
      <c r="A153" s="13"/>
      <c r="B153" s="239"/>
      <c r="C153" s="240"/>
      <c r="D153" s="241" t="s">
        <v>192</v>
      </c>
      <c r="E153" s="242" t="s">
        <v>1</v>
      </c>
      <c r="F153" s="243" t="s">
        <v>205</v>
      </c>
      <c r="G153" s="240"/>
      <c r="H153" s="244">
        <v>4.5</v>
      </c>
      <c r="I153" s="245"/>
      <c r="J153" s="240"/>
      <c r="K153" s="240"/>
      <c r="L153" s="246"/>
      <c r="M153" s="247"/>
      <c r="N153" s="248"/>
      <c r="O153" s="248"/>
      <c r="P153" s="248"/>
      <c r="Q153" s="248"/>
      <c r="R153" s="248"/>
      <c r="S153" s="248"/>
      <c r="T153" s="249"/>
      <c r="U153" s="13"/>
      <c r="V153" s="13"/>
      <c r="W153" s="13"/>
      <c r="X153" s="13"/>
      <c r="Y153" s="13"/>
      <c r="Z153" s="13"/>
      <c r="AA153" s="13"/>
      <c r="AB153" s="13"/>
      <c r="AC153" s="13"/>
      <c r="AD153" s="13"/>
      <c r="AE153" s="13"/>
      <c r="AT153" s="250" t="s">
        <v>192</v>
      </c>
      <c r="AU153" s="250" t="s">
        <v>87</v>
      </c>
      <c r="AV153" s="13" t="s">
        <v>87</v>
      </c>
      <c r="AW153" s="13" t="s">
        <v>32</v>
      </c>
      <c r="AX153" s="13" t="s">
        <v>77</v>
      </c>
      <c r="AY153" s="250" t="s">
        <v>184</v>
      </c>
    </row>
    <row r="154" s="14" customFormat="1">
      <c r="A154" s="14"/>
      <c r="B154" s="251"/>
      <c r="C154" s="252"/>
      <c r="D154" s="241" t="s">
        <v>192</v>
      </c>
      <c r="E154" s="253" t="s">
        <v>1</v>
      </c>
      <c r="F154" s="254" t="s">
        <v>194</v>
      </c>
      <c r="G154" s="252"/>
      <c r="H154" s="255">
        <v>12.119999999999999</v>
      </c>
      <c r="I154" s="256"/>
      <c r="J154" s="252"/>
      <c r="K154" s="252"/>
      <c r="L154" s="257"/>
      <c r="M154" s="258"/>
      <c r="N154" s="259"/>
      <c r="O154" s="259"/>
      <c r="P154" s="259"/>
      <c r="Q154" s="259"/>
      <c r="R154" s="259"/>
      <c r="S154" s="259"/>
      <c r="T154" s="260"/>
      <c r="U154" s="14"/>
      <c r="V154" s="14"/>
      <c r="W154" s="14"/>
      <c r="X154" s="14"/>
      <c r="Y154" s="14"/>
      <c r="Z154" s="14"/>
      <c r="AA154" s="14"/>
      <c r="AB154" s="14"/>
      <c r="AC154" s="14"/>
      <c r="AD154" s="14"/>
      <c r="AE154" s="14"/>
      <c r="AT154" s="261" t="s">
        <v>192</v>
      </c>
      <c r="AU154" s="261" t="s">
        <v>87</v>
      </c>
      <c r="AV154" s="14" t="s">
        <v>108</v>
      </c>
      <c r="AW154" s="14" t="s">
        <v>32</v>
      </c>
      <c r="AX154" s="14" t="s">
        <v>85</v>
      </c>
      <c r="AY154" s="261" t="s">
        <v>184</v>
      </c>
    </row>
    <row r="155" s="2" customFormat="1" ht="21.75" customHeight="1">
      <c r="A155" s="37"/>
      <c r="B155" s="38"/>
      <c r="C155" s="226" t="s">
        <v>108</v>
      </c>
      <c r="D155" s="226" t="s">
        <v>186</v>
      </c>
      <c r="E155" s="227" t="s">
        <v>206</v>
      </c>
      <c r="F155" s="228" t="s">
        <v>207</v>
      </c>
      <c r="G155" s="229" t="s">
        <v>189</v>
      </c>
      <c r="H155" s="230">
        <v>1.6579999999999999</v>
      </c>
      <c r="I155" s="231"/>
      <c r="J155" s="232">
        <f>ROUND(I155*H155,2)</f>
        <v>0</v>
      </c>
      <c r="K155" s="228" t="s">
        <v>190</v>
      </c>
      <c r="L155" s="43"/>
      <c r="M155" s="233" t="s">
        <v>1</v>
      </c>
      <c r="N155" s="234" t="s">
        <v>42</v>
      </c>
      <c r="O155" s="90"/>
      <c r="P155" s="235">
        <f>O155*H155</f>
        <v>0</v>
      </c>
      <c r="Q155" s="235">
        <v>0</v>
      </c>
      <c r="R155" s="235">
        <f>Q155*H155</f>
        <v>0</v>
      </c>
      <c r="S155" s="235">
        <v>0</v>
      </c>
      <c r="T155" s="236">
        <f>S155*H155</f>
        <v>0</v>
      </c>
      <c r="U155" s="37"/>
      <c r="V155" s="37"/>
      <c r="W155" s="37"/>
      <c r="X155" s="37"/>
      <c r="Y155" s="37"/>
      <c r="Z155" s="37"/>
      <c r="AA155" s="37"/>
      <c r="AB155" s="37"/>
      <c r="AC155" s="37"/>
      <c r="AD155" s="37"/>
      <c r="AE155" s="37"/>
      <c r="AR155" s="237" t="s">
        <v>108</v>
      </c>
      <c r="AT155" s="237" t="s">
        <v>186</v>
      </c>
      <c r="AU155" s="237" t="s">
        <v>87</v>
      </c>
      <c r="AY155" s="16" t="s">
        <v>184</v>
      </c>
      <c r="BE155" s="238">
        <f>IF(N155="základní",J155,0)</f>
        <v>0</v>
      </c>
      <c r="BF155" s="238">
        <f>IF(N155="snížená",J155,0)</f>
        <v>0</v>
      </c>
      <c r="BG155" s="238">
        <f>IF(N155="zákl. přenesená",J155,0)</f>
        <v>0</v>
      </c>
      <c r="BH155" s="238">
        <f>IF(N155="sníž. přenesená",J155,0)</f>
        <v>0</v>
      </c>
      <c r="BI155" s="238">
        <f>IF(N155="nulová",J155,0)</f>
        <v>0</v>
      </c>
      <c r="BJ155" s="16" t="s">
        <v>85</v>
      </c>
      <c r="BK155" s="238">
        <f>ROUND(I155*H155,2)</f>
        <v>0</v>
      </c>
      <c r="BL155" s="16" t="s">
        <v>108</v>
      </c>
      <c r="BM155" s="237" t="s">
        <v>208</v>
      </c>
    </row>
    <row r="156" s="13" customFormat="1">
      <c r="A156" s="13"/>
      <c r="B156" s="239"/>
      <c r="C156" s="240"/>
      <c r="D156" s="241" t="s">
        <v>192</v>
      </c>
      <c r="E156" s="242" t="s">
        <v>1</v>
      </c>
      <c r="F156" s="243" t="s">
        <v>198</v>
      </c>
      <c r="G156" s="240"/>
      <c r="H156" s="244">
        <v>1.6579999999999999</v>
      </c>
      <c r="I156" s="245"/>
      <c r="J156" s="240"/>
      <c r="K156" s="240"/>
      <c r="L156" s="246"/>
      <c r="M156" s="247"/>
      <c r="N156" s="248"/>
      <c r="O156" s="248"/>
      <c r="P156" s="248"/>
      <c r="Q156" s="248"/>
      <c r="R156" s="248"/>
      <c r="S156" s="248"/>
      <c r="T156" s="249"/>
      <c r="U156" s="13"/>
      <c r="V156" s="13"/>
      <c r="W156" s="13"/>
      <c r="X156" s="13"/>
      <c r="Y156" s="13"/>
      <c r="Z156" s="13"/>
      <c r="AA156" s="13"/>
      <c r="AB156" s="13"/>
      <c r="AC156" s="13"/>
      <c r="AD156" s="13"/>
      <c r="AE156" s="13"/>
      <c r="AT156" s="250" t="s">
        <v>192</v>
      </c>
      <c r="AU156" s="250" t="s">
        <v>87</v>
      </c>
      <c r="AV156" s="13" t="s">
        <v>87</v>
      </c>
      <c r="AW156" s="13" t="s">
        <v>32</v>
      </c>
      <c r="AX156" s="13" t="s">
        <v>77</v>
      </c>
      <c r="AY156" s="250" t="s">
        <v>184</v>
      </c>
    </row>
    <row r="157" s="14" customFormat="1">
      <c r="A157" s="14"/>
      <c r="B157" s="251"/>
      <c r="C157" s="252"/>
      <c r="D157" s="241" t="s">
        <v>192</v>
      </c>
      <c r="E157" s="253" t="s">
        <v>1</v>
      </c>
      <c r="F157" s="254" t="s">
        <v>194</v>
      </c>
      <c r="G157" s="252"/>
      <c r="H157" s="255">
        <v>1.6579999999999999</v>
      </c>
      <c r="I157" s="256"/>
      <c r="J157" s="252"/>
      <c r="K157" s="252"/>
      <c r="L157" s="257"/>
      <c r="M157" s="258"/>
      <c r="N157" s="259"/>
      <c r="O157" s="259"/>
      <c r="P157" s="259"/>
      <c r="Q157" s="259"/>
      <c r="R157" s="259"/>
      <c r="S157" s="259"/>
      <c r="T157" s="260"/>
      <c r="U157" s="14"/>
      <c r="V157" s="14"/>
      <c r="W157" s="14"/>
      <c r="X157" s="14"/>
      <c r="Y157" s="14"/>
      <c r="Z157" s="14"/>
      <c r="AA157" s="14"/>
      <c r="AB157" s="14"/>
      <c r="AC157" s="14"/>
      <c r="AD157" s="14"/>
      <c r="AE157" s="14"/>
      <c r="AT157" s="261" t="s">
        <v>192</v>
      </c>
      <c r="AU157" s="261" t="s">
        <v>87</v>
      </c>
      <c r="AV157" s="14" t="s">
        <v>108</v>
      </c>
      <c r="AW157" s="14" t="s">
        <v>32</v>
      </c>
      <c r="AX157" s="14" t="s">
        <v>85</v>
      </c>
      <c r="AY157" s="261" t="s">
        <v>184</v>
      </c>
    </row>
    <row r="158" s="2" customFormat="1" ht="24.15" customHeight="1">
      <c r="A158" s="37"/>
      <c r="B158" s="38"/>
      <c r="C158" s="226" t="s">
        <v>111</v>
      </c>
      <c r="D158" s="226" t="s">
        <v>186</v>
      </c>
      <c r="E158" s="227" t="s">
        <v>209</v>
      </c>
      <c r="F158" s="228" t="s">
        <v>210</v>
      </c>
      <c r="G158" s="229" t="s">
        <v>189</v>
      </c>
      <c r="H158" s="230">
        <v>6.6319999999999997</v>
      </c>
      <c r="I158" s="231"/>
      <c r="J158" s="232">
        <f>ROUND(I158*H158,2)</f>
        <v>0</v>
      </c>
      <c r="K158" s="228" t="s">
        <v>190</v>
      </c>
      <c r="L158" s="43"/>
      <c r="M158" s="233" t="s">
        <v>1</v>
      </c>
      <c r="N158" s="234" t="s">
        <v>42</v>
      </c>
      <c r="O158" s="90"/>
      <c r="P158" s="235">
        <f>O158*H158</f>
        <v>0</v>
      </c>
      <c r="Q158" s="235">
        <v>0</v>
      </c>
      <c r="R158" s="235">
        <f>Q158*H158</f>
        <v>0</v>
      </c>
      <c r="S158" s="235">
        <v>0</v>
      </c>
      <c r="T158" s="236">
        <f>S158*H158</f>
        <v>0</v>
      </c>
      <c r="U158" s="37"/>
      <c r="V158" s="37"/>
      <c r="W158" s="37"/>
      <c r="X158" s="37"/>
      <c r="Y158" s="37"/>
      <c r="Z158" s="37"/>
      <c r="AA158" s="37"/>
      <c r="AB158" s="37"/>
      <c r="AC158" s="37"/>
      <c r="AD158" s="37"/>
      <c r="AE158" s="37"/>
      <c r="AR158" s="237" t="s">
        <v>108</v>
      </c>
      <c r="AT158" s="237" t="s">
        <v>186</v>
      </c>
      <c r="AU158" s="237" t="s">
        <v>87</v>
      </c>
      <c r="AY158" s="16" t="s">
        <v>184</v>
      </c>
      <c r="BE158" s="238">
        <f>IF(N158="základní",J158,0)</f>
        <v>0</v>
      </c>
      <c r="BF158" s="238">
        <f>IF(N158="snížená",J158,0)</f>
        <v>0</v>
      </c>
      <c r="BG158" s="238">
        <f>IF(N158="zákl. přenesená",J158,0)</f>
        <v>0</v>
      </c>
      <c r="BH158" s="238">
        <f>IF(N158="sníž. přenesená",J158,0)</f>
        <v>0</v>
      </c>
      <c r="BI158" s="238">
        <f>IF(N158="nulová",J158,0)</f>
        <v>0</v>
      </c>
      <c r="BJ158" s="16" t="s">
        <v>85</v>
      </c>
      <c r="BK158" s="238">
        <f>ROUND(I158*H158,2)</f>
        <v>0</v>
      </c>
      <c r="BL158" s="16" t="s">
        <v>108</v>
      </c>
      <c r="BM158" s="237" t="s">
        <v>211</v>
      </c>
    </row>
    <row r="159" s="13" customFormat="1">
      <c r="A159" s="13"/>
      <c r="B159" s="239"/>
      <c r="C159" s="240"/>
      <c r="D159" s="241" t="s">
        <v>192</v>
      </c>
      <c r="E159" s="240"/>
      <c r="F159" s="243" t="s">
        <v>212</v>
      </c>
      <c r="G159" s="240"/>
      <c r="H159" s="244">
        <v>6.6319999999999997</v>
      </c>
      <c r="I159" s="245"/>
      <c r="J159" s="240"/>
      <c r="K159" s="240"/>
      <c r="L159" s="246"/>
      <c r="M159" s="247"/>
      <c r="N159" s="248"/>
      <c r="O159" s="248"/>
      <c r="P159" s="248"/>
      <c r="Q159" s="248"/>
      <c r="R159" s="248"/>
      <c r="S159" s="248"/>
      <c r="T159" s="249"/>
      <c r="U159" s="13"/>
      <c r="V159" s="13"/>
      <c r="W159" s="13"/>
      <c r="X159" s="13"/>
      <c r="Y159" s="13"/>
      <c r="Z159" s="13"/>
      <c r="AA159" s="13"/>
      <c r="AB159" s="13"/>
      <c r="AC159" s="13"/>
      <c r="AD159" s="13"/>
      <c r="AE159" s="13"/>
      <c r="AT159" s="250" t="s">
        <v>192</v>
      </c>
      <c r="AU159" s="250" t="s">
        <v>87</v>
      </c>
      <c r="AV159" s="13" t="s">
        <v>87</v>
      </c>
      <c r="AW159" s="13" t="s">
        <v>4</v>
      </c>
      <c r="AX159" s="13" t="s">
        <v>85</v>
      </c>
      <c r="AY159" s="250" t="s">
        <v>184</v>
      </c>
    </row>
    <row r="160" s="2" customFormat="1" ht="21.75" customHeight="1">
      <c r="A160" s="37"/>
      <c r="B160" s="38"/>
      <c r="C160" s="226" t="s">
        <v>114</v>
      </c>
      <c r="D160" s="226" t="s">
        <v>186</v>
      </c>
      <c r="E160" s="227" t="s">
        <v>213</v>
      </c>
      <c r="F160" s="228" t="s">
        <v>214</v>
      </c>
      <c r="G160" s="229" t="s">
        <v>189</v>
      </c>
      <c r="H160" s="230">
        <v>5.2000000000000002</v>
      </c>
      <c r="I160" s="231"/>
      <c r="J160" s="232">
        <f>ROUND(I160*H160,2)</f>
        <v>0</v>
      </c>
      <c r="K160" s="228" t="s">
        <v>190</v>
      </c>
      <c r="L160" s="43"/>
      <c r="M160" s="233" t="s">
        <v>1</v>
      </c>
      <c r="N160" s="234" t="s">
        <v>42</v>
      </c>
      <c r="O160" s="90"/>
      <c r="P160" s="235">
        <f>O160*H160</f>
        <v>0</v>
      </c>
      <c r="Q160" s="235">
        <v>0</v>
      </c>
      <c r="R160" s="235">
        <f>Q160*H160</f>
        <v>0</v>
      </c>
      <c r="S160" s="235">
        <v>0</v>
      </c>
      <c r="T160" s="236">
        <f>S160*H160</f>
        <v>0</v>
      </c>
      <c r="U160" s="37"/>
      <c r="V160" s="37"/>
      <c r="W160" s="37"/>
      <c r="X160" s="37"/>
      <c r="Y160" s="37"/>
      <c r="Z160" s="37"/>
      <c r="AA160" s="37"/>
      <c r="AB160" s="37"/>
      <c r="AC160" s="37"/>
      <c r="AD160" s="37"/>
      <c r="AE160" s="37"/>
      <c r="AR160" s="237" t="s">
        <v>108</v>
      </c>
      <c r="AT160" s="237" t="s">
        <v>186</v>
      </c>
      <c r="AU160" s="237" t="s">
        <v>87</v>
      </c>
      <c r="AY160" s="16" t="s">
        <v>184</v>
      </c>
      <c r="BE160" s="238">
        <f>IF(N160="základní",J160,0)</f>
        <v>0</v>
      </c>
      <c r="BF160" s="238">
        <f>IF(N160="snížená",J160,0)</f>
        <v>0</v>
      </c>
      <c r="BG160" s="238">
        <f>IF(N160="zákl. přenesená",J160,0)</f>
        <v>0</v>
      </c>
      <c r="BH160" s="238">
        <f>IF(N160="sníž. přenesená",J160,0)</f>
        <v>0</v>
      </c>
      <c r="BI160" s="238">
        <f>IF(N160="nulová",J160,0)</f>
        <v>0</v>
      </c>
      <c r="BJ160" s="16" t="s">
        <v>85</v>
      </c>
      <c r="BK160" s="238">
        <f>ROUND(I160*H160,2)</f>
        <v>0</v>
      </c>
      <c r="BL160" s="16" t="s">
        <v>108</v>
      </c>
      <c r="BM160" s="237" t="s">
        <v>215</v>
      </c>
    </row>
    <row r="161" s="13" customFormat="1">
      <c r="A161" s="13"/>
      <c r="B161" s="239"/>
      <c r="C161" s="240"/>
      <c r="D161" s="241" t="s">
        <v>192</v>
      </c>
      <c r="E161" s="242" t="s">
        <v>1</v>
      </c>
      <c r="F161" s="243" t="s">
        <v>193</v>
      </c>
      <c r="G161" s="240"/>
      <c r="H161" s="244">
        <v>3.5419999999999998</v>
      </c>
      <c r="I161" s="245"/>
      <c r="J161" s="240"/>
      <c r="K161" s="240"/>
      <c r="L161" s="246"/>
      <c r="M161" s="247"/>
      <c r="N161" s="248"/>
      <c r="O161" s="248"/>
      <c r="P161" s="248"/>
      <c r="Q161" s="248"/>
      <c r="R161" s="248"/>
      <c r="S161" s="248"/>
      <c r="T161" s="249"/>
      <c r="U161" s="13"/>
      <c r="V161" s="13"/>
      <c r="W161" s="13"/>
      <c r="X161" s="13"/>
      <c r="Y161" s="13"/>
      <c r="Z161" s="13"/>
      <c r="AA161" s="13"/>
      <c r="AB161" s="13"/>
      <c r="AC161" s="13"/>
      <c r="AD161" s="13"/>
      <c r="AE161" s="13"/>
      <c r="AT161" s="250" t="s">
        <v>192</v>
      </c>
      <c r="AU161" s="250" t="s">
        <v>87</v>
      </c>
      <c r="AV161" s="13" t="s">
        <v>87</v>
      </c>
      <c r="AW161" s="13" t="s">
        <v>32</v>
      </c>
      <c r="AX161" s="13" t="s">
        <v>77</v>
      </c>
      <c r="AY161" s="250" t="s">
        <v>184</v>
      </c>
    </row>
    <row r="162" s="13" customFormat="1">
      <c r="A162" s="13"/>
      <c r="B162" s="239"/>
      <c r="C162" s="240"/>
      <c r="D162" s="241" t="s">
        <v>192</v>
      </c>
      <c r="E162" s="242" t="s">
        <v>1</v>
      </c>
      <c r="F162" s="243" t="s">
        <v>198</v>
      </c>
      <c r="G162" s="240"/>
      <c r="H162" s="244">
        <v>1.6579999999999999</v>
      </c>
      <c r="I162" s="245"/>
      <c r="J162" s="240"/>
      <c r="K162" s="240"/>
      <c r="L162" s="246"/>
      <c r="M162" s="247"/>
      <c r="N162" s="248"/>
      <c r="O162" s="248"/>
      <c r="P162" s="248"/>
      <c r="Q162" s="248"/>
      <c r="R162" s="248"/>
      <c r="S162" s="248"/>
      <c r="T162" s="249"/>
      <c r="U162" s="13"/>
      <c r="V162" s="13"/>
      <c r="W162" s="13"/>
      <c r="X162" s="13"/>
      <c r="Y162" s="13"/>
      <c r="Z162" s="13"/>
      <c r="AA162" s="13"/>
      <c r="AB162" s="13"/>
      <c r="AC162" s="13"/>
      <c r="AD162" s="13"/>
      <c r="AE162" s="13"/>
      <c r="AT162" s="250" t="s">
        <v>192</v>
      </c>
      <c r="AU162" s="250" t="s">
        <v>87</v>
      </c>
      <c r="AV162" s="13" t="s">
        <v>87</v>
      </c>
      <c r="AW162" s="13" t="s">
        <v>32</v>
      </c>
      <c r="AX162" s="13" t="s">
        <v>77</v>
      </c>
      <c r="AY162" s="250" t="s">
        <v>184</v>
      </c>
    </row>
    <row r="163" s="14" customFormat="1">
      <c r="A163" s="14"/>
      <c r="B163" s="251"/>
      <c r="C163" s="252"/>
      <c r="D163" s="241" t="s">
        <v>192</v>
      </c>
      <c r="E163" s="253" t="s">
        <v>1</v>
      </c>
      <c r="F163" s="254" t="s">
        <v>194</v>
      </c>
      <c r="G163" s="252"/>
      <c r="H163" s="255">
        <v>5.2000000000000002</v>
      </c>
      <c r="I163" s="256"/>
      <c r="J163" s="252"/>
      <c r="K163" s="252"/>
      <c r="L163" s="257"/>
      <c r="M163" s="258"/>
      <c r="N163" s="259"/>
      <c r="O163" s="259"/>
      <c r="P163" s="259"/>
      <c r="Q163" s="259"/>
      <c r="R163" s="259"/>
      <c r="S163" s="259"/>
      <c r="T163" s="260"/>
      <c r="U163" s="14"/>
      <c r="V163" s="14"/>
      <c r="W163" s="14"/>
      <c r="X163" s="14"/>
      <c r="Y163" s="14"/>
      <c r="Z163" s="14"/>
      <c r="AA163" s="14"/>
      <c r="AB163" s="14"/>
      <c r="AC163" s="14"/>
      <c r="AD163" s="14"/>
      <c r="AE163" s="14"/>
      <c r="AT163" s="261" t="s">
        <v>192</v>
      </c>
      <c r="AU163" s="261" t="s">
        <v>87</v>
      </c>
      <c r="AV163" s="14" t="s">
        <v>108</v>
      </c>
      <c r="AW163" s="14" t="s">
        <v>32</v>
      </c>
      <c r="AX163" s="14" t="s">
        <v>85</v>
      </c>
      <c r="AY163" s="261" t="s">
        <v>184</v>
      </c>
    </row>
    <row r="164" s="2" customFormat="1" ht="24.15" customHeight="1">
      <c r="A164" s="37"/>
      <c r="B164" s="38"/>
      <c r="C164" s="226" t="s">
        <v>216</v>
      </c>
      <c r="D164" s="226" t="s">
        <v>186</v>
      </c>
      <c r="E164" s="227" t="s">
        <v>217</v>
      </c>
      <c r="F164" s="228" t="s">
        <v>218</v>
      </c>
      <c r="G164" s="229" t="s">
        <v>189</v>
      </c>
      <c r="H164" s="230">
        <v>52</v>
      </c>
      <c r="I164" s="231"/>
      <c r="J164" s="232">
        <f>ROUND(I164*H164,2)</f>
        <v>0</v>
      </c>
      <c r="K164" s="228" t="s">
        <v>190</v>
      </c>
      <c r="L164" s="43"/>
      <c r="M164" s="233" t="s">
        <v>1</v>
      </c>
      <c r="N164" s="234" t="s">
        <v>42</v>
      </c>
      <c r="O164" s="90"/>
      <c r="P164" s="235">
        <f>O164*H164</f>
        <v>0</v>
      </c>
      <c r="Q164" s="235">
        <v>0</v>
      </c>
      <c r="R164" s="235">
        <f>Q164*H164</f>
        <v>0</v>
      </c>
      <c r="S164" s="235">
        <v>0</v>
      </c>
      <c r="T164" s="236">
        <f>S164*H164</f>
        <v>0</v>
      </c>
      <c r="U164" s="37"/>
      <c r="V164" s="37"/>
      <c r="W164" s="37"/>
      <c r="X164" s="37"/>
      <c r="Y164" s="37"/>
      <c r="Z164" s="37"/>
      <c r="AA164" s="37"/>
      <c r="AB164" s="37"/>
      <c r="AC164" s="37"/>
      <c r="AD164" s="37"/>
      <c r="AE164" s="37"/>
      <c r="AR164" s="237" t="s">
        <v>108</v>
      </c>
      <c r="AT164" s="237" t="s">
        <v>186</v>
      </c>
      <c r="AU164" s="237" t="s">
        <v>87</v>
      </c>
      <c r="AY164" s="16" t="s">
        <v>184</v>
      </c>
      <c r="BE164" s="238">
        <f>IF(N164="základní",J164,0)</f>
        <v>0</v>
      </c>
      <c r="BF164" s="238">
        <f>IF(N164="snížená",J164,0)</f>
        <v>0</v>
      </c>
      <c r="BG164" s="238">
        <f>IF(N164="zákl. přenesená",J164,0)</f>
        <v>0</v>
      </c>
      <c r="BH164" s="238">
        <f>IF(N164="sníž. přenesená",J164,0)</f>
        <v>0</v>
      </c>
      <c r="BI164" s="238">
        <f>IF(N164="nulová",J164,0)</f>
        <v>0</v>
      </c>
      <c r="BJ164" s="16" t="s">
        <v>85</v>
      </c>
      <c r="BK164" s="238">
        <f>ROUND(I164*H164,2)</f>
        <v>0</v>
      </c>
      <c r="BL164" s="16" t="s">
        <v>108</v>
      </c>
      <c r="BM164" s="237" t="s">
        <v>219</v>
      </c>
    </row>
    <row r="165" s="13" customFormat="1">
      <c r="A165" s="13"/>
      <c r="B165" s="239"/>
      <c r="C165" s="240"/>
      <c r="D165" s="241" t="s">
        <v>192</v>
      </c>
      <c r="E165" s="240"/>
      <c r="F165" s="243" t="s">
        <v>220</v>
      </c>
      <c r="G165" s="240"/>
      <c r="H165" s="244">
        <v>52</v>
      </c>
      <c r="I165" s="245"/>
      <c r="J165" s="240"/>
      <c r="K165" s="240"/>
      <c r="L165" s="246"/>
      <c r="M165" s="247"/>
      <c r="N165" s="248"/>
      <c r="O165" s="248"/>
      <c r="P165" s="248"/>
      <c r="Q165" s="248"/>
      <c r="R165" s="248"/>
      <c r="S165" s="248"/>
      <c r="T165" s="249"/>
      <c r="U165" s="13"/>
      <c r="V165" s="13"/>
      <c r="W165" s="13"/>
      <c r="X165" s="13"/>
      <c r="Y165" s="13"/>
      <c r="Z165" s="13"/>
      <c r="AA165" s="13"/>
      <c r="AB165" s="13"/>
      <c r="AC165" s="13"/>
      <c r="AD165" s="13"/>
      <c r="AE165" s="13"/>
      <c r="AT165" s="250" t="s">
        <v>192</v>
      </c>
      <c r="AU165" s="250" t="s">
        <v>87</v>
      </c>
      <c r="AV165" s="13" t="s">
        <v>87</v>
      </c>
      <c r="AW165" s="13" t="s">
        <v>4</v>
      </c>
      <c r="AX165" s="13" t="s">
        <v>85</v>
      </c>
      <c r="AY165" s="250" t="s">
        <v>184</v>
      </c>
    </row>
    <row r="166" s="2" customFormat="1" ht="16.5" customHeight="1">
      <c r="A166" s="37"/>
      <c r="B166" s="38"/>
      <c r="C166" s="226" t="s">
        <v>221</v>
      </c>
      <c r="D166" s="226" t="s">
        <v>186</v>
      </c>
      <c r="E166" s="227" t="s">
        <v>222</v>
      </c>
      <c r="F166" s="228" t="s">
        <v>223</v>
      </c>
      <c r="G166" s="229" t="s">
        <v>189</v>
      </c>
      <c r="H166" s="230">
        <v>5.2000000000000002</v>
      </c>
      <c r="I166" s="231"/>
      <c r="J166" s="232">
        <f>ROUND(I166*H166,2)</f>
        <v>0</v>
      </c>
      <c r="K166" s="228" t="s">
        <v>202</v>
      </c>
      <c r="L166" s="43"/>
      <c r="M166" s="233" t="s">
        <v>1</v>
      </c>
      <c r="N166" s="234" t="s">
        <v>42</v>
      </c>
      <c r="O166" s="90"/>
      <c r="P166" s="235">
        <f>O166*H166</f>
        <v>0</v>
      </c>
      <c r="Q166" s="235">
        <v>0</v>
      </c>
      <c r="R166" s="235">
        <f>Q166*H166</f>
        <v>0</v>
      </c>
      <c r="S166" s="235">
        <v>0</v>
      </c>
      <c r="T166" s="236">
        <f>S166*H166</f>
        <v>0</v>
      </c>
      <c r="U166" s="37"/>
      <c r="V166" s="37"/>
      <c r="W166" s="37"/>
      <c r="X166" s="37"/>
      <c r="Y166" s="37"/>
      <c r="Z166" s="37"/>
      <c r="AA166" s="37"/>
      <c r="AB166" s="37"/>
      <c r="AC166" s="37"/>
      <c r="AD166" s="37"/>
      <c r="AE166" s="37"/>
      <c r="AR166" s="237" t="s">
        <v>108</v>
      </c>
      <c r="AT166" s="237" t="s">
        <v>186</v>
      </c>
      <c r="AU166" s="237" t="s">
        <v>87</v>
      </c>
      <c r="AY166" s="16" t="s">
        <v>184</v>
      </c>
      <c r="BE166" s="238">
        <f>IF(N166="základní",J166,0)</f>
        <v>0</v>
      </c>
      <c r="BF166" s="238">
        <f>IF(N166="snížená",J166,0)</f>
        <v>0</v>
      </c>
      <c r="BG166" s="238">
        <f>IF(N166="zákl. přenesená",J166,0)</f>
        <v>0</v>
      </c>
      <c r="BH166" s="238">
        <f>IF(N166="sníž. přenesená",J166,0)</f>
        <v>0</v>
      </c>
      <c r="BI166" s="238">
        <f>IF(N166="nulová",J166,0)</f>
        <v>0</v>
      </c>
      <c r="BJ166" s="16" t="s">
        <v>85</v>
      </c>
      <c r="BK166" s="238">
        <f>ROUND(I166*H166,2)</f>
        <v>0</v>
      </c>
      <c r="BL166" s="16" t="s">
        <v>108</v>
      </c>
      <c r="BM166" s="237" t="s">
        <v>224</v>
      </c>
    </row>
    <row r="167" s="2" customFormat="1" ht="16.5" customHeight="1">
      <c r="A167" s="37"/>
      <c r="B167" s="38"/>
      <c r="C167" s="226" t="s">
        <v>225</v>
      </c>
      <c r="D167" s="226" t="s">
        <v>186</v>
      </c>
      <c r="E167" s="227" t="s">
        <v>226</v>
      </c>
      <c r="F167" s="228" t="s">
        <v>227</v>
      </c>
      <c r="G167" s="229" t="s">
        <v>189</v>
      </c>
      <c r="H167" s="230">
        <v>5.2000000000000002</v>
      </c>
      <c r="I167" s="231"/>
      <c r="J167" s="232">
        <f>ROUND(I167*H167,2)</f>
        <v>0</v>
      </c>
      <c r="K167" s="228" t="s">
        <v>190</v>
      </c>
      <c r="L167" s="43"/>
      <c r="M167" s="233" t="s">
        <v>1</v>
      </c>
      <c r="N167" s="234" t="s">
        <v>42</v>
      </c>
      <c r="O167" s="90"/>
      <c r="P167" s="235">
        <f>O167*H167</f>
        <v>0</v>
      </c>
      <c r="Q167" s="235">
        <v>0</v>
      </c>
      <c r="R167" s="235">
        <f>Q167*H167</f>
        <v>0</v>
      </c>
      <c r="S167" s="235">
        <v>0</v>
      </c>
      <c r="T167" s="236">
        <f>S167*H167</f>
        <v>0</v>
      </c>
      <c r="U167" s="37"/>
      <c r="V167" s="37"/>
      <c r="W167" s="37"/>
      <c r="X167" s="37"/>
      <c r="Y167" s="37"/>
      <c r="Z167" s="37"/>
      <c r="AA167" s="37"/>
      <c r="AB167" s="37"/>
      <c r="AC167" s="37"/>
      <c r="AD167" s="37"/>
      <c r="AE167" s="37"/>
      <c r="AR167" s="237" t="s">
        <v>108</v>
      </c>
      <c r="AT167" s="237" t="s">
        <v>186</v>
      </c>
      <c r="AU167" s="237" t="s">
        <v>87</v>
      </c>
      <c r="AY167" s="16" t="s">
        <v>184</v>
      </c>
      <c r="BE167" s="238">
        <f>IF(N167="základní",J167,0)</f>
        <v>0</v>
      </c>
      <c r="BF167" s="238">
        <f>IF(N167="snížená",J167,0)</f>
        <v>0</v>
      </c>
      <c r="BG167" s="238">
        <f>IF(N167="zákl. přenesená",J167,0)</f>
        <v>0</v>
      </c>
      <c r="BH167" s="238">
        <f>IF(N167="sníž. přenesená",J167,0)</f>
        <v>0</v>
      </c>
      <c r="BI167" s="238">
        <f>IF(N167="nulová",J167,0)</f>
        <v>0</v>
      </c>
      <c r="BJ167" s="16" t="s">
        <v>85</v>
      </c>
      <c r="BK167" s="238">
        <f>ROUND(I167*H167,2)</f>
        <v>0</v>
      </c>
      <c r="BL167" s="16" t="s">
        <v>108</v>
      </c>
      <c r="BM167" s="237" t="s">
        <v>228</v>
      </c>
    </row>
    <row r="168" s="2" customFormat="1" ht="16.5" customHeight="1">
      <c r="A168" s="37"/>
      <c r="B168" s="38"/>
      <c r="C168" s="226" t="s">
        <v>229</v>
      </c>
      <c r="D168" s="226" t="s">
        <v>186</v>
      </c>
      <c r="E168" s="227" t="s">
        <v>230</v>
      </c>
      <c r="F168" s="228" t="s">
        <v>231</v>
      </c>
      <c r="G168" s="229" t="s">
        <v>189</v>
      </c>
      <c r="H168" s="230">
        <v>2.9420000000000002</v>
      </c>
      <c r="I168" s="231"/>
      <c r="J168" s="232">
        <f>ROUND(I168*H168,2)</f>
        <v>0</v>
      </c>
      <c r="K168" s="228" t="s">
        <v>190</v>
      </c>
      <c r="L168" s="43"/>
      <c r="M168" s="233" t="s">
        <v>1</v>
      </c>
      <c r="N168" s="234" t="s">
        <v>42</v>
      </c>
      <c r="O168" s="90"/>
      <c r="P168" s="235">
        <f>O168*H168</f>
        <v>0</v>
      </c>
      <c r="Q168" s="235">
        <v>0</v>
      </c>
      <c r="R168" s="235">
        <f>Q168*H168</f>
        <v>0</v>
      </c>
      <c r="S168" s="235">
        <v>0</v>
      </c>
      <c r="T168" s="236">
        <f>S168*H168</f>
        <v>0</v>
      </c>
      <c r="U168" s="37"/>
      <c r="V168" s="37"/>
      <c r="W168" s="37"/>
      <c r="X168" s="37"/>
      <c r="Y168" s="37"/>
      <c r="Z168" s="37"/>
      <c r="AA168" s="37"/>
      <c r="AB168" s="37"/>
      <c r="AC168" s="37"/>
      <c r="AD168" s="37"/>
      <c r="AE168" s="37"/>
      <c r="AR168" s="237" t="s">
        <v>108</v>
      </c>
      <c r="AT168" s="237" t="s">
        <v>186</v>
      </c>
      <c r="AU168" s="237" t="s">
        <v>87</v>
      </c>
      <c r="AY168" s="16" t="s">
        <v>184</v>
      </c>
      <c r="BE168" s="238">
        <f>IF(N168="základní",J168,0)</f>
        <v>0</v>
      </c>
      <c r="BF168" s="238">
        <f>IF(N168="snížená",J168,0)</f>
        <v>0</v>
      </c>
      <c r="BG168" s="238">
        <f>IF(N168="zákl. přenesená",J168,0)</f>
        <v>0</v>
      </c>
      <c r="BH168" s="238">
        <f>IF(N168="sníž. přenesená",J168,0)</f>
        <v>0</v>
      </c>
      <c r="BI168" s="238">
        <f>IF(N168="nulová",J168,0)</f>
        <v>0</v>
      </c>
      <c r="BJ168" s="16" t="s">
        <v>85</v>
      </c>
      <c r="BK168" s="238">
        <f>ROUND(I168*H168,2)</f>
        <v>0</v>
      </c>
      <c r="BL168" s="16" t="s">
        <v>108</v>
      </c>
      <c r="BM168" s="237" t="s">
        <v>232</v>
      </c>
    </row>
    <row r="169" s="13" customFormat="1">
      <c r="A169" s="13"/>
      <c r="B169" s="239"/>
      <c r="C169" s="240"/>
      <c r="D169" s="241" t="s">
        <v>192</v>
      </c>
      <c r="E169" s="242" t="s">
        <v>1</v>
      </c>
      <c r="F169" s="243" t="s">
        <v>233</v>
      </c>
      <c r="G169" s="240"/>
      <c r="H169" s="244">
        <v>2.9420000000000002</v>
      </c>
      <c r="I169" s="245"/>
      <c r="J169" s="240"/>
      <c r="K169" s="240"/>
      <c r="L169" s="246"/>
      <c r="M169" s="247"/>
      <c r="N169" s="248"/>
      <c r="O169" s="248"/>
      <c r="P169" s="248"/>
      <c r="Q169" s="248"/>
      <c r="R169" s="248"/>
      <c r="S169" s="248"/>
      <c r="T169" s="249"/>
      <c r="U169" s="13"/>
      <c r="V169" s="13"/>
      <c r="W169" s="13"/>
      <c r="X169" s="13"/>
      <c r="Y169" s="13"/>
      <c r="Z169" s="13"/>
      <c r="AA169" s="13"/>
      <c r="AB169" s="13"/>
      <c r="AC169" s="13"/>
      <c r="AD169" s="13"/>
      <c r="AE169" s="13"/>
      <c r="AT169" s="250" t="s">
        <v>192</v>
      </c>
      <c r="AU169" s="250" t="s">
        <v>87</v>
      </c>
      <c r="AV169" s="13" t="s">
        <v>87</v>
      </c>
      <c r="AW169" s="13" t="s">
        <v>32</v>
      </c>
      <c r="AX169" s="13" t="s">
        <v>77</v>
      </c>
      <c r="AY169" s="250" t="s">
        <v>184</v>
      </c>
    </row>
    <row r="170" s="14" customFormat="1">
      <c r="A170" s="14"/>
      <c r="B170" s="251"/>
      <c r="C170" s="252"/>
      <c r="D170" s="241" t="s">
        <v>192</v>
      </c>
      <c r="E170" s="253" t="s">
        <v>1</v>
      </c>
      <c r="F170" s="254" t="s">
        <v>194</v>
      </c>
      <c r="G170" s="252"/>
      <c r="H170" s="255">
        <v>2.9420000000000002</v>
      </c>
      <c r="I170" s="256"/>
      <c r="J170" s="252"/>
      <c r="K170" s="252"/>
      <c r="L170" s="257"/>
      <c r="M170" s="258"/>
      <c r="N170" s="259"/>
      <c r="O170" s="259"/>
      <c r="P170" s="259"/>
      <c r="Q170" s="259"/>
      <c r="R170" s="259"/>
      <c r="S170" s="259"/>
      <c r="T170" s="260"/>
      <c r="U170" s="14"/>
      <c r="V170" s="14"/>
      <c r="W170" s="14"/>
      <c r="X170" s="14"/>
      <c r="Y170" s="14"/>
      <c r="Z170" s="14"/>
      <c r="AA170" s="14"/>
      <c r="AB170" s="14"/>
      <c r="AC170" s="14"/>
      <c r="AD170" s="14"/>
      <c r="AE170" s="14"/>
      <c r="AT170" s="261" t="s">
        <v>192</v>
      </c>
      <c r="AU170" s="261" t="s">
        <v>87</v>
      </c>
      <c r="AV170" s="14" t="s">
        <v>108</v>
      </c>
      <c r="AW170" s="14" t="s">
        <v>32</v>
      </c>
      <c r="AX170" s="14" t="s">
        <v>85</v>
      </c>
      <c r="AY170" s="261" t="s">
        <v>184</v>
      </c>
    </row>
    <row r="171" s="2" customFormat="1" ht="16.5" customHeight="1">
      <c r="A171" s="37"/>
      <c r="B171" s="38"/>
      <c r="C171" s="262" t="s">
        <v>234</v>
      </c>
      <c r="D171" s="262" t="s">
        <v>235</v>
      </c>
      <c r="E171" s="263" t="s">
        <v>236</v>
      </c>
      <c r="F171" s="264" t="s">
        <v>237</v>
      </c>
      <c r="G171" s="265" t="s">
        <v>189</v>
      </c>
      <c r="H171" s="266">
        <v>3.2360000000000002</v>
      </c>
      <c r="I171" s="267"/>
      <c r="J171" s="268">
        <f>ROUND(I171*H171,2)</f>
        <v>0</v>
      </c>
      <c r="K171" s="264" t="s">
        <v>202</v>
      </c>
      <c r="L171" s="269"/>
      <c r="M171" s="270" t="s">
        <v>1</v>
      </c>
      <c r="N171" s="271" t="s">
        <v>42</v>
      </c>
      <c r="O171" s="90"/>
      <c r="P171" s="235">
        <f>O171*H171</f>
        <v>0</v>
      </c>
      <c r="Q171" s="235">
        <v>0</v>
      </c>
      <c r="R171" s="235">
        <f>Q171*H171</f>
        <v>0</v>
      </c>
      <c r="S171" s="235">
        <v>0</v>
      </c>
      <c r="T171" s="236">
        <f>S171*H171</f>
        <v>0</v>
      </c>
      <c r="U171" s="37"/>
      <c r="V171" s="37"/>
      <c r="W171" s="37"/>
      <c r="X171" s="37"/>
      <c r="Y171" s="37"/>
      <c r="Z171" s="37"/>
      <c r="AA171" s="37"/>
      <c r="AB171" s="37"/>
      <c r="AC171" s="37"/>
      <c r="AD171" s="37"/>
      <c r="AE171" s="37"/>
      <c r="AR171" s="237" t="s">
        <v>221</v>
      </c>
      <c r="AT171" s="237" t="s">
        <v>235</v>
      </c>
      <c r="AU171" s="237" t="s">
        <v>87</v>
      </c>
      <c r="AY171" s="16" t="s">
        <v>184</v>
      </c>
      <c r="BE171" s="238">
        <f>IF(N171="základní",J171,0)</f>
        <v>0</v>
      </c>
      <c r="BF171" s="238">
        <f>IF(N171="snížená",J171,0)</f>
        <v>0</v>
      </c>
      <c r="BG171" s="238">
        <f>IF(N171="zákl. přenesená",J171,0)</f>
        <v>0</v>
      </c>
      <c r="BH171" s="238">
        <f>IF(N171="sníž. přenesená",J171,0)</f>
        <v>0</v>
      </c>
      <c r="BI171" s="238">
        <f>IF(N171="nulová",J171,0)</f>
        <v>0</v>
      </c>
      <c r="BJ171" s="16" t="s">
        <v>85</v>
      </c>
      <c r="BK171" s="238">
        <f>ROUND(I171*H171,2)</f>
        <v>0</v>
      </c>
      <c r="BL171" s="16" t="s">
        <v>108</v>
      </c>
      <c r="BM171" s="237" t="s">
        <v>238</v>
      </c>
    </row>
    <row r="172" s="13" customFormat="1">
      <c r="A172" s="13"/>
      <c r="B172" s="239"/>
      <c r="C172" s="240"/>
      <c r="D172" s="241" t="s">
        <v>192</v>
      </c>
      <c r="E172" s="240"/>
      <c r="F172" s="243" t="s">
        <v>239</v>
      </c>
      <c r="G172" s="240"/>
      <c r="H172" s="244">
        <v>3.2360000000000002</v>
      </c>
      <c r="I172" s="245"/>
      <c r="J172" s="240"/>
      <c r="K172" s="240"/>
      <c r="L172" s="246"/>
      <c r="M172" s="247"/>
      <c r="N172" s="248"/>
      <c r="O172" s="248"/>
      <c r="P172" s="248"/>
      <c r="Q172" s="248"/>
      <c r="R172" s="248"/>
      <c r="S172" s="248"/>
      <c r="T172" s="249"/>
      <c r="U172" s="13"/>
      <c r="V172" s="13"/>
      <c r="W172" s="13"/>
      <c r="X172" s="13"/>
      <c r="Y172" s="13"/>
      <c r="Z172" s="13"/>
      <c r="AA172" s="13"/>
      <c r="AB172" s="13"/>
      <c r="AC172" s="13"/>
      <c r="AD172" s="13"/>
      <c r="AE172" s="13"/>
      <c r="AT172" s="250" t="s">
        <v>192</v>
      </c>
      <c r="AU172" s="250" t="s">
        <v>87</v>
      </c>
      <c r="AV172" s="13" t="s">
        <v>87</v>
      </c>
      <c r="AW172" s="13" t="s">
        <v>4</v>
      </c>
      <c r="AX172" s="13" t="s">
        <v>85</v>
      </c>
      <c r="AY172" s="250" t="s">
        <v>184</v>
      </c>
    </row>
    <row r="173" s="2" customFormat="1" ht="16.5" customHeight="1">
      <c r="A173" s="37"/>
      <c r="B173" s="38"/>
      <c r="C173" s="226" t="s">
        <v>8</v>
      </c>
      <c r="D173" s="226" t="s">
        <v>186</v>
      </c>
      <c r="E173" s="227" t="s">
        <v>240</v>
      </c>
      <c r="F173" s="228" t="s">
        <v>241</v>
      </c>
      <c r="G173" s="229" t="s">
        <v>201</v>
      </c>
      <c r="H173" s="230">
        <v>5.7519999999999998</v>
      </c>
      <c r="I173" s="231"/>
      <c r="J173" s="232">
        <f>ROUND(I173*H173,2)</f>
        <v>0</v>
      </c>
      <c r="K173" s="228" t="s">
        <v>190</v>
      </c>
      <c r="L173" s="43"/>
      <c r="M173" s="233" t="s">
        <v>1</v>
      </c>
      <c r="N173" s="234" t="s">
        <v>42</v>
      </c>
      <c r="O173" s="90"/>
      <c r="P173" s="235">
        <f>O173*H173</f>
        <v>0</v>
      </c>
      <c r="Q173" s="235">
        <v>0</v>
      </c>
      <c r="R173" s="235">
        <f>Q173*H173</f>
        <v>0</v>
      </c>
      <c r="S173" s="235">
        <v>0</v>
      </c>
      <c r="T173" s="236">
        <f>S173*H173</f>
        <v>0</v>
      </c>
      <c r="U173" s="37"/>
      <c r="V173" s="37"/>
      <c r="W173" s="37"/>
      <c r="X173" s="37"/>
      <c r="Y173" s="37"/>
      <c r="Z173" s="37"/>
      <c r="AA173" s="37"/>
      <c r="AB173" s="37"/>
      <c r="AC173" s="37"/>
      <c r="AD173" s="37"/>
      <c r="AE173" s="37"/>
      <c r="AR173" s="237" t="s">
        <v>108</v>
      </c>
      <c r="AT173" s="237" t="s">
        <v>186</v>
      </c>
      <c r="AU173" s="237" t="s">
        <v>87</v>
      </c>
      <c r="AY173" s="16" t="s">
        <v>184</v>
      </c>
      <c r="BE173" s="238">
        <f>IF(N173="základní",J173,0)</f>
        <v>0</v>
      </c>
      <c r="BF173" s="238">
        <f>IF(N173="snížená",J173,0)</f>
        <v>0</v>
      </c>
      <c r="BG173" s="238">
        <f>IF(N173="zákl. přenesená",J173,0)</f>
        <v>0</v>
      </c>
      <c r="BH173" s="238">
        <f>IF(N173="sníž. přenesená",J173,0)</f>
        <v>0</v>
      </c>
      <c r="BI173" s="238">
        <f>IF(N173="nulová",J173,0)</f>
        <v>0</v>
      </c>
      <c r="BJ173" s="16" t="s">
        <v>85</v>
      </c>
      <c r="BK173" s="238">
        <f>ROUND(I173*H173,2)</f>
        <v>0</v>
      </c>
      <c r="BL173" s="16" t="s">
        <v>108</v>
      </c>
      <c r="BM173" s="237" t="s">
        <v>242</v>
      </c>
    </row>
    <row r="174" s="13" customFormat="1">
      <c r="A174" s="13"/>
      <c r="B174" s="239"/>
      <c r="C174" s="240"/>
      <c r="D174" s="241" t="s">
        <v>192</v>
      </c>
      <c r="E174" s="242" t="s">
        <v>1</v>
      </c>
      <c r="F174" s="243" t="s">
        <v>243</v>
      </c>
      <c r="G174" s="240"/>
      <c r="H174" s="244">
        <v>3.5419999999999998</v>
      </c>
      <c r="I174" s="245"/>
      <c r="J174" s="240"/>
      <c r="K174" s="240"/>
      <c r="L174" s="246"/>
      <c r="M174" s="247"/>
      <c r="N174" s="248"/>
      <c r="O174" s="248"/>
      <c r="P174" s="248"/>
      <c r="Q174" s="248"/>
      <c r="R174" s="248"/>
      <c r="S174" s="248"/>
      <c r="T174" s="249"/>
      <c r="U174" s="13"/>
      <c r="V174" s="13"/>
      <c r="W174" s="13"/>
      <c r="X174" s="13"/>
      <c r="Y174" s="13"/>
      <c r="Z174" s="13"/>
      <c r="AA174" s="13"/>
      <c r="AB174" s="13"/>
      <c r="AC174" s="13"/>
      <c r="AD174" s="13"/>
      <c r="AE174" s="13"/>
      <c r="AT174" s="250" t="s">
        <v>192</v>
      </c>
      <c r="AU174" s="250" t="s">
        <v>87</v>
      </c>
      <c r="AV174" s="13" t="s">
        <v>87</v>
      </c>
      <c r="AW174" s="13" t="s">
        <v>32</v>
      </c>
      <c r="AX174" s="13" t="s">
        <v>77</v>
      </c>
      <c r="AY174" s="250" t="s">
        <v>184</v>
      </c>
    </row>
    <row r="175" s="13" customFormat="1">
      <c r="A175" s="13"/>
      <c r="B175" s="239"/>
      <c r="C175" s="240"/>
      <c r="D175" s="241" t="s">
        <v>192</v>
      </c>
      <c r="E175" s="242" t="s">
        <v>1</v>
      </c>
      <c r="F175" s="243" t="s">
        <v>244</v>
      </c>
      <c r="G175" s="240"/>
      <c r="H175" s="244">
        <v>2.21</v>
      </c>
      <c r="I175" s="245"/>
      <c r="J175" s="240"/>
      <c r="K175" s="240"/>
      <c r="L175" s="246"/>
      <c r="M175" s="247"/>
      <c r="N175" s="248"/>
      <c r="O175" s="248"/>
      <c r="P175" s="248"/>
      <c r="Q175" s="248"/>
      <c r="R175" s="248"/>
      <c r="S175" s="248"/>
      <c r="T175" s="249"/>
      <c r="U175" s="13"/>
      <c r="V175" s="13"/>
      <c r="W175" s="13"/>
      <c r="X175" s="13"/>
      <c r="Y175" s="13"/>
      <c r="Z175" s="13"/>
      <c r="AA175" s="13"/>
      <c r="AB175" s="13"/>
      <c r="AC175" s="13"/>
      <c r="AD175" s="13"/>
      <c r="AE175" s="13"/>
      <c r="AT175" s="250" t="s">
        <v>192</v>
      </c>
      <c r="AU175" s="250" t="s">
        <v>87</v>
      </c>
      <c r="AV175" s="13" t="s">
        <v>87</v>
      </c>
      <c r="AW175" s="13" t="s">
        <v>32</v>
      </c>
      <c r="AX175" s="13" t="s">
        <v>77</v>
      </c>
      <c r="AY175" s="250" t="s">
        <v>184</v>
      </c>
    </row>
    <row r="176" s="14" customFormat="1">
      <c r="A176" s="14"/>
      <c r="B176" s="251"/>
      <c r="C176" s="252"/>
      <c r="D176" s="241" t="s">
        <v>192</v>
      </c>
      <c r="E176" s="253" t="s">
        <v>1</v>
      </c>
      <c r="F176" s="254" t="s">
        <v>194</v>
      </c>
      <c r="G176" s="252"/>
      <c r="H176" s="255">
        <v>5.7519999999999998</v>
      </c>
      <c r="I176" s="256"/>
      <c r="J176" s="252"/>
      <c r="K176" s="252"/>
      <c r="L176" s="257"/>
      <c r="M176" s="258"/>
      <c r="N176" s="259"/>
      <c r="O176" s="259"/>
      <c r="P176" s="259"/>
      <c r="Q176" s="259"/>
      <c r="R176" s="259"/>
      <c r="S176" s="259"/>
      <c r="T176" s="260"/>
      <c r="U176" s="14"/>
      <c r="V176" s="14"/>
      <c r="W176" s="14"/>
      <c r="X176" s="14"/>
      <c r="Y176" s="14"/>
      <c r="Z176" s="14"/>
      <c r="AA176" s="14"/>
      <c r="AB176" s="14"/>
      <c r="AC176" s="14"/>
      <c r="AD176" s="14"/>
      <c r="AE176" s="14"/>
      <c r="AT176" s="261" t="s">
        <v>192</v>
      </c>
      <c r="AU176" s="261" t="s">
        <v>87</v>
      </c>
      <c r="AV176" s="14" t="s">
        <v>108</v>
      </c>
      <c r="AW176" s="14" t="s">
        <v>32</v>
      </c>
      <c r="AX176" s="14" t="s">
        <v>85</v>
      </c>
      <c r="AY176" s="261" t="s">
        <v>184</v>
      </c>
    </row>
    <row r="177" s="2" customFormat="1" ht="16.5" customHeight="1">
      <c r="A177" s="37"/>
      <c r="B177" s="38"/>
      <c r="C177" s="226" t="s">
        <v>245</v>
      </c>
      <c r="D177" s="226" t="s">
        <v>186</v>
      </c>
      <c r="E177" s="227" t="s">
        <v>246</v>
      </c>
      <c r="F177" s="228" t="s">
        <v>247</v>
      </c>
      <c r="G177" s="229" t="s">
        <v>189</v>
      </c>
      <c r="H177" s="230">
        <v>5.2000000000000002</v>
      </c>
      <c r="I177" s="231"/>
      <c r="J177" s="232">
        <f>ROUND(I177*H177,2)</f>
        <v>0</v>
      </c>
      <c r="K177" s="228" t="s">
        <v>190</v>
      </c>
      <c r="L177" s="43"/>
      <c r="M177" s="233" t="s">
        <v>1</v>
      </c>
      <c r="N177" s="234" t="s">
        <v>42</v>
      </c>
      <c r="O177" s="90"/>
      <c r="P177" s="235">
        <f>O177*H177</f>
        <v>0</v>
      </c>
      <c r="Q177" s="235">
        <v>0</v>
      </c>
      <c r="R177" s="235">
        <f>Q177*H177</f>
        <v>0</v>
      </c>
      <c r="S177" s="235">
        <v>0</v>
      </c>
      <c r="T177" s="236">
        <f>S177*H177</f>
        <v>0</v>
      </c>
      <c r="U177" s="37"/>
      <c r="V177" s="37"/>
      <c r="W177" s="37"/>
      <c r="X177" s="37"/>
      <c r="Y177" s="37"/>
      <c r="Z177" s="37"/>
      <c r="AA177" s="37"/>
      <c r="AB177" s="37"/>
      <c r="AC177" s="37"/>
      <c r="AD177" s="37"/>
      <c r="AE177" s="37"/>
      <c r="AR177" s="237" t="s">
        <v>108</v>
      </c>
      <c r="AT177" s="237" t="s">
        <v>186</v>
      </c>
      <c r="AU177" s="237" t="s">
        <v>87</v>
      </c>
      <c r="AY177" s="16" t="s">
        <v>184</v>
      </c>
      <c r="BE177" s="238">
        <f>IF(N177="základní",J177,0)</f>
        <v>0</v>
      </c>
      <c r="BF177" s="238">
        <f>IF(N177="snížená",J177,0)</f>
        <v>0</v>
      </c>
      <c r="BG177" s="238">
        <f>IF(N177="zákl. přenesená",J177,0)</f>
        <v>0</v>
      </c>
      <c r="BH177" s="238">
        <f>IF(N177="sníž. přenesená",J177,0)</f>
        <v>0</v>
      </c>
      <c r="BI177" s="238">
        <f>IF(N177="nulová",J177,0)</f>
        <v>0</v>
      </c>
      <c r="BJ177" s="16" t="s">
        <v>85</v>
      </c>
      <c r="BK177" s="238">
        <f>ROUND(I177*H177,2)</f>
        <v>0</v>
      </c>
      <c r="BL177" s="16" t="s">
        <v>108</v>
      </c>
      <c r="BM177" s="237" t="s">
        <v>248</v>
      </c>
    </row>
    <row r="178" s="12" customFormat="1" ht="22.8" customHeight="1">
      <c r="A178" s="12"/>
      <c r="B178" s="210"/>
      <c r="C178" s="211"/>
      <c r="D178" s="212" t="s">
        <v>76</v>
      </c>
      <c r="E178" s="224" t="s">
        <v>87</v>
      </c>
      <c r="F178" s="224" t="s">
        <v>249</v>
      </c>
      <c r="G178" s="211"/>
      <c r="H178" s="211"/>
      <c r="I178" s="214"/>
      <c r="J178" s="225">
        <f>BK178</f>
        <v>0</v>
      </c>
      <c r="K178" s="211"/>
      <c r="L178" s="216"/>
      <c r="M178" s="217"/>
      <c r="N178" s="218"/>
      <c r="O178" s="218"/>
      <c r="P178" s="219">
        <f>SUM(P179:P204)</f>
        <v>0</v>
      </c>
      <c r="Q178" s="218"/>
      <c r="R178" s="219">
        <f>SUM(R179:R204)</f>
        <v>5.8388738199999999</v>
      </c>
      <c r="S178" s="218"/>
      <c r="T178" s="220">
        <f>SUM(T179:T204)</f>
        <v>0</v>
      </c>
      <c r="U178" s="12"/>
      <c r="V178" s="12"/>
      <c r="W178" s="12"/>
      <c r="X178" s="12"/>
      <c r="Y178" s="12"/>
      <c r="Z178" s="12"/>
      <c r="AA178" s="12"/>
      <c r="AB178" s="12"/>
      <c r="AC178" s="12"/>
      <c r="AD178" s="12"/>
      <c r="AE178" s="12"/>
      <c r="AR178" s="221" t="s">
        <v>85</v>
      </c>
      <c r="AT178" s="222" t="s">
        <v>76</v>
      </c>
      <c r="AU178" s="222" t="s">
        <v>85</v>
      </c>
      <c r="AY178" s="221" t="s">
        <v>184</v>
      </c>
      <c r="BK178" s="223">
        <f>SUM(BK179:BK204)</f>
        <v>0</v>
      </c>
    </row>
    <row r="179" s="2" customFormat="1" ht="16.5" customHeight="1">
      <c r="A179" s="37"/>
      <c r="B179" s="38"/>
      <c r="C179" s="226" t="s">
        <v>250</v>
      </c>
      <c r="D179" s="226" t="s">
        <v>186</v>
      </c>
      <c r="E179" s="227" t="s">
        <v>251</v>
      </c>
      <c r="F179" s="228" t="s">
        <v>252</v>
      </c>
      <c r="G179" s="229" t="s">
        <v>189</v>
      </c>
      <c r="H179" s="230">
        <v>0.17699999999999999</v>
      </c>
      <c r="I179" s="231"/>
      <c r="J179" s="232">
        <f>ROUND(I179*H179,2)</f>
        <v>0</v>
      </c>
      <c r="K179" s="228" t="s">
        <v>190</v>
      </c>
      <c r="L179" s="43"/>
      <c r="M179" s="233" t="s">
        <v>1</v>
      </c>
      <c r="N179" s="234" t="s">
        <v>42</v>
      </c>
      <c r="O179" s="90"/>
      <c r="P179" s="235">
        <f>O179*H179</f>
        <v>0</v>
      </c>
      <c r="Q179" s="235">
        <v>1.98</v>
      </c>
      <c r="R179" s="235">
        <f>Q179*H179</f>
        <v>0.35045999999999999</v>
      </c>
      <c r="S179" s="235">
        <v>0</v>
      </c>
      <c r="T179" s="236">
        <f>S179*H179</f>
        <v>0</v>
      </c>
      <c r="U179" s="37"/>
      <c r="V179" s="37"/>
      <c r="W179" s="37"/>
      <c r="X179" s="37"/>
      <c r="Y179" s="37"/>
      <c r="Z179" s="37"/>
      <c r="AA179" s="37"/>
      <c r="AB179" s="37"/>
      <c r="AC179" s="37"/>
      <c r="AD179" s="37"/>
      <c r="AE179" s="37"/>
      <c r="AR179" s="237" t="s">
        <v>108</v>
      </c>
      <c r="AT179" s="237" t="s">
        <v>186</v>
      </c>
      <c r="AU179" s="237" t="s">
        <v>87</v>
      </c>
      <c r="AY179" s="16" t="s">
        <v>184</v>
      </c>
      <c r="BE179" s="238">
        <f>IF(N179="základní",J179,0)</f>
        <v>0</v>
      </c>
      <c r="BF179" s="238">
        <f>IF(N179="snížená",J179,0)</f>
        <v>0</v>
      </c>
      <c r="BG179" s="238">
        <f>IF(N179="zákl. přenesená",J179,0)</f>
        <v>0</v>
      </c>
      <c r="BH179" s="238">
        <f>IF(N179="sníž. přenesená",J179,0)</f>
        <v>0</v>
      </c>
      <c r="BI179" s="238">
        <f>IF(N179="nulová",J179,0)</f>
        <v>0</v>
      </c>
      <c r="BJ179" s="16" t="s">
        <v>85</v>
      </c>
      <c r="BK179" s="238">
        <f>ROUND(I179*H179,2)</f>
        <v>0</v>
      </c>
      <c r="BL179" s="16" t="s">
        <v>108</v>
      </c>
      <c r="BM179" s="237" t="s">
        <v>253</v>
      </c>
    </row>
    <row r="180" s="13" customFormat="1">
      <c r="A180" s="13"/>
      <c r="B180" s="239"/>
      <c r="C180" s="240"/>
      <c r="D180" s="241" t="s">
        <v>192</v>
      </c>
      <c r="E180" s="242" t="s">
        <v>1</v>
      </c>
      <c r="F180" s="243" t="s">
        <v>254</v>
      </c>
      <c r="G180" s="240"/>
      <c r="H180" s="244">
        <v>0.17699999999999999</v>
      </c>
      <c r="I180" s="245"/>
      <c r="J180" s="240"/>
      <c r="K180" s="240"/>
      <c r="L180" s="246"/>
      <c r="M180" s="247"/>
      <c r="N180" s="248"/>
      <c r="O180" s="248"/>
      <c r="P180" s="248"/>
      <c r="Q180" s="248"/>
      <c r="R180" s="248"/>
      <c r="S180" s="248"/>
      <c r="T180" s="249"/>
      <c r="U180" s="13"/>
      <c r="V180" s="13"/>
      <c r="W180" s="13"/>
      <c r="X180" s="13"/>
      <c r="Y180" s="13"/>
      <c r="Z180" s="13"/>
      <c r="AA180" s="13"/>
      <c r="AB180" s="13"/>
      <c r="AC180" s="13"/>
      <c r="AD180" s="13"/>
      <c r="AE180" s="13"/>
      <c r="AT180" s="250" t="s">
        <v>192</v>
      </c>
      <c r="AU180" s="250" t="s">
        <v>87</v>
      </c>
      <c r="AV180" s="13" t="s">
        <v>87</v>
      </c>
      <c r="AW180" s="13" t="s">
        <v>32</v>
      </c>
      <c r="AX180" s="13" t="s">
        <v>77</v>
      </c>
      <c r="AY180" s="250" t="s">
        <v>184</v>
      </c>
    </row>
    <row r="181" s="14" customFormat="1">
      <c r="A181" s="14"/>
      <c r="B181" s="251"/>
      <c r="C181" s="252"/>
      <c r="D181" s="241" t="s">
        <v>192</v>
      </c>
      <c r="E181" s="253" t="s">
        <v>1</v>
      </c>
      <c r="F181" s="254" t="s">
        <v>194</v>
      </c>
      <c r="G181" s="252"/>
      <c r="H181" s="255">
        <v>0.17699999999999999</v>
      </c>
      <c r="I181" s="256"/>
      <c r="J181" s="252"/>
      <c r="K181" s="252"/>
      <c r="L181" s="257"/>
      <c r="M181" s="258"/>
      <c r="N181" s="259"/>
      <c r="O181" s="259"/>
      <c r="P181" s="259"/>
      <c r="Q181" s="259"/>
      <c r="R181" s="259"/>
      <c r="S181" s="259"/>
      <c r="T181" s="260"/>
      <c r="U181" s="14"/>
      <c r="V181" s="14"/>
      <c r="W181" s="14"/>
      <c r="X181" s="14"/>
      <c r="Y181" s="14"/>
      <c r="Z181" s="14"/>
      <c r="AA181" s="14"/>
      <c r="AB181" s="14"/>
      <c r="AC181" s="14"/>
      <c r="AD181" s="14"/>
      <c r="AE181" s="14"/>
      <c r="AT181" s="261" t="s">
        <v>192</v>
      </c>
      <c r="AU181" s="261" t="s">
        <v>87</v>
      </c>
      <c r="AV181" s="14" t="s">
        <v>108</v>
      </c>
      <c r="AW181" s="14" t="s">
        <v>32</v>
      </c>
      <c r="AX181" s="14" t="s">
        <v>85</v>
      </c>
      <c r="AY181" s="261" t="s">
        <v>184</v>
      </c>
    </row>
    <row r="182" s="2" customFormat="1" ht="16.5" customHeight="1">
      <c r="A182" s="37"/>
      <c r="B182" s="38"/>
      <c r="C182" s="226" t="s">
        <v>255</v>
      </c>
      <c r="D182" s="226" t="s">
        <v>186</v>
      </c>
      <c r="E182" s="227" t="s">
        <v>256</v>
      </c>
      <c r="F182" s="228" t="s">
        <v>257</v>
      </c>
      <c r="G182" s="229" t="s">
        <v>189</v>
      </c>
      <c r="H182" s="230">
        <v>0.33200000000000002</v>
      </c>
      <c r="I182" s="231"/>
      <c r="J182" s="232">
        <f>ROUND(I182*H182,2)</f>
        <v>0</v>
      </c>
      <c r="K182" s="228" t="s">
        <v>190</v>
      </c>
      <c r="L182" s="43"/>
      <c r="M182" s="233" t="s">
        <v>1</v>
      </c>
      <c r="N182" s="234" t="s">
        <v>42</v>
      </c>
      <c r="O182" s="90"/>
      <c r="P182" s="235">
        <f>O182*H182</f>
        <v>0</v>
      </c>
      <c r="Q182" s="235">
        <v>2.1600000000000001</v>
      </c>
      <c r="R182" s="235">
        <f>Q182*H182</f>
        <v>0.71712000000000009</v>
      </c>
      <c r="S182" s="235">
        <v>0</v>
      </c>
      <c r="T182" s="236">
        <f>S182*H182</f>
        <v>0</v>
      </c>
      <c r="U182" s="37"/>
      <c r="V182" s="37"/>
      <c r="W182" s="37"/>
      <c r="X182" s="37"/>
      <c r="Y182" s="37"/>
      <c r="Z182" s="37"/>
      <c r="AA182" s="37"/>
      <c r="AB182" s="37"/>
      <c r="AC182" s="37"/>
      <c r="AD182" s="37"/>
      <c r="AE182" s="37"/>
      <c r="AR182" s="237" t="s">
        <v>108</v>
      </c>
      <c r="AT182" s="237" t="s">
        <v>186</v>
      </c>
      <c r="AU182" s="237" t="s">
        <v>87</v>
      </c>
      <c r="AY182" s="16" t="s">
        <v>184</v>
      </c>
      <c r="BE182" s="238">
        <f>IF(N182="základní",J182,0)</f>
        <v>0</v>
      </c>
      <c r="BF182" s="238">
        <f>IF(N182="snížená",J182,0)</f>
        <v>0</v>
      </c>
      <c r="BG182" s="238">
        <f>IF(N182="zákl. přenesená",J182,0)</f>
        <v>0</v>
      </c>
      <c r="BH182" s="238">
        <f>IF(N182="sníž. přenesená",J182,0)</f>
        <v>0</v>
      </c>
      <c r="BI182" s="238">
        <f>IF(N182="nulová",J182,0)</f>
        <v>0</v>
      </c>
      <c r="BJ182" s="16" t="s">
        <v>85</v>
      </c>
      <c r="BK182" s="238">
        <f>ROUND(I182*H182,2)</f>
        <v>0</v>
      </c>
      <c r="BL182" s="16" t="s">
        <v>108</v>
      </c>
      <c r="BM182" s="237" t="s">
        <v>258</v>
      </c>
    </row>
    <row r="183" s="13" customFormat="1">
      <c r="A183" s="13"/>
      <c r="B183" s="239"/>
      <c r="C183" s="240"/>
      <c r="D183" s="241" t="s">
        <v>192</v>
      </c>
      <c r="E183" s="242" t="s">
        <v>1</v>
      </c>
      <c r="F183" s="243" t="s">
        <v>259</v>
      </c>
      <c r="G183" s="240"/>
      <c r="H183" s="244">
        <v>0.33200000000000002</v>
      </c>
      <c r="I183" s="245"/>
      <c r="J183" s="240"/>
      <c r="K183" s="240"/>
      <c r="L183" s="246"/>
      <c r="M183" s="247"/>
      <c r="N183" s="248"/>
      <c r="O183" s="248"/>
      <c r="P183" s="248"/>
      <c r="Q183" s="248"/>
      <c r="R183" s="248"/>
      <c r="S183" s="248"/>
      <c r="T183" s="249"/>
      <c r="U183" s="13"/>
      <c r="V183" s="13"/>
      <c r="W183" s="13"/>
      <c r="X183" s="13"/>
      <c r="Y183" s="13"/>
      <c r="Z183" s="13"/>
      <c r="AA183" s="13"/>
      <c r="AB183" s="13"/>
      <c r="AC183" s="13"/>
      <c r="AD183" s="13"/>
      <c r="AE183" s="13"/>
      <c r="AT183" s="250" t="s">
        <v>192</v>
      </c>
      <c r="AU183" s="250" t="s">
        <v>87</v>
      </c>
      <c r="AV183" s="13" t="s">
        <v>87</v>
      </c>
      <c r="AW183" s="13" t="s">
        <v>32</v>
      </c>
      <c r="AX183" s="13" t="s">
        <v>77</v>
      </c>
      <c r="AY183" s="250" t="s">
        <v>184</v>
      </c>
    </row>
    <row r="184" s="14" customFormat="1">
      <c r="A184" s="14"/>
      <c r="B184" s="251"/>
      <c r="C184" s="252"/>
      <c r="D184" s="241" t="s">
        <v>192</v>
      </c>
      <c r="E184" s="253" t="s">
        <v>1</v>
      </c>
      <c r="F184" s="254" t="s">
        <v>194</v>
      </c>
      <c r="G184" s="252"/>
      <c r="H184" s="255">
        <v>0.33200000000000002</v>
      </c>
      <c r="I184" s="256"/>
      <c r="J184" s="252"/>
      <c r="K184" s="252"/>
      <c r="L184" s="257"/>
      <c r="M184" s="258"/>
      <c r="N184" s="259"/>
      <c r="O184" s="259"/>
      <c r="P184" s="259"/>
      <c r="Q184" s="259"/>
      <c r="R184" s="259"/>
      <c r="S184" s="259"/>
      <c r="T184" s="260"/>
      <c r="U184" s="14"/>
      <c r="V184" s="14"/>
      <c r="W184" s="14"/>
      <c r="X184" s="14"/>
      <c r="Y184" s="14"/>
      <c r="Z184" s="14"/>
      <c r="AA184" s="14"/>
      <c r="AB184" s="14"/>
      <c r="AC184" s="14"/>
      <c r="AD184" s="14"/>
      <c r="AE184" s="14"/>
      <c r="AT184" s="261" t="s">
        <v>192</v>
      </c>
      <c r="AU184" s="261" t="s">
        <v>87</v>
      </c>
      <c r="AV184" s="14" t="s">
        <v>108</v>
      </c>
      <c r="AW184" s="14" t="s">
        <v>32</v>
      </c>
      <c r="AX184" s="14" t="s">
        <v>85</v>
      </c>
      <c r="AY184" s="261" t="s">
        <v>184</v>
      </c>
    </row>
    <row r="185" s="2" customFormat="1" ht="16.5" customHeight="1">
      <c r="A185" s="37"/>
      <c r="B185" s="38"/>
      <c r="C185" s="226" t="s">
        <v>260</v>
      </c>
      <c r="D185" s="226" t="s">
        <v>186</v>
      </c>
      <c r="E185" s="227" t="s">
        <v>261</v>
      </c>
      <c r="F185" s="228" t="s">
        <v>262</v>
      </c>
      <c r="G185" s="229" t="s">
        <v>263</v>
      </c>
      <c r="H185" s="230">
        <v>0.092999999999999999</v>
      </c>
      <c r="I185" s="231"/>
      <c r="J185" s="232">
        <f>ROUND(I185*H185,2)</f>
        <v>0</v>
      </c>
      <c r="K185" s="228" t="s">
        <v>202</v>
      </c>
      <c r="L185" s="43"/>
      <c r="M185" s="233" t="s">
        <v>1</v>
      </c>
      <c r="N185" s="234" t="s">
        <v>42</v>
      </c>
      <c r="O185" s="90"/>
      <c r="P185" s="235">
        <f>O185*H185</f>
        <v>0</v>
      </c>
      <c r="Q185" s="235">
        <v>1.0606199999999999</v>
      </c>
      <c r="R185" s="235">
        <f>Q185*H185</f>
        <v>0.098637659999999988</v>
      </c>
      <c r="S185" s="235">
        <v>0</v>
      </c>
      <c r="T185" s="236">
        <f>S185*H185</f>
        <v>0</v>
      </c>
      <c r="U185" s="37"/>
      <c r="V185" s="37"/>
      <c r="W185" s="37"/>
      <c r="X185" s="37"/>
      <c r="Y185" s="37"/>
      <c r="Z185" s="37"/>
      <c r="AA185" s="37"/>
      <c r="AB185" s="37"/>
      <c r="AC185" s="37"/>
      <c r="AD185" s="37"/>
      <c r="AE185" s="37"/>
      <c r="AR185" s="237" t="s">
        <v>108</v>
      </c>
      <c r="AT185" s="237" t="s">
        <v>186</v>
      </c>
      <c r="AU185" s="237" t="s">
        <v>87</v>
      </c>
      <c r="AY185" s="16" t="s">
        <v>184</v>
      </c>
      <c r="BE185" s="238">
        <f>IF(N185="základní",J185,0)</f>
        <v>0</v>
      </c>
      <c r="BF185" s="238">
        <f>IF(N185="snížená",J185,0)</f>
        <v>0</v>
      </c>
      <c r="BG185" s="238">
        <f>IF(N185="zákl. přenesená",J185,0)</f>
        <v>0</v>
      </c>
      <c r="BH185" s="238">
        <f>IF(N185="sníž. přenesená",J185,0)</f>
        <v>0</v>
      </c>
      <c r="BI185" s="238">
        <f>IF(N185="nulová",J185,0)</f>
        <v>0</v>
      </c>
      <c r="BJ185" s="16" t="s">
        <v>85</v>
      </c>
      <c r="BK185" s="238">
        <f>ROUND(I185*H185,2)</f>
        <v>0</v>
      </c>
      <c r="BL185" s="16" t="s">
        <v>108</v>
      </c>
      <c r="BM185" s="237" t="s">
        <v>264</v>
      </c>
    </row>
    <row r="186" s="13" customFormat="1">
      <c r="A186" s="13"/>
      <c r="B186" s="239"/>
      <c r="C186" s="240"/>
      <c r="D186" s="241" t="s">
        <v>192</v>
      </c>
      <c r="E186" s="242" t="s">
        <v>1</v>
      </c>
      <c r="F186" s="243" t="s">
        <v>265</v>
      </c>
      <c r="G186" s="240"/>
      <c r="H186" s="244">
        <v>0.052999999999999998</v>
      </c>
      <c r="I186" s="245"/>
      <c r="J186" s="240"/>
      <c r="K186" s="240"/>
      <c r="L186" s="246"/>
      <c r="M186" s="247"/>
      <c r="N186" s="248"/>
      <c r="O186" s="248"/>
      <c r="P186" s="248"/>
      <c r="Q186" s="248"/>
      <c r="R186" s="248"/>
      <c r="S186" s="248"/>
      <c r="T186" s="249"/>
      <c r="U186" s="13"/>
      <c r="V186" s="13"/>
      <c r="W186" s="13"/>
      <c r="X186" s="13"/>
      <c r="Y186" s="13"/>
      <c r="Z186" s="13"/>
      <c r="AA186" s="13"/>
      <c r="AB186" s="13"/>
      <c r="AC186" s="13"/>
      <c r="AD186" s="13"/>
      <c r="AE186" s="13"/>
      <c r="AT186" s="250" t="s">
        <v>192</v>
      </c>
      <c r="AU186" s="250" t="s">
        <v>87</v>
      </c>
      <c r="AV186" s="13" t="s">
        <v>87</v>
      </c>
      <c r="AW186" s="13" t="s">
        <v>32</v>
      </c>
      <c r="AX186" s="13" t="s">
        <v>77</v>
      </c>
      <c r="AY186" s="250" t="s">
        <v>184</v>
      </c>
    </row>
    <row r="187" s="13" customFormat="1">
      <c r="A187" s="13"/>
      <c r="B187" s="239"/>
      <c r="C187" s="240"/>
      <c r="D187" s="241" t="s">
        <v>192</v>
      </c>
      <c r="E187" s="242" t="s">
        <v>1</v>
      </c>
      <c r="F187" s="243" t="s">
        <v>266</v>
      </c>
      <c r="G187" s="240"/>
      <c r="H187" s="244">
        <v>0.040000000000000001</v>
      </c>
      <c r="I187" s="245"/>
      <c r="J187" s="240"/>
      <c r="K187" s="240"/>
      <c r="L187" s="246"/>
      <c r="M187" s="247"/>
      <c r="N187" s="248"/>
      <c r="O187" s="248"/>
      <c r="P187" s="248"/>
      <c r="Q187" s="248"/>
      <c r="R187" s="248"/>
      <c r="S187" s="248"/>
      <c r="T187" s="249"/>
      <c r="U187" s="13"/>
      <c r="V187" s="13"/>
      <c r="W187" s="13"/>
      <c r="X187" s="13"/>
      <c r="Y187" s="13"/>
      <c r="Z187" s="13"/>
      <c r="AA187" s="13"/>
      <c r="AB187" s="13"/>
      <c r="AC187" s="13"/>
      <c r="AD187" s="13"/>
      <c r="AE187" s="13"/>
      <c r="AT187" s="250" t="s">
        <v>192</v>
      </c>
      <c r="AU187" s="250" t="s">
        <v>87</v>
      </c>
      <c r="AV187" s="13" t="s">
        <v>87</v>
      </c>
      <c r="AW187" s="13" t="s">
        <v>32</v>
      </c>
      <c r="AX187" s="13" t="s">
        <v>77</v>
      </c>
      <c r="AY187" s="250" t="s">
        <v>184</v>
      </c>
    </row>
    <row r="188" s="14" customFormat="1">
      <c r="A188" s="14"/>
      <c r="B188" s="251"/>
      <c r="C188" s="252"/>
      <c r="D188" s="241" t="s">
        <v>192</v>
      </c>
      <c r="E188" s="253" t="s">
        <v>1</v>
      </c>
      <c r="F188" s="254" t="s">
        <v>194</v>
      </c>
      <c r="G188" s="252"/>
      <c r="H188" s="255">
        <v>0.092999999999999999</v>
      </c>
      <c r="I188" s="256"/>
      <c r="J188" s="252"/>
      <c r="K188" s="252"/>
      <c r="L188" s="257"/>
      <c r="M188" s="258"/>
      <c r="N188" s="259"/>
      <c r="O188" s="259"/>
      <c r="P188" s="259"/>
      <c r="Q188" s="259"/>
      <c r="R188" s="259"/>
      <c r="S188" s="259"/>
      <c r="T188" s="260"/>
      <c r="U188" s="14"/>
      <c r="V188" s="14"/>
      <c r="W188" s="14"/>
      <c r="X188" s="14"/>
      <c r="Y188" s="14"/>
      <c r="Z188" s="14"/>
      <c r="AA188" s="14"/>
      <c r="AB188" s="14"/>
      <c r="AC188" s="14"/>
      <c r="AD188" s="14"/>
      <c r="AE188" s="14"/>
      <c r="AT188" s="261" t="s">
        <v>192</v>
      </c>
      <c r="AU188" s="261" t="s">
        <v>87</v>
      </c>
      <c r="AV188" s="14" t="s">
        <v>108</v>
      </c>
      <c r="AW188" s="14" t="s">
        <v>32</v>
      </c>
      <c r="AX188" s="14" t="s">
        <v>85</v>
      </c>
      <c r="AY188" s="261" t="s">
        <v>184</v>
      </c>
    </row>
    <row r="189" s="2" customFormat="1" ht="16.5" customHeight="1">
      <c r="A189" s="37"/>
      <c r="B189" s="38"/>
      <c r="C189" s="226" t="s">
        <v>267</v>
      </c>
      <c r="D189" s="226" t="s">
        <v>186</v>
      </c>
      <c r="E189" s="227" t="s">
        <v>268</v>
      </c>
      <c r="F189" s="228" t="s">
        <v>269</v>
      </c>
      <c r="G189" s="229" t="s">
        <v>189</v>
      </c>
      <c r="H189" s="230">
        <v>0.97999999999999998</v>
      </c>
      <c r="I189" s="231"/>
      <c r="J189" s="232">
        <f>ROUND(I189*H189,2)</f>
        <v>0</v>
      </c>
      <c r="K189" s="228" t="s">
        <v>190</v>
      </c>
      <c r="L189" s="43"/>
      <c r="M189" s="233" t="s">
        <v>1</v>
      </c>
      <c r="N189" s="234" t="s">
        <v>42</v>
      </c>
      <c r="O189" s="90"/>
      <c r="P189" s="235">
        <f>O189*H189</f>
        <v>0</v>
      </c>
      <c r="Q189" s="235">
        <v>2.5018699999999998</v>
      </c>
      <c r="R189" s="235">
        <f>Q189*H189</f>
        <v>2.4518325999999999</v>
      </c>
      <c r="S189" s="235">
        <v>0</v>
      </c>
      <c r="T189" s="236">
        <f>S189*H189</f>
        <v>0</v>
      </c>
      <c r="U189" s="37"/>
      <c r="V189" s="37"/>
      <c r="W189" s="37"/>
      <c r="X189" s="37"/>
      <c r="Y189" s="37"/>
      <c r="Z189" s="37"/>
      <c r="AA189" s="37"/>
      <c r="AB189" s="37"/>
      <c r="AC189" s="37"/>
      <c r="AD189" s="37"/>
      <c r="AE189" s="37"/>
      <c r="AR189" s="237" t="s">
        <v>108</v>
      </c>
      <c r="AT189" s="237" t="s">
        <v>186</v>
      </c>
      <c r="AU189" s="237" t="s">
        <v>87</v>
      </c>
      <c r="AY189" s="16" t="s">
        <v>184</v>
      </c>
      <c r="BE189" s="238">
        <f>IF(N189="základní",J189,0)</f>
        <v>0</v>
      </c>
      <c r="BF189" s="238">
        <f>IF(N189="snížená",J189,0)</f>
        <v>0</v>
      </c>
      <c r="BG189" s="238">
        <f>IF(N189="zákl. přenesená",J189,0)</f>
        <v>0</v>
      </c>
      <c r="BH189" s="238">
        <f>IF(N189="sníž. přenesená",J189,0)</f>
        <v>0</v>
      </c>
      <c r="BI189" s="238">
        <f>IF(N189="nulová",J189,0)</f>
        <v>0</v>
      </c>
      <c r="BJ189" s="16" t="s">
        <v>85</v>
      </c>
      <c r="BK189" s="238">
        <f>ROUND(I189*H189,2)</f>
        <v>0</v>
      </c>
      <c r="BL189" s="16" t="s">
        <v>108</v>
      </c>
      <c r="BM189" s="237" t="s">
        <v>270</v>
      </c>
    </row>
    <row r="190" s="13" customFormat="1">
      <c r="A190" s="13"/>
      <c r="B190" s="239"/>
      <c r="C190" s="240"/>
      <c r="D190" s="241" t="s">
        <v>192</v>
      </c>
      <c r="E190" s="242" t="s">
        <v>1</v>
      </c>
      <c r="F190" s="243" t="s">
        <v>271</v>
      </c>
      <c r="G190" s="240"/>
      <c r="H190" s="244">
        <v>0.97999999999999998</v>
      </c>
      <c r="I190" s="245"/>
      <c r="J190" s="240"/>
      <c r="K190" s="240"/>
      <c r="L190" s="246"/>
      <c r="M190" s="247"/>
      <c r="N190" s="248"/>
      <c r="O190" s="248"/>
      <c r="P190" s="248"/>
      <c r="Q190" s="248"/>
      <c r="R190" s="248"/>
      <c r="S190" s="248"/>
      <c r="T190" s="249"/>
      <c r="U190" s="13"/>
      <c r="V190" s="13"/>
      <c r="W190" s="13"/>
      <c r="X190" s="13"/>
      <c r="Y190" s="13"/>
      <c r="Z190" s="13"/>
      <c r="AA190" s="13"/>
      <c r="AB190" s="13"/>
      <c r="AC190" s="13"/>
      <c r="AD190" s="13"/>
      <c r="AE190" s="13"/>
      <c r="AT190" s="250" t="s">
        <v>192</v>
      </c>
      <c r="AU190" s="250" t="s">
        <v>87</v>
      </c>
      <c r="AV190" s="13" t="s">
        <v>87</v>
      </c>
      <c r="AW190" s="13" t="s">
        <v>32</v>
      </c>
      <c r="AX190" s="13" t="s">
        <v>77</v>
      </c>
      <c r="AY190" s="250" t="s">
        <v>184</v>
      </c>
    </row>
    <row r="191" s="14" customFormat="1">
      <c r="A191" s="14"/>
      <c r="B191" s="251"/>
      <c r="C191" s="252"/>
      <c r="D191" s="241" t="s">
        <v>192</v>
      </c>
      <c r="E191" s="253" t="s">
        <v>1</v>
      </c>
      <c r="F191" s="254" t="s">
        <v>194</v>
      </c>
      <c r="G191" s="252"/>
      <c r="H191" s="255">
        <v>0.97999999999999998</v>
      </c>
      <c r="I191" s="256"/>
      <c r="J191" s="252"/>
      <c r="K191" s="252"/>
      <c r="L191" s="257"/>
      <c r="M191" s="258"/>
      <c r="N191" s="259"/>
      <c r="O191" s="259"/>
      <c r="P191" s="259"/>
      <c r="Q191" s="259"/>
      <c r="R191" s="259"/>
      <c r="S191" s="259"/>
      <c r="T191" s="260"/>
      <c r="U191" s="14"/>
      <c r="V191" s="14"/>
      <c r="W191" s="14"/>
      <c r="X191" s="14"/>
      <c r="Y191" s="14"/>
      <c r="Z191" s="14"/>
      <c r="AA191" s="14"/>
      <c r="AB191" s="14"/>
      <c r="AC191" s="14"/>
      <c r="AD191" s="14"/>
      <c r="AE191" s="14"/>
      <c r="AT191" s="261" t="s">
        <v>192</v>
      </c>
      <c r="AU191" s="261" t="s">
        <v>87</v>
      </c>
      <c r="AV191" s="14" t="s">
        <v>108</v>
      </c>
      <c r="AW191" s="14" t="s">
        <v>32</v>
      </c>
      <c r="AX191" s="14" t="s">
        <v>85</v>
      </c>
      <c r="AY191" s="261" t="s">
        <v>184</v>
      </c>
    </row>
    <row r="192" s="2" customFormat="1" ht="16.5" customHeight="1">
      <c r="A192" s="37"/>
      <c r="B192" s="38"/>
      <c r="C192" s="226" t="s">
        <v>272</v>
      </c>
      <c r="D192" s="226" t="s">
        <v>186</v>
      </c>
      <c r="E192" s="227" t="s">
        <v>273</v>
      </c>
      <c r="F192" s="228" t="s">
        <v>274</v>
      </c>
      <c r="G192" s="229" t="s">
        <v>201</v>
      </c>
      <c r="H192" s="230">
        <v>1.2</v>
      </c>
      <c r="I192" s="231"/>
      <c r="J192" s="232">
        <f>ROUND(I192*H192,2)</f>
        <v>0</v>
      </c>
      <c r="K192" s="228" t="s">
        <v>190</v>
      </c>
      <c r="L192" s="43"/>
      <c r="M192" s="233" t="s">
        <v>1</v>
      </c>
      <c r="N192" s="234" t="s">
        <v>42</v>
      </c>
      <c r="O192" s="90"/>
      <c r="P192" s="235">
        <f>O192*H192</f>
        <v>0</v>
      </c>
      <c r="Q192" s="235">
        <v>0.00264</v>
      </c>
      <c r="R192" s="235">
        <f>Q192*H192</f>
        <v>0.0031679999999999998</v>
      </c>
      <c r="S192" s="235">
        <v>0</v>
      </c>
      <c r="T192" s="236">
        <f>S192*H192</f>
        <v>0</v>
      </c>
      <c r="U192" s="37"/>
      <c r="V192" s="37"/>
      <c r="W192" s="37"/>
      <c r="X192" s="37"/>
      <c r="Y192" s="37"/>
      <c r="Z192" s="37"/>
      <c r="AA192" s="37"/>
      <c r="AB192" s="37"/>
      <c r="AC192" s="37"/>
      <c r="AD192" s="37"/>
      <c r="AE192" s="37"/>
      <c r="AR192" s="237" t="s">
        <v>108</v>
      </c>
      <c r="AT192" s="237" t="s">
        <v>186</v>
      </c>
      <c r="AU192" s="237" t="s">
        <v>87</v>
      </c>
      <c r="AY192" s="16" t="s">
        <v>184</v>
      </c>
      <c r="BE192" s="238">
        <f>IF(N192="základní",J192,0)</f>
        <v>0</v>
      </c>
      <c r="BF192" s="238">
        <f>IF(N192="snížená",J192,0)</f>
        <v>0</v>
      </c>
      <c r="BG192" s="238">
        <f>IF(N192="zákl. přenesená",J192,0)</f>
        <v>0</v>
      </c>
      <c r="BH192" s="238">
        <f>IF(N192="sníž. přenesená",J192,0)</f>
        <v>0</v>
      </c>
      <c r="BI192" s="238">
        <f>IF(N192="nulová",J192,0)</f>
        <v>0</v>
      </c>
      <c r="BJ192" s="16" t="s">
        <v>85</v>
      </c>
      <c r="BK192" s="238">
        <f>ROUND(I192*H192,2)</f>
        <v>0</v>
      </c>
      <c r="BL192" s="16" t="s">
        <v>108</v>
      </c>
      <c r="BM192" s="237" t="s">
        <v>275</v>
      </c>
    </row>
    <row r="193" s="13" customFormat="1">
      <c r="A193" s="13"/>
      <c r="B193" s="239"/>
      <c r="C193" s="240"/>
      <c r="D193" s="241" t="s">
        <v>192</v>
      </c>
      <c r="E193" s="242" t="s">
        <v>1</v>
      </c>
      <c r="F193" s="243" t="s">
        <v>276</v>
      </c>
      <c r="G193" s="240"/>
      <c r="H193" s="244">
        <v>1.2</v>
      </c>
      <c r="I193" s="245"/>
      <c r="J193" s="240"/>
      <c r="K193" s="240"/>
      <c r="L193" s="246"/>
      <c r="M193" s="247"/>
      <c r="N193" s="248"/>
      <c r="O193" s="248"/>
      <c r="P193" s="248"/>
      <c r="Q193" s="248"/>
      <c r="R193" s="248"/>
      <c r="S193" s="248"/>
      <c r="T193" s="249"/>
      <c r="U193" s="13"/>
      <c r="V193" s="13"/>
      <c r="W193" s="13"/>
      <c r="X193" s="13"/>
      <c r="Y193" s="13"/>
      <c r="Z193" s="13"/>
      <c r="AA193" s="13"/>
      <c r="AB193" s="13"/>
      <c r="AC193" s="13"/>
      <c r="AD193" s="13"/>
      <c r="AE193" s="13"/>
      <c r="AT193" s="250" t="s">
        <v>192</v>
      </c>
      <c r="AU193" s="250" t="s">
        <v>87</v>
      </c>
      <c r="AV193" s="13" t="s">
        <v>87</v>
      </c>
      <c r="AW193" s="13" t="s">
        <v>32</v>
      </c>
      <c r="AX193" s="13" t="s">
        <v>77</v>
      </c>
      <c r="AY193" s="250" t="s">
        <v>184</v>
      </c>
    </row>
    <row r="194" s="14" customFormat="1">
      <c r="A194" s="14"/>
      <c r="B194" s="251"/>
      <c r="C194" s="252"/>
      <c r="D194" s="241" t="s">
        <v>192</v>
      </c>
      <c r="E194" s="253" t="s">
        <v>1</v>
      </c>
      <c r="F194" s="254" t="s">
        <v>194</v>
      </c>
      <c r="G194" s="252"/>
      <c r="H194" s="255">
        <v>1.2</v>
      </c>
      <c r="I194" s="256"/>
      <c r="J194" s="252"/>
      <c r="K194" s="252"/>
      <c r="L194" s="257"/>
      <c r="M194" s="258"/>
      <c r="N194" s="259"/>
      <c r="O194" s="259"/>
      <c r="P194" s="259"/>
      <c r="Q194" s="259"/>
      <c r="R194" s="259"/>
      <c r="S194" s="259"/>
      <c r="T194" s="260"/>
      <c r="U194" s="14"/>
      <c r="V194" s="14"/>
      <c r="W194" s="14"/>
      <c r="X194" s="14"/>
      <c r="Y194" s="14"/>
      <c r="Z194" s="14"/>
      <c r="AA194" s="14"/>
      <c r="AB194" s="14"/>
      <c r="AC194" s="14"/>
      <c r="AD194" s="14"/>
      <c r="AE194" s="14"/>
      <c r="AT194" s="261" t="s">
        <v>192</v>
      </c>
      <c r="AU194" s="261" t="s">
        <v>87</v>
      </c>
      <c r="AV194" s="14" t="s">
        <v>108</v>
      </c>
      <c r="AW194" s="14" t="s">
        <v>32</v>
      </c>
      <c r="AX194" s="14" t="s">
        <v>85</v>
      </c>
      <c r="AY194" s="261" t="s">
        <v>184</v>
      </c>
    </row>
    <row r="195" s="2" customFormat="1" ht="16.5" customHeight="1">
      <c r="A195" s="37"/>
      <c r="B195" s="38"/>
      <c r="C195" s="226" t="s">
        <v>277</v>
      </c>
      <c r="D195" s="226" t="s">
        <v>186</v>
      </c>
      <c r="E195" s="227" t="s">
        <v>278</v>
      </c>
      <c r="F195" s="228" t="s">
        <v>279</v>
      </c>
      <c r="G195" s="229" t="s">
        <v>201</v>
      </c>
      <c r="H195" s="230">
        <v>1.2</v>
      </c>
      <c r="I195" s="231"/>
      <c r="J195" s="232">
        <f>ROUND(I195*H195,2)</f>
        <v>0</v>
      </c>
      <c r="K195" s="228" t="s">
        <v>190</v>
      </c>
      <c r="L195" s="43"/>
      <c r="M195" s="233" t="s">
        <v>1</v>
      </c>
      <c r="N195" s="234" t="s">
        <v>42</v>
      </c>
      <c r="O195" s="90"/>
      <c r="P195" s="235">
        <f>O195*H195</f>
        <v>0</v>
      </c>
      <c r="Q195" s="235">
        <v>0</v>
      </c>
      <c r="R195" s="235">
        <f>Q195*H195</f>
        <v>0</v>
      </c>
      <c r="S195" s="235">
        <v>0</v>
      </c>
      <c r="T195" s="236">
        <f>S195*H195</f>
        <v>0</v>
      </c>
      <c r="U195" s="37"/>
      <c r="V195" s="37"/>
      <c r="W195" s="37"/>
      <c r="X195" s="37"/>
      <c r="Y195" s="37"/>
      <c r="Z195" s="37"/>
      <c r="AA195" s="37"/>
      <c r="AB195" s="37"/>
      <c r="AC195" s="37"/>
      <c r="AD195" s="37"/>
      <c r="AE195" s="37"/>
      <c r="AR195" s="237" t="s">
        <v>108</v>
      </c>
      <c r="AT195" s="237" t="s">
        <v>186</v>
      </c>
      <c r="AU195" s="237" t="s">
        <v>87</v>
      </c>
      <c r="AY195" s="16" t="s">
        <v>184</v>
      </c>
      <c r="BE195" s="238">
        <f>IF(N195="základní",J195,0)</f>
        <v>0</v>
      </c>
      <c r="BF195" s="238">
        <f>IF(N195="snížená",J195,0)</f>
        <v>0</v>
      </c>
      <c r="BG195" s="238">
        <f>IF(N195="zákl. přenesená",J195,0)</f>
        <v>0</v>
      </c>
      <c r="BH195" s="238">
        <f>IF(N195="sníž. přenesená",J195,0)</f>
        <v>0</v>
      </c>
      <c r="BI195" s="238">
        <f>IF(N195="nulová",J195,0)</f>
        <v>0</v>
      </c>
      <c r="BJ195" s="16" t="s">
        <v>85</v>
      </c>
      <c r="BK195" s="238">
        <f>ROUND(I195*H195,2)</f>
        <v>0</v>
      </c>
      <c r="BL195" s="16" t="s">
        <v>108</v>
      </c>
      <c r="BM195" s="237" t="s">
        <v>280</v>
      </c>
    </row>
    <row r="196" s="2" customFormat="1" ht="16.5" customHeight="1">
      <c r="A196" s="37"/>
      <c r="B196" s="38"/>
      <c r="C196" s="226" t="s">
        <v>281</v>
      </c>
      <c r="D196" s="226" t="s">
        <v>186</v>
      </c>
      <c r="E196" s="227" t="s">
        <v>282</v>
      </c>
      <c r="F196" s="228" t="s">
        <v>283</v>
      </c>
      <c r="G196" s="229" t="s">
        <v>263</v>
      </c>
      <c r="H196" s="230">
        <v>0.098000000000000004</v>
      </c>
      <c r="I196" s="231"/>
      <c r="J196" s="232">
        <f>ROUND(I196*H196,2)</f>
        <v>0</v>
      </c>
      <c r="K196" s="228" t="s">
        <v>190</v>
      </c>
      <c r="L196" s="43"/>
      <c r="M196" s="233" t="s">
        <v>1</v>
      </c>
      <c r="N196" s="234" t="s">
        <v>42</v>
      </c>
      <c r="O196" s="90"/>
      <c r="P196" s="235">
        <f>O196*H196</f>
        <v>0</v>
      </c>
      <c r="Q196" s="235">
        <v>1.0606199999999999</v>
      </c>
      <c r="R196" s="235">
        <f>Q196*H196</f>
        <v>0.10394075999999999</v>
      </c>
      <c r="S196" s="235">
        <v>0</v>
      </c>
      <c r="T196" s="236">
        <f>S196*H196</f>
        <v>0</v>
      </c>
      <c r="U196" s="37"/>
      <c r="V196" s="37"/>
      <c r="W196" s="37"/>
      <c r="X196" s="37"/>
      <c r="Y196" s="37"/>
      <c r="Z196" s="37"/>
      <c r="AA196" s="37"/>
      <c r="AB196" s="37"/>
      <c r="AC196" s="37"/>
      <c r="AD196" s="37"/>
      <c r="AE196" s="37"/>
      <c r="AR196" s="237" t="s">
        <v>108</v>
      </c>
      <c r="AT196" s="237" t="s">
        <v>186</v>
      </c>
      <c r="AU196" s="237" t="s">
        <v>87</v>
      </c>
      <c r="AY196" s="16" t="s">
        <v>184</v>
      </c>
      <c r="BE196" s="238">
        <f>IF(N196="základní",J196,0)</f>
        <v>0</v>
      </c>
      <c r="BF196" s="238">
        <f>IF(N196="snížená",J196,0)</f>
        <v>0</v>
      </c>
      <c r="BG196" s="238">
        <f>IF(N196="zákl. přenesená",J196,0)</f>
        <v>0</v>
      </c>
      <c r="BH196" s="238">
        <f>IF(N196="sníž. přenesená",J196,0)</f>
        <v>0</v>
      </c>
      <c r="BI196" s="238">
        <f>IF(N196="nulová",J196,0)</f>
        <v>0</v>
      </c>
      <c r="BJ196" s="16" t="s">
        <v>85</v>
      </c>
      <c r="BK196" s="238">
        <f>ROUND(I196*H196,2)</f>
        <v>0</v>
      </c>
      <c r="BL196" s="16" t="s">
        <v>108</v>
      </c>
      <c r="BM196" s="237" t="s">
        <v>284</v>
      </c>
    </row>
    <row r="197" s="13" customFormat="1">
      <c r="A197" s="13"/>
      <c r="B197" s="239"/>
      <c r="C197" s="240"/>
      <c r="D197" s="241" t="s">
        <v>192</v>
      </c>
      <c r="E197" s="242" t="s">
        <v>1</v>
      </c>
      <c r="F197" s="243" t="s">
        <v>285</v>
      </c>
      <c r="G197" s="240"/>
      <c r="H197" s="244">
        <v>0.098000000000000004</v>
      </c>
      <c r="I197" s="245"/>
      <c r="J197" s="240"/>
      <c r="K197" s="240"/>
      <c r="L197" s="246"/>
      <c r="M197" s="247"/>
      <c r="N197" s="248"/>
      <c r="O197" s="248"/>
      <c r="P197" s="248"/>
      <c r="Q197" s="248"/>
      <c r="R197" s="248"/>
      <c r="S197" s="248"/>
      <c r="T197" s="249"/>
      <c r="U197" s="13"/>
      <c r="V197" s="13"/>
      <c r="W197" s="13"/>
      <c r="X197" s="13"/>
      <c r="Y197" s="13"/>
      <c r="Z197" s="13"/>
      <c r="AA197" s="13"/>
      <c r="AB197" s="13"/>
      <c r="AC197" s="13"/>
      <c r="AD197" s="13"/>
      <c r="AE197" s="13"/>
      <c r="AT197" s="250" t="s">
        <v>192</v>
      </c>
      <c r="AU197" s="250" t="s">
        <v>87</v>
      </c>
      <c r="AV197" s="13" t="s">
        <v>87</v>
      </c>
      <c r="AW197" s="13" t="s">
        <v>32</v>
      </c>
      <c r="AX197" s="13" t="s">
        <v>77</v>
      </c>
      <c r="AY197" s="250" t="s">
        <v>184</v>
      </c>
    </row>
    <row r="198" s="14" customFormat="1">
      <c r="A198" s="14"/>
      <c r="B198" s="251"/>
      <c r="C198" s="252"/>
      <c r="D198" s="241" t="s">
        <v>192</v>
      </c>
      <c r="E198" s="253" t="s">
        <v>1</v>
      </c>
      <c r="F198" s="254" t="s">
        <v>194</v>
      </c>
      <c r="G198" s="252"/>
      <c r="H198" s="255">
        <v>0.098000000000000004</v>
      </c>
      <c r="I198" s="256"/>
      <c r="J198" s="252"/>
      <c r="K198" s="252"/>
      <c r="L198" s="257"/>
      <c r="M198" s="258"/>
      <c r="N198" s="259"/>
      <c r="O198" s="259"/>
      <c r="P198" s="259"/>
      <c r="Q198" s="259"/>
      <c r="R198" s="259"/>
      <c r="S198" s="259"/>
      <c r="T198" s="260"/>
      <c r="U198" s="14"/>
      <c r="V198" s="14"/>
      <c r="W198" s="14"/>
      <c r="X198" s="14"/>
      <c r="Y198" s="14"/>
      <c r="Z198" s="14"/>
      <c r="AA198" s="14"/>
      <c r="AB198" s="14"/>
      <c r="AC198" s="14"/>
      <c r="AD198" s="14"/>
      <c r="AE198" s="14"/>
      <c r="AT198" s="261" t="s">
        <v>192</v>
      </c>
      <c r="AU198" s="261" t="s">
        <v>87</v>
      </c>
      <c r="AV198" s="14" t="s">
        <v>108</v>
      </c>
      <c r="AW198" s="14" t="s">
        <v>32</v>
      </c>
      <c r="AX198" s="14" t="s">
        <v>85</v>
      </c>
      <c r="AY198" s="261" t="s">
        <v>184</v>
      </c>
    </row>
    <row r="199" s="2" customFormat="1" ht="16.5" customHeight="1">
      <c r="A199" s="37"/>
      <c r="B199" s="38"/>
      <c r="C199" s="226" t="s">
        <v>7</v>
      </c>
      <c r="D199" s="226" t="s">
        <v>186</v>
      </c>
      <c r="E199" s="227" t="s">
        <v>286</v>
      </c>
      <c r="F199" s="228" t="s">
        <v>287</v>
      </c>
      <c r="G199" s="229" t="s">
        <v>201</v>
      </c>
      <c r="H199" s="230">
        <v>2.6400000000000001</v>
      </c>
      <c r="I199" s="231"/>
      <c r="J199" s="232">
        <f>ROUND(I199*H199,2)</f>
        <v>0</v>
      </c>
      <c r="K199" s="228" t="s">
        <v>190</v>
      </c>
      <c r="L199" s="43"/>
      <c r="M199" s="233" t="s">
        <v>1</v>
      </c>
      <c r="N199" s="234" t="s">
        <v>42</v>
      </c>
      <c r="O199" s="90"/>
      <c r="P199" s="235">
        <f>O199*H199</f>
        <v>0</v>
      </c>
      <c r="Q199" s="235">
        <v>0.23132</v>
      </c>
      <c r="R199" s="235">
        <f>Q199*H199</f>
        <v>0.61068480000000003</v>
      </c>
      <c r="S199" s="235">
        <v>0</v>
      </c>
      <c r="T199" s="236">
        <f>S199*H199</f>
        <v>0</v>
      </c>
      <c r="U199" s="37"/>
      <c r="V199" s="37"/>
      <c r="W199" s="37"/>
      <c r="X199" s="37"/>
      <c r="Y199" s="37"/>
      <c r="Z199" s="37"/>
      <c r="AA199" s="37"/>
      <c r="AB199" s="37"/>
      <c r="AC199" s="37"/>
      <c r="AD199" s="37"/>
      <c r="AE199" s="37"/>
      <c r="AR199" s="237" t="s">
        <v>108</v>
      </c>
      <c r="AT199" s="237" t="s">
        <v>186</v>
      </c>
      <c r="AU199" s="237" t="s">
        <v>87</v>
      </c>
      <c r="AY199" s="16" t="s">
        <v>184</v>
      </c>
      <c r="BE199" s="238">
        <f>IF(N199="základní",J199,0)</f>
        <v>0</v>
      </c>
      <c r="BF199" s="238">
        <f>IF(N199="snížená",J199,0)</f>
        <v>0</v>
      </c>
      <c r="BG199" s="238">
        <f>IF(N199="zákl. přenesená",J199,0)</f>
        <v>0</v>
      </c>
      <c r="BH199" s="238">
        <f>IF(N199="sníž. přenesená",J199,0)</f>
        <v>0</v>
      </c>
      <c r="BI199" s="238">
        <f>IF(N199="nulová",J199,0)</f>
        <v>0</v>
      </c>
      <c r="BJ199" s="16" t="s">
        <v>85</v>
      </c>
      <c r="BK199" s="238">
        <f>ROUND(I199*H199,2)</f>
        <v>0</v>
      </c>
      <c r="BL199" s="16" t="s">
        <v>108</v>
      </c>
      <c r="BM199" s="237" t="s">
        <v>288</v>
      </c>
    </row>
    <row r="200" s="13" customFormat="1">
      <c r="A200" s="13"/>
      <c r="B200" s="239"/>
      <c r="C200" s="240"/>
      <c r="D200" s="241" t="s">
        <v>192</v>
      </c>
      <c r="E200" s="242" t="s">
        <v>1</v>
      </c>
      <c r="F200" s="243" t="s">
        <v>289</v>
      </c>
      <c r="G200" s="240"/>
      <c r="H200" s="244">
        <v>2.6400000000000001</v>
      </c>
      <c r="I200" s="245"/>
      <c r="J200" s="240"/>
      <c r="K200" s="240"/>
      <c r="L200" s="246"/>
      <c r="M200" s="247"/>
      <c r="N200" s="248"/>
      <c r="O200" s="248"/>
      <c r="P200" s="248"/>
      <c r="Q200" s="248"/>
      <c r="R200" s="248"/>
      <c r="S200" s="248"/>
      <c r="T200" s="249"/>
      <c r="U200" s="13"/>
      <c r="V200" s="13"/>
      <c r="W200" s="13"/>
      <c r="X200" s="13"/>
      <c r="Y200" s="13"/>
      <c r="Z200" s="13"/>
      <c r="AA200" s="13"/>
      <c r="AB200" s="13"/>
      <c r="AC200" s="13"/>
      <c r="AD200" s="13"/>
      <c r="AE200" s="13"/>
      <c r="AT200" s="250" t="s">
        <v>192</v>
      </c>
      <c r="AU200" s="250" t="s">
        <v>87</v>
      </c>
      <c r="AV200" s="13" t="s">
        <v>87</v>
      </c>
      <c r="AW200" s="13" t="s">
        <v>32</v>
      </c>
      <c r="AX200" s="13" t="s">
        <v>77</v>
      </c>
      <c r="AY200" s="250" t="s">
        <v>184</v>
      </c>
    </row>
    <row r="201" s="14" customFormat="1">
      <c r="A201" s="14"/>
      <c r="B201" s="251"/>
      <c r="C201" s="252"/>
      <c r="D201" s="241" t="s">
        <v>192</v>
      </c>
      <c r="E201" s="253" t="s">
        <v>1</v>
      </c>
      <c r="F201" s="254" t="s">
        <v>194</v>
      </c>
      <c r="G201" s="252"/>
      <c r="H201" s="255">
        <v>2.6400000000000001</v>
      </c>
      <c r="I201" s="256"/>
      <c r="J201" s="252"/>
      <c r="K201" s="252"/>
      <c r="L201" s="257"/>
      <c r="M201" s="258"/>
      <c r="N201" s="259"/>
      <c r="O201" s="259"/>
      <c r="P201" s="259"/>
      <c r="Q201" s="259"/>
      <c r="R201" s="259"/>
      <c r="S201" s="259"/>
      <c r="T201" s="260"/>
      <c r="U201" s="14"/>
      <c r="V201" s="14"/>
      <c r="W201" s="14"/>
      <c r="X201" s="14"/>
      <c r="Y201" s="14"/>
      <c r="Z201" s="14"/>
      <c r="AA201" s="14"/>
      <c r="AB201" s="14"/>
      <c r="AC201" s="14"/>
      <c r="AD201" s="14"/>
      <c r="AE201" s="14"/>
      <c r="AT201" s="261" t="s">
        <v>192</v>
      </c>
      <c r="AU201" s="261" t="s">
        <v>87</v>
      </c>
      <c r="AV201" s="14" t="s">
        <v>108</v>
      </c>
      <c r="AW201" s="14" t="s">
        <v>32</v>
      </c>
      <c r="AX201" s="14" t="s">
        <v>85</v>
      </c>
      <c r="AY201" s="261" t="s">
        <v>184</v>
      </c>
    </row>
    <row r="202" s="2" customFormat="1" ht="21.75" customHeight="1">
      <c r="A202" s="37"/>
      <c r="B202" s="38"/>
      <c r="C202" s="226" t="s">
        <v>290</v>
      </c>
      <c r="D202" s="226" t="s">
        <v>186</v>
      </c>
      <c r="E202" s="227" t="s">
        <v>291</v>
      </c>
      <c r="F202" s="228" t="s">
        <v>292</v>
      </c>
      <c r="G202" s="229" t="s">
        <v>201</v>
      </c>
      <c r="H202" s="230">
        <v>3</v>
      </c>
      <c r="I202" s="231"/>
      <c r="J202" s="232">
        <f>ROUND(I202*H202,2)</f>
        <v>0</v>
      </c>
      <c r="K202" s="228" t="s">
        <v>190</v>
      </c>
      <c r="L202" s="43"/>
      <c r="M202" s="233" t="s">
        <v>1</v>
      </c>
      <c r="N202" s="234" t="s">
        <v>42</v>
      </c>
      <c r="O202" s="90"/>
      <c r="P202" s="235">
        <f>O202*H202</f>
        <v>0</v>
      </c>
      <c r="Q202" s="235">
        <v>0.50100999999999996</v>
      </c>
      <c r="R202" s="235">
        <f>Q202*H202</f>
        <v>1.5030299999999999</v>
      </c>
      <c r="S202" s="235">
        <v>0</v>
      </c>
      <c r="T202" s="236">
        <f>S202*H202</f>
        <v>0</v>
      </c>
      <c r="U202" s="37"/>
      <c r="V202" s="37"/>
      <c r="W202" s="37"/>
      <c r="X202" s="37"/>
      <c r="Y202" s="37"/>
      <c r="Z202" s="37"/>
      <c r="AA202" s="37"/>
      <c r="AB202" s="37"/>
      <c r="AC202" s="37"/>
      <c r="AD202" s="37"/>
      <c r="AE202" s="37"/>
      <c r="AR202" s="237" t="s">
        <v>108</v>
      </c>
      <c r="AT202" s="237" t="s">
        <v>186</v>
      </c>
      <c r="AU202" s="237" t="s">
        <v>87</v>
      </c>
      <c r="AY202" s="16" t="s">
        <v>184</v>
      </c>
      <c r="BE202" s="238">
        <f>IF(N202="základní",J202,0)</f>
        <v>0</v>
      </c>
      <c r="BF202" s="238">
        <f>IF(N202="snížená",J202,0)</f>
        <v>0</v>
      </c>
      <c r="BG202" s="238">
        <f>IF(N202="zákl. přenesená",J202,0)</f>
        <v>0</v>
      </c>
      <c r="BH202" s="238">
        <f>IF(N202="sníž. přenesená",J202,0)</f>
        <v>0</v>
      </c>
      <c r="BI202" s="238">
        <f>IF(N202="nulová",J202,0)</f>
        <v>0</v>
      </c>
      <c r="BJ202" s="16" t="s">
        <v>85</v>
      </c>
      <c r="BK202" s="238">
        <f>ROUND(I202*H202,2)</f>
        <v>0</v>
      </c>
      <c r="BL202" s="16" t="s">
        <v>108</v>
      </c>
      <c r="BM202" s="237" t="s">
        <v>293</v>
      </c>
    </row>
    <row r="203" s="13" customFormat="1">
      <c r="A203" s="13"/>
      <c r="B203" s="239"/>
      <c r="C203" s="240"/>
      <c r="D203" s="241" t="s">
        <v>192</v>
      </c>
      <c r="E203" s="242" t="s">
        <v>1</v>
      </c>
      <c r="F203" s="243" t="s">
        <v>294</v>
      </c>
      <c r="G203" s="240"/>
      <c r="H203" s="244">
        <v>3</v>
      </c>
      <c r="I203" s="245"/>
      <c r="J203" s="240"/>
      <c r="K203" s="240"/>
      <c r="L203" s="246"/>
      <c r="M203" s="247"/>
      <c r="N203" s="248"/>
      <c r="O203" s="248"/>
      <c r="P203" s="248"/>
      <c r="Q203" s="248"/>
      <c r="R203" s="248"/>
      <c r="S203" s="248"/>
      <c r="T203" s="249"/>
      <c r="U203" s="13"/>
      <c r="V203" s="13"/>
      <c r="W203" s="13"/>
      <c r="X203" s="13"/>
      <c r="Y203" s="13"/>
      <c r="Z203" s="13"/>
      <c r="AA203" s="13"/>
      <c r="AB203" s="13"/>
      <c r="AC203" s="13"/>
      <c r="AD203" s="13"/>
      <c r="AE203" s="13"/>
      <c r="AT203" s="250" t="s">
        <v>192</v>
      </c>
      <c r="AU203" s="250" t="s">
        <v>87</v>
      </c>
      <c r="AV203" s="13" t="s">
        <v>87</v>
      </c>
      <c r="AW203" s="13" t="s">
        <v>32</v>
      </c>
      <c r="AX203" s="13" t="s">
        <v>77</v>
      </c>
      <c r="AY203" s="250" t="s">
        <v>184</v>
      </c>
    </row>
    <row r="204" s="14" customFormat="1">
      <c r="A204" s="14"/>
      <c r="B204" s="251"/>
      <c r="C204" s="252"/>
      <c r="D204" s="241" t="s">
        <v>192</v>
      </c>
      <c r="E204" s="253" t="s">
        <v>1</v>
      </c>
      <c r="F204" s="254" t="s">
        <v>194</v>
      </c>
      <c r="G204" s="252"/>
      <c r="H204" s="255">
        <v>3</v>
      </c>
      <c r="I204" s="256"/>
      <c r="J204" s="252"/>
      <c r="K204" s="252"/>
      <c r="L204" s="257"/>
      <c r="M204" s="258"/>
      <c r="N204" s="259"/>
      <c r="O204" s="259"/>
      <c r="P204" s="259"/>
      <c r="Q204" s="259"/>
      <c r="R204" s="259"/>
      <c r="S204" s="259"/>
      <c r="T204" s="260"/>
      <c r="U204" s="14"/>
      <c r="V204" s="14"/>
      <c r="W204" s="14"/>
      <c r="X204" s="14"/>
      <c r="Y204" s="14"/>
      <c r="Z204" s="14"/>
      <c r="AA204" s="14"/>
      <c r="AB204" s="14"/>
      <c r="AC204" s="14"/>
      <c r="AD204" s="14"/>
      <c r="AE204" s="14"/>
      <c r="AT204" s="261" t="s">
        <v>192</v>
      </c>
      <c r="AU204" s="261" t="s">
        <v>87</v>
      </c>
      <c r="AV204" s="14" t="s">
        <v>108</v>
      </c>
      <c r="AW204" s="14" t="s">
        <v>32</v>
      </c>
      <c r="AX204" s="14" t="s">
        <v>85</v>
      </c>
      <c r="AY204" s="261" t="s">
        <v>184</v>
      </c>
    </row>
    <row r="205" s="12" customFormat="1" ht="22.8" customHeight="1">
      <c r="A205" s="12"/>
      <c r="B205" s="210"/>
      <c r="C205" s="211"/>
      <c r="D205" s="212" t="s">
        <v>76</v>
      </c>
      <c r="E205" s="224" t="s">
        <v>102</v>
      </c>
      <c r="F205" s="224" t="s">
        <v>295</v>
      </c>
      <c r="G205" s="211"/>
      <c r="H205" s="211"/>
      <c r="I205" s="214"/>
      <c r="J205" s="225">
        <f>BK205</f>
        <v>0</v>
      </c>
      <c r="K205" s="211"/>
      <c r="L205" s="216"/>
      <c r="M205" s="217"/>
      <c r="N205" s="218"/>
      <c r="O205" s="218"/>
      <c r="P205" s="219">
        <f>SUM(P206:P215)</f>
        <v>0</v>
      </c>
      <c r="Q205" s="218"/>
      <c r="R205" s="219">
        <f>SUM(R206:R215)</f>
        <v>3.24354056</v>
      </c>
      <c r="S205" s="218"/>
      <c r="T205" s="220">
        <f>SUM(T206:T215)</f>
        <v>0</v>
      </c>
      <c r="U205" s="12"/>
      <c r="V205" s="12"/>
      <c r="W205" s="12"/>
      <c r="X205" s="12"/>
      <c r="Y205" s="12"/>
      <c r="Z205" s="12"/>
      <c r="AA205" s="12"/>
      <c r="AB205" s="12"/>
      <c r="AC205" s="12"/>
      <c r="AD205" s="12"/>
      <c r="AE205" s="12"/>
      <c r="AR205" s="221" t="s">
        <v>85</v>
      </c>
      <c r="AT205" s="222" t="s">
        <v>76</v>
      </c>
      <c r="AU205" s="222" t="s">
        <v>85</v>
      </c>
      <c r="AY205" s="221" t="s">
        <v>184</v>
      </c>
      <c r="BK205" s="223">
        <f>SUM(BK206:BK215)</f>
        <v>0</v>
      </c>
    </row>
    <row r="206" s="2" customFormat="1" ht="16.5" customHeight="1">
      <c r="A206" s="37"/>
      <c r="B206" s="38"/>
      <c r="C206" s="226" t="s">
        <v>296</v>
      </c>
      <c r="D206" s="226" t="s">
        <v>186</v>
      </c>
      <c r="E206" s="227" t="s">
        <v>297</v>
      </c>
      <c r="F206" s="228" t="s">
        <v>298</v>
      </c>
      <c r="G206" s="229" t="s">
        <v>189</v>
      </c>
      <c r="H206" s="230">
        <v>0.98199999999999998</v>
      </c>
      <c r="I206" s="231"/>
      <c r="J206" s="232">
        <f>ROUND(I206*H206,2)</f>
        <v>0</v>
      </c>
      <c r="K206" s="228" t="s">
        <v>202</v>
      </c>
      <c r="L206" s="43"/>
      <c r="M206" s="233" t="s">
        <v>1</v>
      </c>
      <c r="N206" s="234" t="s">
        <v>42</v>
      </c>
      <c r="O206" s="90"/>
      <c r="P206" s="235">
        <f>O206*H206</f>
        <v>0</v>
      </c>
      <c r="Q206" s="235">
        <v>1.6627000000000001</v>
      </c>
      <c r="R206" s="235">
        <f>Q206*H206</f>
        <v>1.6327714</v>
      </c>
      <c r="S206" s="235">
        <v>0</v>
      </c>
      <c r="T206" s="236">
        <f>S206*H206</f>
        <v>0</v>
      </c>
      <c r="U206" s="37"/>
      <c r="V206" s="37"/>
      <c r="W206" s="37"/>
      <c r="X206" s="37"/>
      <c r="Y206" s="37"/>
      <c r="Z206" s="37"/>
      <c r="AA206" s="37"/>
      <c r="AB206" s="37"/>
      <c r="AC206" s="37"/>
      <c r="AD206" s="37"/>
      <c r="AE206" s="37"/>
      <c r="AR206" s="237" t="s">
        <v>108</v>
      </c>
      <c r="AT206" s="237" t="s">
        <v>186</v>
      </c>
      <c r="AU206" s="237" t="s">
        <v>87</v>
      </c>
      <c r="AY206" s="16" t="s">
        <v>184</v>
      </c>
      <c r="BE206" s="238">
        <f>IF(N206="základní",J206,0)</f>
        <v>0</v>
      </c>
      <c r="BF206" s="238">
        <f>IF(N206="snížená",J206,0)</f>
        <v>0</v>
      </c>
      <c r="BG206" s="238">
        <f>IF(N206="zákl. přenesená",J206,0)</f>
        <v>0</v>
      </c>
      <c r="BH206" s="238">
        <f>IF(N206="sníž. přenesená",J206,0)</f>
        <v>0</v>
      </c>
      <c r="BI206" s="238">
        <f>IF(N206="nulová",J206,0)</f>
        <v>0</v>
      </c>
      <c r="BJ206" s="16" t="s">
        <v>85</v>
      </c>
      <c r="BK206" s="238">
        <f>ROUND(I206*H206,2)</f>
        <v>0</v>
      </c>
      <c r="BL206" s="16" t="s">
        <v>108</v>
      </c>
      <c r="BM206" s="237" t="s">
        <v>299</v>
      </c>
    </row>
    <row r="207" s="2" customFormat="1">
      <c r="A207" s="37"/>
      <c r="B207" s="38"/>
      <c r="C207" s="39"/>
      <c r="D207" s="241" t="s">
        <v>300</v>
      </c>
      <c r="E207" s="39"/>
      <c r="F207" s="272" t="s">
        <v>301</v>
      </c>
      <c r="G207" s="39"/>
      <c r="H207" s="39"/>
      <c r="I207" s="273"/>
      <c r="J207" s="39"/>
      <c r="K207" s="39"/>
      <c r="L207" s="43"/>
      <c r="M207" s="274"/>
      <c r="N207" s="275"/>
      <c r="O207" s="90"/>
      <c r="P207" s="90"/>
      <c r="Q207" s="90"/>
      <c r="R207" s="90"/>
      <c r="S207" s="90"/>
      <c r="T207" s="91"/>
      <c r="U207" s="37"/>
      <c r="V207" s="37"/>
      <c r="W207" s="37"/>
      <c r="X207" s="37"/>
      <c r="Y207" s="37"/>
      <c r="Z207" s="37"/>
      <c r="AA207" s="37"/>
      <c r="AB207" s="37"/>
      <c r="AC207" s="37"/>
      <c r="AD207" s="37"/>
      <c r="AE207" s="37"/>
      <c r="AT207" s="16" t="s">
        <v>300</v>
      </c>
      <c r="AU207" s="16" t="s">
        <v>87</v>
      </c>
    </row>
    <row r="208" s="2" customFormat="1" ht="16.5" customHeight="1">
      <c r="A208" s="37"/>
      <c r="B208" s="38"/>
      <c r="C208" s="226" t="s">
        <v>302</v>
      </c>
      <c r="D208" s="226" t="s">
        <v>186</v>
      </c>
      <c r="E208" s="227" t="s">
        <v>303</v>
      </c>
      <c r="F208" s="228" t="s">
        <v>304</v>
      </c>
      <c r="G208" s="229" t="s">
        <v>305</v>
      </c>
      <c r="H208" s="230">
        <v>2</v>
      </c>
      <c r="I208" s="231"/>
      <c r="J208" s="232">
        <f>ROUND(I208*H208,2)</f>
        <v>0</v>
      </c>
      <c r="K208" s="228" t="s">
        <v>190</v>
      </c>
      <c r="L208" s="43"/>
      <c r="M208" s="233" t="s">
        <v>1</v>
      </c>
      <c r="N208" s="234" t="s">
        <v>42</v>
      </c>
      <c r="O208" s="90"/>
      <c r="P208" s="235">
        <f>O208*H208</f>
        <v>0</v>
      </c>
      <c r="Q208" s="235">
        <v>0.04555</v>
      </c>
      <c r="R208" s="235">
        <f>Q208*H208</f>
        <v>0.0911</v>
      </c>
      <c r="S208" s="235">
        <v>0</v>
      </c>
      <c r="T208" s="236">
        <f>S208*H208</f>
        <v>0</v>
      </c>
      <c r="U208" s="37"/>
      <c r="V208" s="37"/>
      <c r="W208" s="37"/>
      <c r="X208" s="37"/>
      <c r="Y208" s="37"/>
      <c r="Z208" s="37"/>
      <c r="AA208" s="37"/>
      <c r="AB208" s="37"/>
      <c r="AC208" s="37"/>
      <c r="AD208" s="37"/>
      <c r="AE208" s="37"/>
      <c r="AR208" s="237" t="s">
        <v>108</v>
      </c>
      <c r="AT208" s="237" t="s">
        <v>186</v>
      </c>
      <c r="AU208" s="237" t="s">
        <v>87</v>
      </c>
      <c r="AY208" s="16" t="s">
        <v>184</v>
      </c>
      <c r="BE208" s="238">
        <f>IF(N208="základní",J208,0)</f>
        <v>0</v>
      </c>
      <c r="BF208" s="238">
        <f>IF(N208="snížená",J208,0)</f>
        <v>0</v>
      </c>
      <c r="BG208" s="238">
        <f>IF(N208="zákl. přenesená",J208,0)</f>
        <v>0</v>
      </c>
      <c r="BH208" s="238">
        <f>IF(N208="sníž. přenesená",J208,0)</f>
        <v>0</v>
      </c>
      <c r="BI208" s="238">
        <f>IF(N208="nulová",J208,0)</f>
        <v>0</v>
      </c>
      <c r="BJ208" s="16" t="s">
        <v>85</v>
      </c>
      <c r="BK208" s="238">
        <f>ROUND(I208*H208,2)</f>
        <v>0</v>
      </c>
      <c r="BL208" s="16" t="s">
        <v>108</v>
      </c>
      <c r="BM208" s="237" t="s">
        <v>306</v>
      </c>
    </row>
    <row r="209" s="2" customFormat="1" ht="16.5" customHeight="1">
      <c r="A209" s="37"/>
      <c r="B209" s="38"/>
      <c r="C209" s="226" t="s">
        <v>307</v>
      </c>
      <c r="D209" s="226" t="s">
        <v>186</v>
      </c>
      <c r="E209" s="227" t="s">
        <v>308</v>
      </c>
      <c r="F209" s="228" t="s">
        <v>309</v>
      </c>
      <c r="G209" s="229" t="s">
        <v>305</v>
      </c>
      <c r="H209" s="230">
        <v>8</v>
      </c>
      <c r="I209" s="231"/>
      <c r="J209" s="232">
        <f>ROUND(I209*H209,2)</f>
        <v>0</v>
      </c>
      <c r="K209" s="228" t="s">
        <v>190</v>
      </c>
      <c r="L209" s="43"/>
      <c r="M209" s="233" t="s">
        <v>1</v>
      </c>
      <c r="N209" s="234" t="s">
        <v>42</v>
      </c>
      <c r="O209" s="90"/>
      <c r="P209" s="235">
        <f>O209*H209</f>
        <v>0</v>
      </c>
      <c r="Q209" s="235">
        <v>0.072849999999999998</v>
      </c>
      <c r="R209" s="235">
        <f>Q209*H209</f>
        <v>0.58279999999999998</v>
      </c>
      <c r="S209" s="235">
        <v>0</v>
      </c>
      <c r="T209" s="236">
        <f>S209*H209</f>
        <v>0</v>
      </c>
      <c r="U209" s="37"/>
      <c r="V209" s="37"/>
      <c r="W209" s="37"/>
      <c r="X209" s="37"/>
      <c r="Y209" s="37"/>
      <c r="Z209" s="37"/>
      <c r="AA209" s="37"/>
      <c r="AB209" s="37"/>
      <c r="AC209" s="37"/>
      <c r="AD209" s="37"/>
      <c r="AE209" s="37"/>
      <c r="AR209" s="237" t="s">
        <v>108</v>
      </c>
      <c r="AT209" s="237" t="s">
        <v>186</v>
      </c>
      <c r="AU209" s="237" t="s">
        <v>87</v>
      </c>
      <c r="AY209" s="16" t="s">
        <v>184</v>
      </c>
      <c r="BE209" s="238">
        <f>IF(N209="základní",J209,0)</f>
        <v>0</v>
      </c>
      <c r="BF209" s="238">
        <f>IF(N209="snížená",J209,0)</f>
        <v>0</v>
      </c>
      <c r="BG209" s="238">
        <f>IF(N209="zákl. přenesená",J209,0)</f>
        <v>0</v>
      </c>
      <c r="BH209" s="238">
        <f>IF(N209="sníž. přenesená",J209,0)</f>
        <v>0</v>
      </c>
      <c r="BI209" s="238">
        <f>IF(N209="nulová",J209,0)</f>
        <v>0</v>
      </c>
      <c r="BJ209" s="16" t="s">
        <v>85</v>
      </c>
      <c r="BK209" s="238">
        <f>ROUND(I209*H209,2)</f>
        <v>0</v>
      </c>
      <c r="BL209" s="16" t="s">
        <v>108</v>
      </c>
      <c r="BM209" s="237" t="s">
        <v>310</v>
      </c>
    </row>
    <row r="210" s="2" customFormat="1" ht="16.5" customHeight="1">
      <c r="A210" s="37"/>
      <c r="B210" s="38"/>
      <c r="C210" s="226" t="s">
        <v>311</v>
      </c>
      <c r="D210" s="226" t="s">
        <v>186</v>
      </c>
      <c r="E210" s="227" t="s">
        <v>312</v>
      </c>
      <c r="F210" s="228" t="s">
        <v>313</v>
      </c>
      <c r="G210" s="229" t="s">
        <v>305</v>
      </c>
      <c r="H210" s="230">
        <v>4</v>
      </c>
      <c r="I210" s="231"/>
      <c r="J210" s="232">
        <f>ROUND(I210*H210,2)</f>
        <v>0</v>
      </c>
      <c r="K210" s="228" t="s">
        <v>190</v>
      </c>
      <c r="L210" s="43"/>
      <c r="M210" s="233" t="s">
        <v>1</v>
      </c>
      <c r="N210" s="234" t="s">
        <v>42</v>
      </c>
      <c r="O210" s="90"/>
      <c r="P210" s="235">
        <f>O210*H210</f>
        <v>0</v>
      </c>
      <c r="Q210" s="235">
        <v>0.081850000000000006</v>
      </c>
      <c r="R210" s="235">
        <f>Q210*H210</f>
        <v>0.32740000000000002</v>
      </c>
      <c r="S210" s="235">
        <v>0</v>
      </c>
      <c r="T210" s="236">
        <f>S210*H210</f>
        <v>0</v>
      </c>
      <c r="U210" s="37"/>
      <c r="V210" s="37"/>
      <c r="W210" s="37"/>
      <c r="X210" s="37"/>
      <c r="Y210" s="37"/>
      <c r="Z210" s="37"/>
      <c r="AA210" s="37"/>
      <c r="AB210" s="37"/>
      <c r="AC210" s="37"/>
      <c r="AD210" s="37"/>
      <c r="AE210" s="37"/>
      <c r="AR210" s="237" t="s">
        <v>108</v>
      </c>
      <c r="AT210" s="237" t="s">
        <v>186</v>
      </c>
      <c r="AU210" s="237" t="s">
        <v>87</v>
      </c>
      <c r="AY210" s="16" t="s">
        <v>184</v>
      </c>
      <c r="BE210" s="238">
        <f>IF(N210="základní",J210,0)</f>
        <v>0</v>
      </c>
      <c r="BF210" s="238">
        <f>IF(N210="snížená",J210,0)</f>
        <v>0</v>
      </c>
      <c r="BG210" s="238">
        <f>IF(N210="zákl. přenesená",J210,0)</f>
        <v>0</v>
      </c>
      <c r="BH210" s="238">
        <f>IF(N210="sníž. přenesená",J210,0)</f>
        <v>0</v>
      </c>
      <c r="BI210" s="238">
        <f>IF(N210="nulová",J210,0)</f>
        <v>0</v>
      </c>
      <c r="BJ210" s="16" t="s">
        <v>85</v>
      </c>
      <c r="BK210" s="238">
        <f>ROUND(I210*H210,2)</f>
        <v>0</v>
      </c>
      <c r="BL210" s="16" t="s">
        <v>108</v>
      </c>
      <c r="BM210" s="237" t="s">
        <v>314</v>
      </c>
    </row>
    <row r="211" s="2" customFormat="1" ht="16.5" customHeight="1">
      <c r="A211" s="37"/>
      <c r="B211" s="38"/>
      <c r="C211" s="226" t="s">
        <v>315</v>
      </c>
      <c r="D211" s="226" t="s">
        <v>186</v>
      </c>
      <c r="E211" s="227" t="s">
        <v>316</v>
      </c>
      <c r="F211" s="228" t="s">
        <v>317</v>
      </c>
      <c r="G211" s="229" t="s">
        <v>305</v>
      </c>
      <c r="H211" s="230">
        <v>2</v>
      </c>
      <c r="I211" s="231"/>
      <c r="J211" s="232">
        <f>ROUND(I211*H211,2)</f>
        <v>0</v>
      </c>
      <c r="K211" s="228" t="s">
        <v>190</v>
      </c>
      <c r="L211" s="43"/>
      <c r="M211" s="233" t="s">
        <v>1</v>
      </c>
      <c r="N211" s="234" t="s">
        <v>42</v>
      </c>
      <c r="O211" s="90"/>
      <c r="P211" s="235">
        <f>O211*H211</f>
        <v>0</v>
      </c>
      <c r="Q211" s="235">
        <v>0.091050000000000006</v>
      </c>
      <c r="R211" s="235">
        <f>Q211*H211</f>
        <v>0.18210000000000001</v>
      </c>
      <c r="S211" s="235">
        <v>0</v>
      </c>
      <c r="T211" s="236">
        <f>S211*H211</f>
        <v>0</v>
      </c>
      <c r="U211" s="37"/>
      <c r="V211" s="37"/>
      <c r="W211" s="37"/>
      <c r="X211" s="37"/>
      <c r="Y211" s="37"/>
      <c r="Z211" s="37"/>
      <c r="AA211" s="37"/>
      <c r="AB211" s="37"/>
      <c r="AC211" s="37"/>
      <c r="AD211" s="37"/>
      <c r="AE211" s="37"/>
      <c r="AR211" s="237" t="s">
        <v>108</v>
      </c>
      <c r="AT211" s="237" t="s">
        <v>186</v>
      </c>
      <c r="AU211" s="237" t="s">
        <v>87</v>
      </c>
      <c r="AY211" s="16" t="s">
        <v>184</v>
      </c>
      <c r="BE211" s="238">
        <f>IF(N211="základní",J211,0)</f>
        <v>0</v>
      </c>
      <c r="BF211" s="238">
        <f>IF(N211="snížená",J211,0)</f>
        <v>0</v>
      </c>
      <c r="BG211" s="238">
        <f>IF(N211="zákl. přenesená",J211,0)</f>
        <v>0</v>
      </c>
      <c r="BH211" s="238">
        <f>IF(N211="sníž. přenesená",J211,0)</f>
        <v>0</v>
      </c>
      <c r="BI211" s="238">
        <f>IF(N211="nulová",J211,0)</f>
        <v>0</v>
      </c>
      <c r="BJ211" s="16" t="s">
        <v>85</v>
      </c>
      <c r="BK211" s="238">
        <f>ROUND(I211*H211,2)</f>
        <v>0</v>
      </c>
      <c r="BL211" s="16" t="s">
        <v>108</v>
      </c>
      <c r="BM211" s="237" t="s">
        <v>318</v>
      </c>
    </row>
    <row r="212" s="2" customFormat="1" ht="16.5" customHeight="1">
      <c r="A212" s="37"/>
      <c r="B212" s="38"/>
      <c r="C212" s="226" t="s">
        <v>319</v>
      </c>
      <c r="D212" s="226" t="s">
        <v>186</v>
      </c>
      <c r="E212" s="227" t="s">
        <v>320</v>
      </c>
      <c r="F212" s="228" t="s">
        <v>321</v>
      </c>
      <c r="G212" s="229" t="s">
        <v>263</v>
      </c>
      <c r="H212" s="230">
        <v>0.14999999999999999</v>
      </c>
      <c r="I212" s="231"/>
      <c r="J212" s="232">
        <f>ROUND(I212*H212,2)</f>
        <v>0</v>
      </c>
      <c r="K212" s="228" t="s">
        <v>190</v>
      </c>
      <c r="L212" s="43"/>
      <c r="M212" s="233" t="s">
        <v>1</v>
      </c>
      <c r="N212" s="234" t="s">
        <v>42</v>
      </c>
      <c r="O212" s="90"/>
      <c r="P212" s="235">
        <f>O212*H212</f>
        <v>0</v>
      </c>
      <c r="Q212" s="235">
        <v>1.0900000000000001</v>
      </c>
      <c r="R212" s="235">
        <f>Q212*H212</f>
        <v>0.16350000000000001</v>
      </c>
      <c r="S212" s="235">
        <v>0</v>
      </c>
      <c r="T212" s="236">
        <f>S212*H212</f>
        <v>0</v>
      </c>
      <c r="U212" s="37"/>
      <c r="V212" s="37"/>
      <c r="W212" s="37"/>
      <c r="X212" s="37"/>
      <c r="Y212" s="37"/>
      <c r="Z212" s="37"/>
      <c r="AA212" s="37"/>
      <c r="AB212" s="37"/>
      <c r="AC212" s="37"/>
      <c r="AD212" s="37"/>
      <c r="AE212" s="37"/>
      <c r="AR212" s="237" t="s">
        <v>108</v>
      </c>
      <c r="AT212" s="237" t="s">
        <v>186</v>
      </c>
      <c r="AU212" s="237" t="s">
        <v>87</v>
      </c>
      <c r="AY212" s="16" t="s">
        <v>184</v>
      </c>
      <c r="BE212" s="238">
        <f>IF(N212="základní",J212,0)</f>
        <v>0</v>
      </c>
      <c r="BF212" s="238">
        <f>IF(N212="snížená",J212,0)</f>
        <v>0</v>
      </c>
      <c r="BG212" s="238">
        <f>IF(N212="zákl. přenesená",J212,0)</f>
        <v>0</v>
      </c>
      <c r="BH212" s="238">
        <f>IF(N212="sníž. přenesená",J212,0)</f>
        <v>0</v>
      </c>
      <c r="BI212" s="238">
        <f>IF(N212="nulová",J212,0)</f>
        <v>0</v>
      </c>
      <c r="BJ212" s="16" t="s">
        <v>85</v>
      </c>
      <c r="BK212" s="238">
        <f>ROUND(I212*H212,2)</f>
        <v>0</v>
      </c>
      <c r="BL212" s="16" t="s">
        <v>108</v>
      </c>
      <c r="BM212" s="237" t="s">
        <v>322</v>
      </c>
    </row>
    <row r="213" s="2" customFormat="1">
      <c r="A213" s="37"/>
      <c r="B213" s="38"/>
      <c r="C213" s="39"/>
      <c r="D213" s="241" t="s">
        <v>300</v>
      </c>
      <c r="E213" s="39"/>
      <c r="F213" s="272" t="s">
        <v>323</v>
      </c>
      <c r="G213" s="39"/>
      <c r="H213" s="39"/>
      <c r="I213" s="273"/>
      <c r="J213" s="39"/>
      <c r="K213" s="39"/>
      <c r="L213" s="43"/>
      <c r="M213" s="274"/>
      <c r="N213" s="275"/>
      <c r="O213" s="90"/>
      <c r="P213" s="90"/>
      <c r="Q213" s="90"/>
      <c r="R213" s="90"/>
      <c r="S213" s="90"/>
      <c r="T213" s="91"/>
      <c r="U213" s="37"/>
      <c r="V213" s="37"/>
      <c r="W213" s="37"/>
      <c r="X213" s="37"/>
      <c r="Y213" s="37"/>
      <c r="Z213" s="37"/>
      <c r="AA213" s="37"/>
      <c r="AB213" s="37"/>
      <c r="AC213" s="37"/>
      <c r="AD213" s="37"/>
      <c r="AE213" s="37"/>
      <c r="AT213" s="16" t="s">
        <v>300</v>
      </c>
      <c r="AU213" s="16" t="s">
        <v>87</v>
      </c>
    </row>
    <row r="214" s="2" customFormat="1" ht="16.5" customHeight="1">
      <c r="A214" s="37"/>
      <c r="B214" s="38"/>
      <c r="C214" s="226" t="s">
        <v>324</v>
      </c>
      <c r="D214" s="226" t="s">
        <v>186</v>
      </c>
      <c r="E214" s="227" t="s">
        <v>325</v>
      </c>
      <c r="F214" s="228" t="s">
        <v>326</v>
      </c>
      <c r="G214" s="229" t="s">
        <v>327</v>
      </c>
      <c r="H214" s="230">
        <v>16.25</v>
      </c>
      <c r="I214" s="231"/>
      <c r="J214" s="232">
        <f>ROUND(I214*H214,2)</f>
        <v>0</v>
      </c>
      <c r="K214" s="228" t="s">
        <v>190</v>
      </c>
      <c r="L214" s="43"/>
      <c r="M214" s="233" t="s">
        <v>1</v>
      </c>
      <c r="N214" s="234" t="s">
        <v>42</v>
      </c>
      <c r="O214" s="90"/>
      <c r="P214" s="235">
        <f>O214*H214</f>
        <v>0</v>
      </c>
      <c r="Q214" s="235">
        <v>0.00025999999999999998</v>
      </c>
      <c r="R214" s="235">
        <f>Q214*H214</f>
        <v>0.0042249999999999996</v>
      </c>
      <c r="S214" s="235">
        <v>0</v>
      </c>
      <c r="T214" s="236">
        <f>S214*H214</f>
        <v>0</v>
      </c>
      <c r="U214" s="37"/>
      <c r="V214" s="37"/>
      <c r="W214" s="37"/>
      <c r="X214" s="37"/>
      <c r="Y214" s="37"/>
      <c r="Z214" s="37"/>
      <c r="AA214" s="37"/>
      <c r="AB214" s="37"/>
      <c r="AC214" s="37"/>
      <c r="AD214" s="37"/>
      <c r="AE214" s="37"/>
      <c r="AR214" s="237" t="s">
        <v>108</v>
      </c>
      <c r="AT214" s="237" t="s">
        <v>186</v>
      </c>
      <c r="AU214" s="237" t="s">
        <v>87</v>
      </c>
      <c r="AY214" s="16" t="s">
        <v>184</v>
      </c>
      <c r="BE214" s="238">
        <f>IF(N214="základní",J214,0)</f>
        <v>0</v>
      </c>
      <c r="BF214" s="238">
        <f>IF(N214="snížená",J214,0)</f>
        <v>0</v>
      </c>
      <c r="BG214" s="238">
        <f>IF(N214="zákl. přenesená",J214,0)</f>
        <v>0</v>
      </c>
      <c r="BH214" s="238">
        <f>IF(N214="sníž. přenesená",J214,0)</f>
        <v>0</v>
      </c>
      <c r="BI214" s="238">
        <f>IF(N214="nulová",J214,0)</f>
        <v>0</v>
      </c>
      <c r="BJ214" s="16" t="s">
        <v>85</v>
      </c>
      <c r="BK214" s="238">
        <f>ROUND(I214*H214,2)</f>
        <v>0</v>
      </c>
      <c r="BL214" s="16" t="s">
        <v>108</v>
      </c>
      <c r="BM214" s="237" t="s">
        <v>328</v>
      </c>
    </row>
    <row r="215" s="2" customFormat="1" ht="16.5" customHeight="1">
      <c r="A215" s="37"/>
      <c r="B215" s="38"/>
      <c r="C215" s="226" t="s">
        <v>329</v>
      </c>
      <c r="D215" s="226" t="s">
        <v>186</v>
      </c>
      <c r="E215" s="227" t="s">
        <v>330</v>
      </c>
      <c r="F215" s="228" t="s">
        <v>331</v>
      </c>
      <c r="G215" s="229" t="s">
        <v>201</v>
      </c>
      <c r="H215" s="230">
        <v>9.0879999999999992</v>
      </c>
      <c r="I215" s="231"/>
      <c r="J215" s="232">
        <f>ROUND(I215*H215,2)</f>
        <v>0</v>
      </c>
      <c r="K215" s="228" t="s">
        <v>190</v>
      </c>
      <c r="L215" s="43"/>
      <c r="M215" s="233" t="s">
        <v>1</v>
      </c>
      <c r="N215" s="234" t="s">
        <v>42</v>
      </c>
      <c r="O215" s="90"/>
      <c r="P215" s="235">
        <f>O215*H215</f>
        <v>0</v>
      </c>
      <c r="Q215" s="235">
        <v>0.028570000000000002</v>
      </c>
      <c r="R215" s="235">
        <f>Q215*H215</f>
        <v>0.25964416000000001</v>
      </c>
      <c r="S215" s="235">
        <v>0</v>
      </c>
      <c r="T215" s="236">
        <f>S215*H215</f>
        <v>0</v>
      </c>
      <c r="U215" s="37"/>
      <c r="V215" s="37"/>
      <c r="W215" s="37"/>
      <c r="X215" s="37"/>
      <c r="Y215" s="37"/>
      <c r="Z215" s="37"/>
      <c r="AA215" s="37"/>
      <c r="AB215" s="37"/>
      <c r="AC215" s="37"/>
      <c r="AD215" s="37"/>
      <c r="AE215" s="37"/>
      <c r="AR215" s="237" t="s">
        <v>108</v>
      </c>
      <c r="AT215" s="237" t="s">
        <v>186</v>
      </c>
      <c r="AU215" s="237" t="s">
        <v>87</v>
      </c>
      <c r="AY215" s="16" t="s">
        <v>184</v>
      </c>
      <c r="BE215" s="238">
        <f>IF(N215="základní",J215,0)</f>
        <v>0</v>
      </c>
      <c r="BF215" s="238">
        <f>IF(N215="snížená",J215,0)</f>
        <v>0</v>
      </c>
      <c r="BG215" s="238">
        <f>IF(N215="zákl. přenesená",J215,0)</f>
        <v>0</v>
      </c>
      <c r="BH215" s="238">
        <f>IF(N215="sníž. přenesená",J215,0)</f>
        <v>0</v>
      </c>
      <c r="BI215" s="238">
        <f>IF(N215="nulová",J215,0)</f>
        <v>0</v>
      </c>
      <c r="BJ215" s="16" t="s">
        <v>85</v>
      </c>
      <c r="BK215" s="238">
        <f>ROUND(I215*H215,2)</f>
        <v>0</v>
      </c>
      <c r="BL215" s="16" t="s">
        <v>108</v>
      </c>
      <c r="BM215" s="237" t="s">
        <v>332</v>
      </c>
    </row>
    <row r="216" s="12" customFormat="1" ht="22.8" customHeight="1">
      <c r="A216" s="12"/>
      <c r="B216" s="210"/>
      <c r="C216" s="211"/>
      <c r="D216" s="212" t="s">
        <v>76</v>
      </c>
      <c r="E216" s="224" t="s">
        <v>108</v>
      </c>
      <c r="F216" s="224" t="s">
        <v>333</v>
      </c>
      <c r="G216" s="211"/>
      <c r="H216" s="211"/>
      <c r="I216" s="214"/>
      <c r="J216" s="225">
        <f>BK216</f>
        <v>0</v>
      </c>
      <c r="K216" s="211"/>
      <c r="L216" s="216"/>
      <c r="M216" s="217"/>
      <c r="N216" s="218"/>
      <c r="O216" s="218"/>
      <c r="P216" s="219">
        <f>SUM(P217:P222)</f>
        <v>0</v>
      </c>
      <c r="Q216" s="218"/>
      <c r="R216" s="219">
        <f>SUM(R217:R222)</f>
        <v>1.0242708999999999</v>
      </c>
      <c r="S216" s="218"/>
      <c r="T216" s="220">
        <f>SUM(T217:T222)</f>
        <v>0</v>
      </c>
      <c r="U216" s="12"/>
      <c r="V216" s="12"/>
      <c r="W216" s="12"/>
      <c r="X216" s="12"/>
      <c r="Y216" s="12"/>
      <c r="Z216" s="12"/>
      <c r="AA216" s="12"/>
      <c r="AB216" s="12"/>
      <c r="AC216" s="12"/>
      <c r="AD216" s="12"/>
      <c r="AE216" s="12"/>
      <c r="AR216" s="221" t="s">
        <v>85</v>
      </c>
      <c r="AT216" s="222" t="s">
        <v>76</v>
      </c>
      <c r="AU216" s="222" t="s">
        <v>85</v>
      </c>
      <c r="AY216" s="221" t="s">
        <v>184</v>
      </c>
      <c r="BK216" s="223">
        <f>SUM(BK217:BK222)</f>
        <v>0</v>
      </c>
    </row>
    <row r="217" s="2" customFormat="1" ht="16.5" customHeight="1">
      <c r="A217" s="37"/>
      <c r="B217" s="38"/>
      <c r="C217" s="226" t="s">
        <v>334</v>
      </c>
      <c r="D217" s="226" t="s">
        <v>186</v>
      </c>
      <c r="E217" s="227" t="s">
        <v>335</v>
      </c>
      <c r="F217" s="228" t="s">
        <v>336</v>
      </c>
      <c r="G217" s="229" t="s">
        <v>201</v>
      </c>
      <c r="H217" s="230">
        <v>2.0899999999999999</v>
      </c>
      <c r="I217" s="231"/>
      <c r="J217" s="232">
        <f>ROUND(I217*H217,2)</f>
        <v>0</v>
      </c>
      <c r="K217" s="228" t="s">
        <v>190</v>
      </c>
      <c r="L217" s="43"/>
      <c r="M217" s="233" t="s">
        <v>1</v>
      </c>
      <c r="N217" s="234" t="s">
        <v>42</v>
      </c>
      <c r="O217" s="90"/>
      <c r="P217" s="235">
        <f>O217*H217</f>
        <v>0</v>
      </c>
      <c r="Q217" s="235">
        <v>0.22797999999999999</v>
      </c>
      <c r="R217" s="235">
        <f>Q217*H217</f>
        <v>0.47647819999999996</v>
      </c>
      <c r="S217" s="235">
        <v>0</v>
      </c>
      <c r="T217" s="236">
        <f>S217*H217</f>
        <v>0</v>
      </c>
      <c r="U217" s="37"/>
      <c r="V217" s="37"/>
      <c r="W217" s="37"/>
      <c r="X217" s="37"/>
      <c r="Y217" s="37"/>
      <c r="Z217" s="37"/>
      <c r="AA217" s="37"/>
      <c r="AB217" s="37"/>
      <c r="AC217" s="37"/>
      <c r="AD217" s="37"/>
      <c r="AE217" s="37"/>
      <c r="AR217" s="237" t="s">
        <v>108</v>
      </c>
      <c r="AT217" s="237" t="s">
        <v>186</v>
      </c>
      <c r="AU217" s="237" t="s">
        <v>87</v>
      </c>
      <c r="AY217" s="16" t="s">
        <v>184</v>
      </c>
      <c r="BE217" s="238">
        <f>IF(N217="základní",J217,0)</f>
        <v>0</v>
      </c>
      <c r="BF217" s="238">
        <f>IF(N217="snížená",J217,0)</f>
        <v>0</v>
      </c>
      <c r="BG217" s="238">
        <f>IF(N217="zákl. přenesená",J217,0)</f>
        <v>0</v>
      </c>
      <c r="BH217" s="238">
        <f>IF(N217="sníž. přenesená",J217,0)</f>
        <v>0</v>
      </c>
      <c r="BI217" s="238">
        <f>IF(N217="nulová",J217,0)</f>
        <v>0</v>
      </c>
      <c r="BJ217" s="16" t="s">
        <v>85</v>
      </c>
      <c r="BK217" s="238">
        <f>ROUND(I217*H217,2)</f>
        <v>0</v>
      </c>
      <c r="BL217" s="16" t="s">
        <v>108</v>
      </c>
      <c r="BM217" s="237" t="s">
        <v>337</v>
      </c>
    </row>
    <row r="218" s="13" customFormat="1">
      <c r="A218" s="13"/>
      <c r="B218" s="239"/>
      <c r="C218" s="240"/>
      <c r="D218" s="241" t="s">
        <v>192</v>
      </c>
      <c r="E218" s="242" t="s">
        <v>1</v>
      </c>
      <c r="F218" s="243" t="s">
        <v>338</v>
      </c>
      <c r="G218" s="240"/>
      <c r="H218" s="244">
        <v>2.0899999999999999</v>
      </c>
      <c r="I218" s="245"/>
      <c r="J218" s="240"/>
      <c r="K218" s="240"/>
      <c r="L218" s="246"/>
      <c r="M218" s="247"/>
      <c r="N218" s="248"/>
      <c r="O218" s="248"/>
      <c r="P218" s="248"/>
      <c r="Q218" s="248"/>
      <c r="R218" s="248"/>
      <c r="S218" s="248"/>
      <c r="T218" s="249"/>
      <c r="U218" s="13"/>
      <c r="V218" s="13"/>
      <c r="W218" s="13"/>
      <c r="X218" s="13"/>
      <c r="Y218" s="13"/>
      <c r="Z218" s="13"/>
      <c r="AA218" s="13"/>
      <c r="AB218" s="13"/>
      <c r="AC218" s="13"/>
      <c r="AD218" s="13"/>
      <c r="AE218" s="13"/>
      <c r="AT218" s="250" t="s">
        <v>192</v>
      </c>
      <c r="AU218" s="250" t="s">
        <v>87</v>
      </c>
      <c r="AV218" s="13" t="s">
        <v>87</v>
      </c>
      <c r="AW218" s="13" t="s">
        <v>32</v>
      </c>
      <c r="AX218" s="13" t="s">
        <v>77</v>
      </c>
      <c r="AY218" s="250" t="s">
        <v>184</v>
      </c>
    </row>
    <row r="219" s="14" customFormat="1">
      <c r="A219" s="14"/>
      <c r="B219" s="251"/>
      <c r="C219" s="252"/>
      <c r="D219" s="241" t="s">
        <v>192</v>
      </c>
      <c r="E219" s="253" t="s">
        <v>1</v>
      </c>
      <c r="F219" s="254" t="s">
        <v>194</v>
      </c>
      <c r="G219" s="252"/>
      <c r="H219" s="255">
        <v>2.0899999999999999</v>
      </c>
      <c r="I219" s="256"/>
      <c r="J219" s="252"/>
      <c r="K219" s="252"/>
      <c r="L219" s="257"/>
      <c r="M219" s="258"/>
      <c r="N219" s="259"/>
      <c r="O219" s="259"/>
      <c r="P219" s="259"/>
      <c r="Q219" s="259"/>
      <c r="R219" s="259"/>
      <c r="S219" s="259"/>
      <c r="T219" s="260"/>
      <c r="U219" s="14"/>
      <c r="V219" s="14"/>
      <c r="W219" s="14"/>
      <c r="X219" s="14"/>
      <c r="Y219" s="14"/>
      <c r="Z219" s="14"/>
      <c r="AA219" s="14"/>
      <c r="AB219" s="14"/>
      <c r="AC219" s="14"/>
      <c r="AD219" s="14"/>
      <c r="AE219" s="14"/>
      <c r="AT219" s="261" t="s">
        <v>192</v>
      </c>
      <c r="AU219" s="261" t="s">
        <v>87</v>
      </c>
      <c r="AV219" s="14" t="s">
        <v>108</v>
      </c>
      <c r="AW219" s="14" t="s">
        <v>32</v>
      </c>
      <c r="AX219" s="14" t="s">
        <v>85</v>
      </c>
      <c r="AY219" s="261" t="s">
        <v>184</v>
      </c>
    </row>
    <row r="220" s="2" customFormat="1" ht="16.5" customHeight="1">
      <c r="A220" s="37"/>
      <c r="B220" s="38"/>
      <c r="C220" s="226" t="s">
        <v>339</v>
      </c>
      <c r="D220" s="226" t="s">
        <v>186</v>
      </c>
      <c r="E220" s="227" t="s">
        <v>340</v>
      </c>
      <c r="F220" s="228" t="s">
        <v>341</v>
      </c>
      <c r="G220" s="229" t="s">
        <v>201</v>
      </c>
      <c r="H220" s="230">
        <v>2.21</v>
      </c>
      <c r="I220" s="231"/>
      <c r="J220" s="232">
        <f>ROUND(I220*H220,2)</f>
        <v>0</v>
      </c>
      <c r="K220" s="228" t="s">
        <v>190</v>
      </c>
      <c r="L220" s="43"/>
      <c r="M220" s="233" t="s">
        <v>1</v>
      </c>
      <c r="N220" s="234" t="s">
        <v>42</v>
      </c>
      <c r="O220" s="90"/>
      <c r="P220" s="235">
        <f>O220*H220</f>
        <v>0</v>
      </c>
      <c r="Q220" s="235">
        <v>0.24787000000000001</v>
      </c>
      <c r="R220" s="235">
        <f>Q220*H220</f>
        <v>0.54779270000000002</v>
      </c>
      <c r="S220" s="235">
        <v>0</v>
      </c>
      <c r="T220" s="236">
        <f>S220*H220</f>
        <v>0</v>
      </c>
      <c r="U220" s="37"/>
      <c r="V220" s="37"/>
      <c r="W220" s="37"/>
      <c r="X220" s="37"/>
      <c r="Y220" s="37"/>
      <c r="Z220" s="37"/>
      <c r="AA220" s="37"/>
      <c r="AB220" s="37"/>
      <c r="AC220" s="37"/>
      <c r="AD220" s="37"/>
      <c r="AE220" s="37"/>
      <c r="AR220" s="237" t="s">
        <v>108</v>
      </c>
      <c r="AT220" s="237" t="s">
        <v>186</v>
      </c>
      <c r="AU220" s="237" t="s">
        <v>87</v>
      </c>
      <c r="AY220" s="16" t="s">
        <v>184</v>
      </c>
      <c r="BE220" s="238">
        <f>IF(N220="základní",J220,0)</f>
        <v>0</v>
      </c>
      <c r="BF220" s="238">
        <f>IF(N220="snížená",J220,0)</f>
        <v>0</v>
      </c>
      <c r="BG220" s="238">
        <f>IF(N220="zákl. přenesená",J220,0)</f>
        <v>0</v>
      </c>
      <c r="BH220" s="238">
        <f>IF(N220="sníž. přenesená",J220,0)</f>
        <v>0</v>
      </c>
      <c r="BI220" s="238">
        <f>IF(N220="nulová",J220,0)</f>
        <v>0</v>
      </c>
      <c r="BJ220" s="16" t="s">
        <v>85</v>
      </c>
      <c r="BK220" s="238">
        <f>ROUND(I220*H220,2)</f>
        <v>0</v>
      </c>
      <c r="BL220" s="16" t="s">
        <v>108</v>
      </c>
      <c r="BM220" s="237" t="s">
        <v>342</v>
      </c>
    </row>
    <row r="221" s="13" customFormat="1">
      <c r="A221" s="13"/>
      <c r="B221" s="239"/>
      <c r="C221" s="240"/>
      <c r="D221" s="241" t="s">
        <v>192</v>
      </c>
      <c r="E221" s="242" t="s">
        <v>1</v>
      </c>
      <c r="F221" s="243" t="s">
        <v>244</v>
      </c>
      <c r="G221" s="240"/>
      <c r="H221" s="244">
        <v>2.21</v>
      </c>
      <c r="I221" s="245"/>
      <c r="J221" s="240"/>
      <c r="K221" s="240"/>
      <c r="L221" s="246"/>
      <c r="M221" s="247"/>
      <c r="N221" s="248"/>
      <c r="O221" s="248"/>
      <c r="P221" s="248"/>
      <c r="Q221" s="248"/>
      <c r="R221" s="248"/>
      <c r="S221" s="248"/>
      <c r="T221" s="249"/>
      <c r="U221" s="13"/>
      <c r="V221" s="13"/>
      <c r="W221" s="13"/>
      <c r="X221" s="13"/>
      <c r="Y221" s="13"/>
      <c r="Z221" s="13"/>
      <c r="AA221" s="13"/>
      <c r="AB221" s="13"/>
      <c r="AC221" s="13"/>
      <c r="AD221" s="13"/>
      <c r="AE221" s="13"/>
      <c r="AT221" s="250" t="s">
        <v>192</v>
      </c>
      <c r="AU221" s="250" t="s">
        <v>87</v>
      </c>
      <c r="AV221" s="13" t="s">
        <v>87</v>
      </c>
      <c r="AW221" s="13" t="s">
        <v>32</v>
      </c>
      <c r="AX221" s="13" t="s">
        <v>77</v>
      </c>
      <c r="AY221" s="250" t="s">
        <v>184</v>
      </c>
    </row>
    <row r="222" s="14" customFormat="1">
      <c r="A222" s="14"/>
      <c r="B222" s="251"/>
      <c r="C222" s="252"/>
      <c r="D222" s="241" t="s">
        <v>192</v>
      </c>
      <c r="E222" s="253" t="s">
        <v>1</v>
      </c>
      <c r="F222" s="254" t="s">
        <v>194</v>
      </c>
      <c r="G222" s="252"/>
      <c r="H222" s="255">
        <v>2.21</v>
      </c>
      <c r="I222" s="256"/>
      <c r="J222" s="252"/>
      <c r="K222" s="252"/>
      <c r="L222" s="257"/>
      <c r="M222" s="258"/>
      <c r="N222" s="259"/>
      <c r="O222" s="259"/>
      <c r="P222" s="259"/>
      <c r="Q222" s="259"/>
      <c r="R222" s="259"/>
      <c r="S222" s="259"/>
      <c r="T222" s="260"/>
      <c r="U222" s="14"/>
      <c r="V222" s="14"/>
      <c r="W222" s="14"/>
      <c r="X222" s="14"/>
      <c r="Y222" s="14"/>
      <c r="Z222" s="14"/>
      <c r="AA222" s="14"/>
      <c r="AB222" s="14"/>
      <c r="AC222" s="14"/>
      <c r="AD222" s="14"/>
      <c r="AE222" s="14"/>
      <c r="AT222" s="261" t="s">
        <v>192</v>
      </c>
      <c r="AU222" s="261" t="s">
        <v>87</v>
      </c>
      <c r="AV222" s="14" t="s">
        <v>108</v>
      </c>
      <c r="AW222" s="14" t="s">
        <v>32</v>
      </c>
      <c r="AX222" s="14" t="s">
        <v>85</v>
      </c>
      <c r="AY222" s="261" t="s">
        <v>184</v>
      </c>
    </row>
    <row r="223" s="12" customFormat="1" ht="22.8" customHeight="1">
      <c r="A223" s="12"/>
      <c r="B223" s="210"/>
      <c r="C223" s="211"/>
      <c r="D223" s="212" t="s">
        <v>76</v>
      </c>
      <c r="E223" s="224" t="s">
        <v>114</v>
      </c>
      <c r="F223" s="224" t="s">
        <v>343</v>
      </c>
      <c r="G223" s="211"/>
      <c r="H223" s="211"/>
      <c r="I223" s="214"/>
      <c r="J223" s="225">
        <f>BK223</f>
        <v>0</v>
      </c>
      <c r="K223" s="211"/>
      <c r="L223" s="216"/>
      <c r="M223" s="217"/>
      <c r="N223" s="218"/>
      <c r="O223" s="218"/>
      <c r="P223" s="219">
        <f>SUM(P224:P258)</f>
        <v>0</v>
      </c>
      <c r="Q223" s="218"/>
      <c r="R223" s="219">
        <f>SUM(R224:R258)</f>
        <v>16.374224470000001</v>
      </c>
      <c r="S223" s="218"/>
      <c r="T223" s="220">
        <f>SUM(T224:T258)</f>
        <v>0</v>
      </c>
      <c r="U223" s="12"/>
      <c r="V223" s="12"/>
      <c r="W223" s="12"/>
      <c r="X223" s="12"/>
      <c r="Y223" s="12"/>
      <c r="Z223" s="12"/>
      <c r="AA223" s="12"/>
      <c r="AB223" s="12"/>
      <c r="AC223" s="12"/>
      <c r="AD223" s="12"/>
      <c r="AE223" s="12"/>
      <c r="AR223" s="221" t="s">
        <v>85</v>
      </c>
      <c r="AT223" s="222" t="s">
        <v>76</v>
      </c>
      <c r="AU223" s="222" t="s">
        <v>85</v>
      </c>
      <c r="AY223" s="221" t="s">
        <v>184</v>
      </c>
      <c r="BK223" s="223">
        <f>SUM(BK224:BK258)</f>
        <v>0</v>
      </c>
    </row>
    <row r="224" s="2" customFormat="1" ht="24.15" customHeight="1">
      <c r="A224" s="37"/>
      <c r="B224" s="38"/>
      <c r="C224" s="226" t="s">
        <v>344</v>
      </c>
      <c r="D224" s="226" t="s">
        <v>186</v>
      </c>
      <c r="E224" s="227" t="s">
        <v>345</v>
      </c>
      <c r="F224" s="228" t="s">
        <v>346</v>
      </c>
      <c r="G224" s="229" t="s">
        <v>201</v>
      </c>
      <c r="H224" s="230">
        <v>203.47999999999999</v>
      </c>
      <c r="I224" s="231"/>
      <c r="J224" s="232">
        <f>ROUND(I224*H224,2)</f>
        <v>0</v>
      </c>
      <c r="K224" s="228" t="s">
        <v>190</v>
      </c>
      <c r="L224" s="43"/>
      <c r="M224" s="233" t="s">
        <v>1</v>
      </c>
      <c r="N224" s="234" t="s">
        <v>42</v>
      </c>
      <c r="O224" s="90"/>
      <c r="P224" s="235">
        <f>O224*H224</f>
        <v>0</v>
      </c>
      <c r="Q224" s="235">
        <v>0.0057099999999999998</v>
      </c>
      <c r="R224" s="235">
        <f>Q224*H224</f>
        <v>1.1618708</v>
      </c>
      <c r="S224" s="235">
        <v>0</v>
      </c>
      <c r="T224" s="236">
        <f>S224*H224</f>
        <v>0</v>
      </c>
      <c r="U224" s="37"/>
      <c r="V224" s="37"/>
      <c r="W224" s="37"/>
      <c r="X224" s="37"/>
      <c r="Y224" s="37"/>
      <c r="Z224" s="37"/>
      <c r="AA224" s="37"/>
      <c r="AB224" s="37"/>
      <c r="AC224" s="37"/>
      <c r="AD224" s="37"/>
      <c r="AE224" s="37"/>
      <c r="AR224" s="237" t="s">
        <v>108</v>
      </c>
      <c r="AT224" s="237" t="s">
        <v>186</v>
      </c>
      <c r="AU224" s="237" t="s">
        <v>87</v>
      </c>
      <c r="AY224" s="16" t="s">
        <v>184</v>
      </c>
      <c r="BE224" s="238">
        <f>IF(N224="základní",J224,0)</f>
        <v>0</v>
      </c>
      <c r="BF224" s="238">
        <f>IF(N224="snížená",J224,0)</f>
        <v>0</v>
      </c>
      <c r="BG224" s="238">
        <f>IF(N224="zákl. přenesená",J224,0)</f>
        <v>0</v>
      </c>
      <c r="BH224" s="238">
        <f>IF(N224="sníž. přenesená",J224,0)</f>
        <v>0</v>
      </c>
      <c r="BI224" s="238">
        <f>IF(N224="nulová",J224,0)</f>
        <v>0</v>
      </c>
      <c r="BJ224" s="16" t="s">
        <v>85</v>
      </c>
      <c r="BK224" s="238">
        <f>ROUND(I224*H224,2)</f>
        <v>0</v>
      </c>
      <c r="BL224" s="16" t="s">
        <v>108</v>
      </c>
      <c r="BM224" s="237" t="s">
        <v>347</v>
      </c>
    </row>
    <row r="225" s="2" customFormat="1" ht="16.5" customHeight="1">
      <c r="A225" s="37"/>
      <c r="B225" s="38"/>
      <c r="C225" s="226" t="s">
        <v>348</v>
      </c>
      <c r="D225" s="226" t="s">
        <v>186</v>
      </c>
      <c r="E225" s="227" t="s">
        <v>349</v>
      </c>
      <c r="F225" s="228" t="s">
        <v>350</v>
      </c>
      <c r="G225" s="229" t="s">
        <v>201</v>
      </c>
      <c r="H225" s="230">
        <v>171.69</v>
      </c>
      <c r="I225" s="231"/>
      <c r="J225" s="232">
        <f>ROUND(I225*H225,2)</f>
        <v>0</v>
      </c>
      <c r="K225" s="228" t="s">
        <v>190</v>
      </c>
      <c r="L225" s="43"/>
      <c r="M225" s="233" t="s">
        <v>1</v>
      </c>
      <c r="N225" s="234" t="s">
        <v>42</v>
      </c>
      <c r="O225" s="90"/>
      <c r="P225" s="235">
        <f>O225*H225</f>
        <v>0</v>
      </c>
      <c r="Q225" s="235">
        <v>0.0073499999999999998</v>
      </c>
      <c r="R225" s="235">
        <f>Q225*H225</f>
        <v>1.2619214999999999</v>
      </c>
      <c r="S225" s="235">
        <v>0</v>
      </c>
      <c r="T225" s="236">
        <f>S225*H225</f>
        <v>0</v>
      </c>
      <c r="U225" s="37"/>
      <c r="V225" s="37"/>
      <c r="W225" s="37"/>
      <c r="X225" s="37"/>
      <c r="Y225" s="37"/>
      <c r="Z225" s="37"/>
      <c r="AA225" s="37"/>
      <c r="AB225" s="37"/>
      <c r="AC225" s="37"/>
      <c r="AD225" s="37"/>
      <c r="AE225" s="37"/>
      <c r="AR225" s="237" t="s">
        <v>108</v>
      </c>
      <c r="AT225" s="237" t="s">
        <v>186</v>
      </c>
      <c r="AU225" s="237" t="s">
        <v>87</v>
      </c>
      <c r="AY225" s="16" t="s">
        <v>184</v>
      </c>
      <c r="BE225" s="238">
        <f>IF(N225="základní",J225,0)</f>
        <v>0</v>
      </c>
      <c r="BF225" s="238">
        <f>IF(N225="snížená",J225,0)</f>
        <v>0</v>
      </c>
      <c r="BG225" s="238">
        <f>IF(N225="zákl. přenesená",J225,0)</f>
        <v>0</v>
      </c>
      <c r="BH225" s="238">
        <f>IF(N225="sníž. přenesená",J225,0)</f>
        <v>0</v>
      </c>
      <c r="BI225" s="238">
        <f>IF(N225="nulová",J225,0)</f>
        <v>0</v>
      </c>
      <c r="BJ225" s="16" t="s">
        <v>85</v>
      </c>
      <c r="BK225" s="238">
        <f>ROUND(I225*H225,2)</f>
        <v>0</v>
      </c>
      <c r="BL225" s="16" t="s">
        <v>108</v>
      </c>
      <c r="BM225" s="237" t="s">
        <v>351</v>
      </c>
    </row>
    <row r="226" s="13" customFormat="1">
      <c r="A226" s="13"/>
      <c r="B226" s="239"/>
      <c r="C226" s="240"/>
      <c r="D226" s="241" t="s">
        <v>192</v>
      </c>
      <c r="E226" s="242" t="s">
        <v>1</v>
      </c>
      <c r="F226" s="243" t="s">
        <v>352</v>
      </c>
      <c r="G226" s="240"/>
      <c r="H226" s="244">
        <v>171.69</v>
      </c>
      <c r="I226" s="245"/>
      <c r="J226" s="240"/>
      <c r="K226" s="240"/>
      <c r="L226" s="246"/>
      <c r="M226" s="247"/>
      <c r="N226" s="248"/>
      <c r="O226" s="248"/>
      <c r="P226" s="248"/>
      <c r="Q226" s="248"/>
      <c r="R226" s="248"/>
      <c r="S226" s="248"/>
      <c r="T226" s="249"/>
      <c r="U226" s="13"/>
      <c r="V226" s="13"/>
      <c r="W226" s="13"/>
      <c r="X226" s="13"/>
      <c r="Y226" s="13"/>
      <c r="Z226" s="13"/>
      <c r="AA226" s="13"/>
      <c r="AB226" s="13"/>
      <c r="AC226" s="13"/>
      <c r="AD226" s="13"/>
      <c r="AE226" s="13"/>
      <c r="AT226" s="250" t="s">
        <v>192</v>
      </c>
      <c r="AU226" s="250" t="s">
        <v>87</v>
      </c>
      <c r="AV226" s="13" t="s">
        <v>87</v>
      </c>
      <c r="AW226" s="13" t="s">
        <v>32</v>
      </c>
      <c r="AX226" s="13" t="s">
        <v>77</v>
      </c>
      <c r="AY226" s="250" t="s">
        <v>184</v>
      </c>
    </row>
    <row r="227" s="14" customFormat="1">
      <c r="A227" s="14"/>
      <c r="B227" s="251"/>
      <c r="C227" s="252"/>
      <c r="D227" s="241" t="s">
        <v>192</v>
      </c>
      <c r="E227" s="253" t="s">
        <v>1</v>
      </c>
      <c r="F227" s="254" t="s">
        <v>194</v>
      </c>
      <c r="G227" s="252"/>
      <c r="H227" s="255">
        <v>171.69</v>
      </c>
      <c r="I227" s="256"/>
      <c r="J227" s="252"/>
      <c r="K227" s="252"/>
      <c r="L227" s="257"/>
      <c r="M227" s="258"/>
      <c r="N227" s="259"/>
      <c r="O227" s="259"/>
      <c r="P227" s="259"/>
      <c r="Q227" s="259"/>
      <c r="R227" s="259"/>
      <c r="S227" s="259"/>
      <c r="T227" s="260"/>
      <c r="U227" s="14"/>
      <c r="V227" s="14"/>
      <c r="W227" s="14"/>
      <c r="X227" s="14"/>
      <c r="Y227" s="14"/>
      <c r="Z227" s="14"/>
      <c r="AA227" s="14"/>
      <c r="AB227" s="14"/>
      <c r="AC227" s="14"/>
      <c r="AD227" s="14"/>
      <c r="AE227" s="14"/>
      <c r="AT227" s="261" t="s">
        <v>192</v>
      </c>
      <c r="AU227" s="261" t="s">
        <v>87</v>
      </c>
      <c r="AV227" s="14" t="s">
        <v>108</v>
      </c>
      <c r="AW227" s="14" t="s">
        <v>32</v>
      </c>
      <c r="AX227" s="14" t="s">
        <v>85</v>
      </c>
      <c r="AY227" s="261" t="s">
        <v>184</v>
      </c>
    </row>
    <row r="228" s="2" customFormat="1" ht="16.5" customHeight="1">
      <c r="A228" s="37"/>
      <c r="B228" s="38"/>
      <c r="C228" s="226" t="s">
        <v>353</v>
      </c>
      <c r="D228" s="226" t="s">
        <v>186</v>
      </c>
      <c r="E228" s="227" t="s">
        <v>354</v>
      </c>
      <c r="F228" s="228" t="s">
        <v>355</v>
      </c>
      <c r="G228" s="229" t="s">
        <v>201</v>
      </c>
      <c r="H228" s="230">
        <v>17.170000000000002</v>
      </c>
      <c r="I228" s="231"/>
      <c r="J228" s="232">
        <f>ROUND(I228*H228,2)</f>
        <v>0</v>
      </c>
      <c r="K228" s="228" t="s">
        <v>190</v>
      </c>
      <c r="L228" s="43"/>
      <c r="M228" s="233" t="s">
        <v>1</v>
      </c>
      <c r="N228" s="234" t="s">
        <v>42</v>
      </c>
      <c r="O228" s="90"/>
      <c r="P228" s="235">
        <f>O228*H228</f>
        <v>0</v>
      </c>
      <c r="Q228" s="235">
        <v>0.056000000000000001</v>
      </c>
      <c r="R228" s="235">
        <f>Q228*H228</f>
        <v>0.96152000000000015</v>
      </c>
      <c r="S228" s="235">
        <v>0</v>
      </c>
      <c r="T228" s="236">
        <f>S228*H228</f>
        <v>0</v>
      </c>
      <c r="U228" s="37"/>
      <c r="V228" s="37"/>
      <c r="W228" s="37"/>
      <c r="X228" s="37"/>
      <c r="Y228" s="37"/>
      <c r="Z228" s="37"/>
      <c r="AA228" s="37"/>
      <c r="AB228" s="37"/>
      <c r="AC228" s="37"/>
      <c r="AD228" s="37"/>
      <c r="AE228" s="37"/>
      <c r="AR228" s="237" t="s">
        <v>108</v>
      </c>
      <c r="AT228" s="237" t="s">
        <v>186</v>
      </c>
      <c r="AU228" s="237" t="s">
        <v>87</v>
      </c>
      <c r="AY228" s="16" t="s">
        <v>184</v>
      </c>
      <c r="BE228" s="238">
        <f>IF(N228="základní",J228,0)</f>
        <v>0</v>
      </c>
      <c r="BF228" s="238">
        <f>IF(N228="snížená",J228,0)</f>
        <v>0</v>
      </c>
      <c r="BG228" s="238">
        <f>IF(N228="zákl. přenesená",J228,0)</f>
        <v>0</v>
      </c>
      <c r="BH228" s="238">
        <f>IF(N228="sníž. přenesená",J228,0)</f>
        <v>0</v>
      </c>
      <c r="BI228" s="238">
        <f>IF(N228="nulová",J228,0)</f>
        <v>0</v>
      </c>
      <c r="BJ228" s="16" t="s">
        <v>85</v>
      </c>
      <c r="BK228" s="238">
        <f>ROUND(I228*H228,2)</f>
        <v>0</v>
      </c>
      <c r="BL228" s="16" t="s">
        <v>108</v>
      </c>
      <c r="BM228" s="237" t="s">
        <v>356</v>
      </c>
    </row>
    <row r="229" s="2" customFormat="1" ht="24.15" customHeight="1">
      <c r="A229" s="37"/>
      <c r="B229" s="38"/>
      <c r="C229" s="226" t="s">
        <v>357</v>
      </c>
      <c r="D229" s="226" t="s">
        <v>186</v>
      </c>
      <c r="E229" s="227" t="s">
        <v>358</v>
      </c>
      <c r="F229" s="228" t="s">
        <v>359</v>
      </c>
      <c r="G229" s="229" t="s">
        <v>201</v>
      </c>
      <c r="H229" s="230">
        <v>169.69</v>
      </c>
      <c r="I229" s="231"/>
      <c r="J229" s="232">
        <f>ROUND(I229*H229,2)</f>
        <v>0</v>
      </c>
      <c r="K229" s="228" t="s">
        <v>202</v>
      </c>
      <c r="L229" s="43"/>
      <c r="M229" s="233" t="s">
        <v>1</v>
      </c>
      <c r="N229" s="234" t="s">
        <v>42</v>
      </c>
      <c r="O229" s="90"/>
      <c r="P229" s="235">
        <f>O229*H229</f>
        <v>0</v>
      </c>
      <c r="Q229" s="235">
        <v>0</v>
      </c>
      <c r="R229" s="235">
        <f>Q229*H229</f>
        <v>0</v>
      </c>
      <c r="S229" s="235">
        <v>0</v>
      </c>
      <c r="T229" s="236">
        <f>S229*H229</f>
        <v>0</v>
      </c>
      <c r="U229" s="37"/>
      <c r="V229" s="37"/>
      <c r="W229" s="37"/>
      <c r="X229" s="37"/>
      <c r="Y229" s="37"/>
      <c r="Z229" s="37"/>
      <c r="AA229" s="37"/>
      <c r="AB229" s="37"/>
      <c r="AC229" s="37"/>
      <c r="AD229" s="37"/>
      <c r="AE229" s="37"/>
      <c r="AR229" s="237" t="s">
        <v>108</v>
      </c>
      <c r="AT229" s="237" t="s">
        <v>186</v>
      </c>
      <c r="AU229" s="237" t="s">
        <v>87</v>
      </c>
      <c r="AY229" s="16" t="s">
        <v>184</v>
      </c>
      <c r="BE229" s="238">
        <f>IF(N229="základní",J229,0)</f>
        <v>0</v>
      </c>
      <c r="BF229" s="238">
        <f>IF(N229="snížená",J229,0)</f>
        <v>0</v>
      </c>
      <c r="BG229" s="238">
        <f>IF(N229="zákl. přenesená",J229,0)</f>
        <v>0</v>
      </c>
      <c r="BH229" s="238">
        <f>IF(N229="sníž. přenesená",J229,0)</f>
        <v>0</v>
      </c>
      <c r="BI229" s="238">
        <f>IF(N229="nulová",J229,0)</f>
        <v>0</v>
      </c>
      <c r="BJ229" s="16" t="s">
        <v>85</v>
      </c>
      <c r="BK229" s="238">
        <f>ROUND(I229*H229,2)</f>
        <v>0</v>
      </c>
      <c r="BL229" s="16" t="s">
        <v>108</v>
      </c>
      <c r="BM229" s="237" t="s">
        <v>360</v>
      </c>
    </row>
    <row r="230" s="2" customFormat="1">
      <c r="A230" s="37"/>
      <c r="B230" s="38"/>
      <c r="C230" s="39"/>
      <c r="D230" s="241" t="s">
        <v>300</v>
      </c>
      <c r="E230" s="39"/>
      <c r="F230" s="272" t="s">
        <v>361</v>
      </c>
      <c r="G230" s="39"/>
      <c r="H230" s="39"/>
      <c r="I230" s="273"/>
      <c r="J230" s="39"/>
      <c r="K230" s="39"/>
      <c r="L230" s="43"/>
      <c r="M230" s="274"/>
      <c r="N230" s="275"/>
      <c r="O230" s="90"/>
      <c r="P230" s="90"/>
      <c r="Q230" s="90"/>
      <c r="R230" s="90"/>
      <c r="S230" s="90"/>
      <c r="T230" s="91"/>
      <c r="U230" s="37"/>
      <c r="V230" s="37"/>
      <c r="W230" s="37"/>
      <c r="X230" s="37"/>
      <c r="Y230" s="37"/>
      <c r="Z230" s="37"/>
      <c r="AA230" s="37"/>
      <c r="AB230" s="37"/>
      <c r="AC230" s="37"/>
      <c r="AD230" s="37"/>
      <c r="AE230" s="37"/>
      <c r="AT230" s="16" t="s">
        <v>300</v>
      </c>
      <c r="AU230" s="16" t="s">
        <v>87</v>
      </c>
    </row>
    <row r="231" s="2" customFormat="1" ht="16.5" customHeight="1">
      <c r="A231" s="37"/>
      <c r="B231" s="38"/>
      <c r="C231" s="226" t="s">
        <v>362</v>
      </c>
      <c r="D231" s="226" t="s">
        <v>186</v>
      </c>
      <c r="E231" s="227" t="s">
        <v>363</v>
      </c>
      <c r="F231" s="228" t="s">
        <v>364</v>
      </c>
      <c r="G231" s="229" t="s">
        <v>201</v>
      </c>
      <c r="H231" s="230">
        <v>2</v>
      </c>
      <c r="I231" s="231"/>
      <c r="J231" s="232">
        <f>ROUND(I231*H231,2)</f>
        <v>0</v>
      </c>
      <c r="K231" s="228" t="s">
        <v>190</v>
      </c>
      <c r="L231" s="43"/>
      <c r="M231" s="233" t="s">
        <v>1</v>
      </c>
      <c r="N231" s="234" t="s">
        <v>42</v>
      </c>
      <c r="O231" s="90"/>
      <c r="P231" s="235">
        <f>O231*H231</f>
        <v>0</v>
      </c>
      <c r="Q231" s="235">
        <v>0.01575</v>
      </c>
      <c r="R231" s="235">
        <f>Q231*H231</f>
        <v>0.0315</v>
      </c>
      <c r="S231" s="235">
        <v>0</v>
      </c>
      <c r="T231" s="236">
        <f>S231*H231</f>
        <v>0</v>
      </c>
      <c r="U231" s="37"/>
      <c r="V231" s="37"/>
      <c r="W231" s="37"/>
      <c r="X231" s="37"/>
      <c r="Y231" s="37"/>
      <c r="Z231" s="37"/>
      <c r="AA231" s="37"/>
      <c r="AB231" s="37"/>
      <c r="AC231" s="37"/>
      <c r="AD231" s="37"/>
      <c r="AE231" s="37"/>
      <c r="AR231" s="237" t="s">
        <v>108</v>
      </c>
      <c r="AT231" s="237" t="s">
        <v>186</v>
      </c>
      <c r="AU231" s="237" t="s">
        <v>87</v>
      </c>
      <c r="AY231" s="16" t="s">
        <v>184</v>
      </c>
      <c r="BE231" s="238">
        <f>IF(N231="základní",J231,0)</f>
        <v>0</v>
      </c>
      <c r="BF231" s="238">
        <f>IF(N231="snížená",J231,0)</f>
        <v>0</v>
      </c>
      <c r="BG231" s="238">
        <f>IF(N231="zákl. přenesená",J231,0)</f>
        <v>0</v>
      </c>
      <c r="BH231" s="238">
        <f>IF(N231="sníž. přenesená",J231,0)</f>
        <v>0</v>
      </c>
      <c r="BI231" s="238">
        <f>IF(N231="nulová",J231,0)</f>
        <v>0</v>
      </c>
      <c r="BJ231" s="16" t="s">
        <v>85</v>
      </c>
      <c r="BK231" s="238">
        <f>ROUND(I231*H231,2)</f>
        <v>0</v>
      </c>
      <c r="BL231" s="16" t="s">
        <v>108</v>
      </c>
      <c r="BM231" s="237" t="s">
        <v>365</v>
      </c>
    </row>
    <row r="232" s="2" customFormat="1" ht="16.5" customHeight="1">
      <c r="A232" s="37"/>
      <c r="B232" s="38"/>
      <c r="C232" s="226" t="s">
        <v>366</v>
      </c>
      <c r="D232" s="226" t="s">
        <v>186</v>
      </c>
      <c r="E232" s="227" t="s">
        <v>367</v>
      </c>
      <c r="F232" s="228" t="s">
        <v>368</v>
      </c>
      <c r="G232" s="229" t="s">
        <v>201</v>
      </c>
      <c r="H232" s="230">
        <v>169.69</v>
      </c>
      <c r="I232" s="231"/>
      <c r="J232" s="232">
        <f>ROUND(I232*H232,2)</f>
        <v>0</v>
      </c>
      <c r="K232" s="228" t="s">
        <v>190</v>
      </c>
      <c r="L232" s="43"/>
      <c r="M232" s="233" t="s">
        <v>1</v>
      </c>
      <c r="N232" s="234" t="s">
        <v>42</v>
      </c>
      <c r="O232" s="90"/>
      <c r="P232" s="235">
        <f>O232*H232</f>
        <v>0</v>
      </c>
      <c r="Q232" s="235">
        <v>0.018380000000000001</v>
      </c>
      <c r="R232" s="235">
        <f>Q232*H232</f>
        <v>3.1189022</v>
      </c>
      <c r="S232" s="235">
        <v>0</v>
      </c>
      <c r="T232" s="236">
        <f>S232*H232</f>
        <v>0</v>
      </c>
      <c r="U232" s="37"/>
      <c r="V232" s="37"/>
      <c r="W232" s="37"/>
      <c r="X232" s="37"/>
      <c r="Y232" s="37"/>
      <c r="Z232" s="37"/>
      <c r="AA232" s="37"/>
      <c r="AB232" s="37"/>
      <c r="AC232" s="37"/>
      <c r="AD232" s="37"/>
      <c r="AE232" s="37"/>
      <c r="AR232" s="237" t="s">
        <v>108</v>
      </c>
      <c r="AT232" s="237" t="s">
        <v>186</v>
      </c>
      <c r="AU232" s="237" t="s">
        <v>87</v>
      </c>
      <c r="AY232" s="16" t="s">
        <v>184</v>
      </c>
      <c r="BE232" s="238">
        <f>IF(N232="základní",J232,0)</f>
        <v>0</v>
      </c>
      <c r="BF232" s="238">
        <f>IF(N232="snížená",J232,0)</f>
        <v>0</v>
      </c>
      <c r="BG232" s="238">
        <f>IF(N232="zákl. přenesená",J232,0)</f>
        <v>0</v>
      </c>
      <c r="BH232" s="238">
        <f>IF(N232="sníž. přenesená",J232,0)</f>
        <v>0</v>
      </c>
      <c r="BI232" s="238">
        <f>IF(N232="nulová",J232,0)</f>
        <v>0</v>
      </c>
      <c r="BJ232" s="16" t="s">
        <v>85</v>
      </c>
      <c r="BK232" s="238">
        <f>ROUND(I232*H232,2)</f>
        <v>0</v>
      </c>
      <c r="BL232" s="16" t="s">
        <v>108</v>
      </c>
      <c r="BM232" s="237" t="s">
        <v>369</v>
      </c>
    </row>
    <row r="233" s="2" customFormat="1" ht="16.5" customHeight="1">
      <c r="A233" s="37"/>
      <c r="B233" s="38"/>
      <c r="C233" s="226" t="s">
        <v>370</v>
      </c>
      <c r="D233" s="226" t="s">
        <v>186</v>
      </c>
      <c r="E233" s="227" t="s">
        <v>371</v>
      </c>
      <c r="F233" s="228" t="s">
        <v>372</v>
      </c>
      <c r="G233" s="229" t="s">
        <v>201</v>
      </c>
      <c r="H233" s="230">
        <v>169.69</v>
      </c>
      <c r="I233" s="231"/>
      <c r="J233" s="232">
        <f>ROUND(I233*H233,2)</f>
        <v>0</v>
      </c>
      <c r="K233" s="228" t="s">
        <v>190</v>
      </c>
      <c r="L233" s="43"/>
      <c r="M233" s="233" t="s">
        <v>1</v>
      </c>
      <c r="N233" s="234" t="s">
        <v>42</v>
      </c>
      <c r="O233" s="90"/>
      <c r="P233" s="235">
        <f>O233*H233</f>
        <v>0</v>
      </c>
      <c r="Q233" s="235">
        <v>0.0079000000000000008</v>
      </c>
      <c r="R233" s="235">
        <f>Q233*H233</f>
        <v>1.3405510000000001</v>
      </c>
      <c r="S233" s="235">
        <v>0</v>
      </c>
      <c r="T233" s="236">
        <f>S233*H233</f>
        <v>0</v>
      </c>
      <c r="U233" s="37"/>
      <c r="V233" s="37"/>
      <c r="W233" s="37"/>
      <c r="X233" s="37"/>
      <c r="Y233" s="37"/>
      <c r="Z233" s="37"/>
      <c r="AA233" s="37"/>
      <c r="AB233" s="37"/>
      <c r="AC233" s="37"/>
      <c r="AD233" s="37"/>
      <c r="AE233" s="37"/>
      <c r="AR233" s="237" t="s">
        <v>108</v>
      </c>
      <c r="AT233" s="237" t="s">
        <v>186</v>
      </c>
      <c r="AU233" s="237" t="s">
        <v>87</v>
      </c>
      <c r="AY233" s="16" t="s">
        <v>184</v>
      </c>
      <c r="BE233" s="238">
        <f>IF(N233="základní",J233,0)</f>
        <v>0</v>
      </c>
      <c r="BF233" s="238">
        <f>IF(N233="snížená",J233,0)</f>
        <v>0</v>
      </c>
      <c r="BG233" s="238">
        <f>IF(N233="zákl. přenesená",J233,0)</f>
        <v>0</v>
      </c>
      <c r="BH233" s="238">
        <f>IF(N233="sníž. přenesená",J233,0)</f>
        <v>0</v>
      </c>
      <c r="BI233" s="238">
        <f>IF(N233="nulová",J233,0)</f>
        <v>0</v>
      </c>
      <c r="BJ233" s="16" t="s">
        <v>85</v>
      </c>
      <c r="BK233" s="238">
        <f>ROUND(I233*H233,2)</f>
        <v>0</v>
      </c>
      <c r="BL233" s="16" t="s">
        <v>108</v>
      </c>
      <c r="BM233" s="237" t="s">
        <v>373</v>
      </c>
    </row>
    <row r="234" s="2" customFormat="1" ht="16.5" customHeight="1">
      <c r="A234" s="37"/>
      <c r="B234" s="38"/>
      <c r="C234" s="226" t="s">
        <v>374</v>
      </c>
      <c r="D234" s="226" t="s">
        <v>186</v>
      </c>
      <c r="E234" s="227" t="s">
        <v>371</v>
      </c>
      <c r="F234" s="228" t="s">
        <v>372</v>
      </c>
      <c r="G234" s="229" t="s">
        <v>201</v>
      </c>
      <c r="H234" s="230">
        <v>2</v>
      </c>
      <c r="I234" s="231"/>
      <c r="J234" s="232">
        <f>ROUND(I234*H234,2)</f>
        <v>0</v>
      </c>
      <c r="K234" s="228" t="s">
        <v>190</v>
      </c>
      <c r="L234" s="43"/>
      <c r="M234" s="233" t="s">
        <v>1</v>
      </c>
      <c r="N234" s="234" t="s">
        <v>42</v>
      </c>
      <c r="O234" s="90"/>
      <c r="P234" s="235">
        <f>O234*H234</f>
        <v>0</v>
      </c>
      <c r="Q234" s="235">
        <v>0.0079000000000000008</v>
      </c>
      <c r="R234" s="235">
        <f>Q234*H234</f>
        <v>0.015800000000000002</v>
      </c>
      <c r="S234" s="235">
        <v>0</v>
      </c>
      <c r="T234" s="236">
        <f>S234*H234</f>
        <v>0</v>
      </c>
      <c r="U234" s="37"/>
      <c r="V234" s="37"/>
      <c r="W234" s="37"/>
      <c r="X234" s="37"/>
      <c r="Y234" s="37"/>
      <c r="Z234" s="37"/>
      <c r="AA234" s="37"/>
      <c r="AB234" s="37"/>
      <c r="AC234" s="37"/>
      <c r="AD234" s="37"/>
      <c r="AE234" s="37"/>
      <c r="AR234" s="237" t="s">
        <v>108</v>
      </c>
      <c r="AT234" s="237" t="s">
        <v>186</v>
      </c>
      <c r="AU234" s="237" t="s">
        <v>87</v>
      </c>
      <c r="AY234" s="16" t="s">
        <v>184</v>
      </c>
      <c r="BE234" s="238">
        <f>IF(N234="základní",J234,0)</f>
        <v>0</v>
      </c>
      <c r="BF234" s="238">
        <f>IF(N234="snížená",J234,0)</f>
        <v>0</v>
      </c>
      <c r="BG234" s="238">
        <f>IF(N234="zákl. přenesená",J234,0)</f>
        <v>0</v>
      </c>
      <c r="BH234" s="238">
        <f>IF(N234="sníž. přenesená",J234,0)</f>
        <v>0</v>
      </c>
      <c r="BI234" s="238">
        <f>IF(N234="nulová",J234,0)</f>
        <v>0</v>
      </c>
      <c r="BJ234" s="16" t="s">
        <v>85</v>
      </c>
      <c r="BK234" s="238">
        <f>ROUND(I234*H234,2)</f>
        <v>0</v>
      </c>
      <c r="BL234" s="16" t="s">
        <v>108</v>
      </c>
      <c r="BM234" s="237" t="s">
        <v>375</v>
      </c>
    </row>
    <row r="235" s="2" customFormat="1" ht="24.15" customHeight="1">
      <c r="A235" s="37"/>
      <c r="B235" s="38"/>
      <c r="C235" s="226" t="s">
        <v>376</v>
      </c>
      <c r="D235" s="226" t="s">
        <v>186</v>
      </c>
      <c r="E235" s="227" t="s">
        <v>377</v>
      </c>
      <c r="F235" s="228" t="s">
        <v>378</v>
      </c>
      <c r="G235" s="229" t="s">
        <v>201</v>
      </c>
      <c r="H235" s="230">
        <v>465</v>
      </c>
      <c r="I235" s="231"/>
      <c r="J235" s="232">
        <f>ROUND(I235*H235,2)</f>
        <v>0</v>
      </c>
      <c r="K235" s="228" t="s">
        <v>190</v>
      </c>
      <c r="L235" s="43"/>
      <c r="M235" s="233" t="s">
        <v>1</v>
      </c>
      <c r="N235" s="234" t="s">
        <v>42</v>
      </c>
      <c r="O235" s="90"/>
      <c r="P235" s="235">
        <f>O235*H235</f>
        <v>0</v>
      </c>
      <c r="Q235" s="235">
        <v>0.0057099999999999998</v>
      </c>
      <c r="R235" s="235">
        <f>Q235*H235</f>
        <v>2.6551499999999999</v>
      </c>
      <c r="S235" s="235">
        <v>0</v>
      </c>
      <c r="T235" s="236">
        <f>S235*H235</f>
        <v>0</v>
      </c>
      <c r="U235" s="37"/>
      <c r="V235" s="37"/>
      <c r="W235" s="37"/>
      <c r="X235" s="37"/>
      <c r="Y235" s="37"/>
      <c r="Z235" s="37"/>
      <c r="AA235" s="37"/>
      <c r="AB235" s="37"/>
      <c r="AC235" s="37"/>
      <c r="AD235" s="37"/>
      <c r="AE235" s="37"/>
      <c r="AR235" s="237" t="s">
        <v>108</v>
      </c>
      <c r="AT235" s="237" t="s">
        <v>186</v>
      </c>
      <c r="AU235" s="237" t="s">
        <v>87</v>
      </c>
      <c r="AY235" s="16" t="s">
        <v>184</v>
      </c>
      <c r="BE235" s="238">
        <f>IF(N235="základní",J235,0)</f>
        <v>0</v>
      </c>
      <c r="BF235" s="238">
        <f>IF(N235="snížená",J235,0)</f>
        <v>0</v>
      </c>
      <c r="BG235" s="238">
        <f>IF(N235="zákl. přenesená",J235,0)</f>
        <v>0</v>
      </c>
      <c r="BH235" s="238">
        <f>IF(N235="sníž. přenesená",J235,0)</f>
        <v>0</v>
      </c>
      <c r="BI235" s="238">
        <f>IF(N235="nulová",J235,0)</f>
        <v>0</v>
      </c>
      <c r="BJ235" s="16" t="s">
        <v>85</v>
      </c>
      <c r="BK235" s="238">
        <f>ROUND(I235*H235,2)</f>
        <v>0</v>
      </c>
      <c r="BL235" s="16" t="s">
        <v>108</v>
      </c>
      <c r="BM235" s="237" t="s">
        <v>379</v>
      </c>
    </row>
    <row r="236" s="2" customFormat="1" ht="16.5" customHeight="1">
      <c r="A236" s="37"/>
      <c r="B236" s="38"/>
      <c r="C236" s="226" t="s">
        <v>380</v>
      </c>
      <c r="D236" s="226" t="s">
        <v>186</v>
      </c>
      <c r="E236" s="227" t="s">
        <v>381</v>
      </c>
      <c r="F236" s="228" t="s">
        <v>382</v>
      </c>
      <c r="G236" s="229" t="s">
        <v>201</v>
      </c>
      <c r="H236" s="230">
        <v>14</v>
      </c>
      <c r="I236" s="231"/>
      <c r="J236" s="232">
        <f>ROUND(I236*H236,2)</f>
        <v>0</v>
      </c>
      <c r="K236" s="228" t="s">
        <v>190</v>
      </c>
      <c r="L236" s="43"/>
      <c r="M236" s="233" t="s">
        <v>1</v>
      </c>
      <c r="N236" s="234" t="s">
        <v>42</v>
      </c>
      <c r="O236" s="90"/>
      <c r="P236" s="235">
        <f>O236*H236</f>
        <v>0</v>
      </c>
      <c r="Q236" s="235">
        <v>0.00084999999999999995</v>
      </c>
      <c r="R236" s="235">
        <f>Q236*H236</f>
        <v>0.011899999999999999</v>
      </c>
      <c r="S236" s="235">
        <v>0</v>
      </c>
      <c r="T236" s="236">
        <f>S236*H236</f>
        <v>0</v>
      </c>
      <c r="U236" s="37"/>
      <c r="V236" s="37"/>
      <c r="W236" s="37"/>
      <c r="X236" s="37"/>
      <c r="Y236" s="37"/>
      <c r="Z236" s="37"/>
      <c r="AA236" s="37"/>
      <c r="AB236" s="37"/>
      <c r="AC236" s="37"/>
      <c r="AD236" s="37"/>
      <c r="AE236" s="37"/>
      <c r="AR236" s="237" t="s">
        <v>108</v>
      </c>
      <c r="AT236" s="237" t="s">
        <v>186</v>
      </c>
      <c r="AU236" s="237" t="s">
        <v>87</v>
      </c>
      <c r="AY236" s="16" t="s">
        <v>184</v>
      </c>
      <c r="BE236" s="238">
        <f>IF(N236="základní",J236,0)</f>
        <v>0</v>
      </c>
      <c r="BF236" s="238">
        <f>IF(N236="snížená",J236,0)</f>
        <v>0</v>
      </c>
      <c r="BG236" s="238">
        <f>IF(N236="zákl. přenesená",J236,0)</f>
        <v>0</v>
      </c>
      <c r="BH236" s="238">
        <f>IF(N236="sníž. přenesená",J236,0)</f>
        <v>0</v>
      </c>
      <c r="BI236" s="238">
        <f>IF(N236="nulová",J236,0)</f>
        <v>0</v>
      </c>
      <c r="BJ236" s="16" t="s">
        <v>85</v>
      </c>
      <c r="BK236" s="238">
        <f>ROUND(I236*H236,2)</f>
        <v>0</v>
      </c>
      <c r="BL236" s="16" t="s">
        <v>108</v>
      </c>
      <c r="BM236" s="237" t="s">
        <v>383</v>
      </c>
    </row>
    <row r="237" s="2" customFormat="1" ht="21.75" customHeight="1">
      <c r="A237" s="37"/>
      <c r="B237" s="38"/>
      <c r="C237" s="226" t="s">
        <v>384</v>
      </c>
      <c r="D237" s="226" t="s">
        <v>186</v>
      </c>
      <c r="E237" s="227" t="s">
        <v>385</v>
      </c>
      <c r="F237" s="228" t="s">
        <v>386</v>
      </c>
      <c r="G237" s="229" t="s">
        <v>189</v>
      </c>
      <c r="H237" s="230">
        <v>0.95999999999999996</v>
      </c>
      <c r="I237" s="231"/>
      <c r="J237" s="232">
        <f>ROUND(I237*H237,2)</f>
        <v>0</v>
      </c>
      <c r="K237" s="228" t="s">
        <v>190</v>
      </c>
      <c r="L237" s="43"/>
      <c r="M237" s="233" t="s">
        <v>1</v>
      </c>
      <c r="N237" s="234" t="s">
        <v>42</v>
      </c>
      <c r="O237" s="90"/>
      <c r="P237" s="235">
        <f>O237*H237</f>
        <v>0</v>
      </c>
      <c r="Q237" s="235">
        <v>2.5018699999999998</v>
      </c>
      <c r="R237" s="235">
        <f>Q237*H237</f>
        <v>2.4017951999999996</v>
      </c>
      <c r="S237" s="235">
        <v>0</v>
      </c>
      <c r="T237" s="236">
        <f>S237*H237</f>
        <v>0</v>
      </c>
      <c r="U237" s="37"/>
      <c r="V237" s="37"/>
      <c r="W237" s="37"/>
      <c r="X237" s="37"/>
      <c r="Y237" s="37"/>
      <c r="Z237" s="37"/>
      <c r="AA237" s="37"/>
      <c r="AB237" s="37"/>
      <c r="AC237" s="37"/>
      <c r="AD237" s="37"/>
      <c r="AE237" s="37"/>
      <c r="AR237" s="237" t="s">
        <v>108</v>
      </c>
      <c r="AT237" s="237" t="s">
        <v>186</v>
      </c>
      <c r="AU237" s="237" t="s">
        <v>87</v>
      </c>
      <c r="AY237" s="16" t="s">
        <v>184</v>
      </c>
      <c r="BE237" s="238">
        <f>IF(N237="základní",J237,0)</f>
        <v>0</v>
      </c>
      <c r="BF237" s="238">
        <f>IF(N237="snížená",J237,0)</f>
        <v>0</v>
      </c>
      <c r="BG237" s="238">
        <f>IF(N237="zákl. přenesená",J237,0)</f>
        <v>0</v>
      </c>
      <c r="BH237" s="238">
        <f>IF(N237="sníž. přenesená",J237,0)</f>
        <v>0</v>
      </c>
      <c r="BI237" s="238">
        <f>IF(N237="nulová",J237,0)</f>
        <v>0</v>
      </c>
      <c r="BJ237" s="16" t="s">
        <v>85</v>
      </c>
      <c r="BK237" s="238">
        <f>ROUND(I237*H237,2)</f>
        <v>0</v>
      </c>
      <c r="BL237" s="16" t="s">
        <v>108</v>
      </c>
      <c r="BM237" s="237" t="s">
        <v>387</v>
      </c>
    </row>
    <row r="238" s="13" customFormat="1">
      <c r="A238" s="13"/>
      <c r="B238" s="239"/>
      <c r="C238" s="240"/>
      <c r="D238" s="241" t="s">
        <v>192</v>
      </c>
      <c r="E238" s="242" t="s">
        <v>1</v>
      </c>
      <c r="F238" s="243" t="s">
        <v>388</v>
      </c>
      <c r="G238" s="240"/>
      <c r="H238" s="244">
        <v>0.95999999999999996</v>
      </c>
      <c r="I238" s="245"/>
      <c r="J238" s="240"/>
      <c r="K238" s="240"/>
      <c r="L238" s="246"/>
      <c r="M238" s="247"/>
      <c r="N238" s="248"/>
      <c r="O238" s="248"/>
      <c r="P238" s="248"/>
      <c r="Q238" s="248"/>
      <c r="R238" s="248"/>
      <c r="S238" s="248"/>
      <c r="T238" s="249"/>
      <c r="U238" s="13"/>
      <c r="V238" s="13"/>
      <c r="W238" s="13"/>
      <c r="X238" s="13"/>
      <c r="Y238" s="13"/>
      <c r="Z238" s="13"/>
      <c r="AA238" s="13"/>
      <c r="AB238" s="13"/>
      <c r="AC238" s="13"/>
      <c r="AD238" s="13"/>
      <c r="AE238" s="13"/>
      <c r="AT238" s="250" t="s">
        <v>192</v>
      </c>
      <c r="AU238" s="250" t="s">
        <v>87</v>
      </c>
      <c r="AV238" s="13" t="s">
        <v>87</v>
      </c>
      <c r="AW238" s="13" t="s">
        <v>32</v>
      </c>
      <c r="AX238" s="13" t="s">
        <v>77</v>
      </c>
      <c r="AY238" s="250" t="s">
        <v>184</v>
      </c>
    </row>
    <row r="239" s="14" customFormat="1">
      <c r="A239" s="14"/>
      <c r="B239" s="251"/>
      <c r="C239" s="252"/>
      <c r="D239" s="241" t="s">
        <v>192</v>
      </c>
      <c r="E239" s="253" t="s">
        <v>1</v>
      </c>
      <c r="F239" s="254" t="s">
        <v>194</v>
      </c>
      <c r="G239" s="252"/>
      <c r="H239" s="255">
        <v>0.95999999999999996</v>
      </c>
      <c r="I239" s="256"/>
      <c r="J239" s="252"/>
      <c r="K239" s="252"/>
      <c r="L239" s="257"/>
      <c r="M239" s="258"/>
      <c r="N239" s="259"/>
      <c r="O239" s="259"/>
      <c r="P239" s="259"/>
      <c r="Q239" s="259"/>
      <c r="R239" s="259"/>
      <c r="S239" s="259"/>
      <c r="T239" s="260"/>
      <c r="U239" s="14"/>
      <c r="V239" s="14"/>
      <c r="W239" s="14"/>
      <c r="X239" s="14"/>
      <c r="Y239" s="14"/>
      <c r="Z239" s="14"/>
      <c r="AA239" s="14"/>
      <c r="AB239" s="14"/>
      <c r="AC239" s="14"/>
      <c r="AD239" s="14"/>
      <c r="AE239" s="14"/>
      <c r="AT239" s="261" t="s">
        <v>192</v>
      </c>
      <c r="AU239" s="261" t="s">
        <v>87</v>
      </c>
      <c r="AV239" s="14" t="s">
        <v>108</v>
      </c>
      <c r="AW239" s="14" t="s">
        <v>32</v>
      </c>
      <c r="AX239" s="14" t="s">
        <v>85</v>
      </c>
      <c r="AY239" s="261" t="s">
        <v>184</v>
      </c>
    </row>
    <row r="240" s="2" customFormat="1" ht="16.5" customHeight="1">
      <c r="A240" s="37"/>
      <c r="B240" s="38"/>
      <c r="C240" s="226" t="s">
        <v>389</v>
      </c>
      <c r="D240" s="226" t="s">
        <v>186</v>
      </c>
      <c r="E240" s="227" t="s">
        <v>390</v>
      </c>
      <c r="F240" s="228" t="s">
        <v>391</v>
      </c>
      <c r="G240" s="229" t="s">
        <v>189</v>
      </c>
      <c r="H240" s="230">
        <v>0.17999999999999999</v>
      </c>
      <c r="I240" s="231"/>
      <c r="J240" s="232">
        <f>ROUND(I240*H240,2)</f>
        <v>0</v>
      </c>
      <c r="K240" s="228" t="s">
        <v>202</v>
      </c>
      <c r="L240" s="43"/>
      <c r="M240" s="233" t="s">
        <v>1</v>
      </c>
      <c r="N240" s="234" t="s">
        <v>42</v>
      </c>
      <c r="O240" s="90"/>
      <c r="P240" s="235">
        <f>O240*H240</f>
        <v>0</v>
      </c>
      <c r="Q240" s="235">
        <v>2.5018699999999998</v>
      </c>
      <c r="R240" s="235">
        <f>Q240*H240</f>
        <v>0.45033659999999998</v>
      </c>
      <c r="S240" s="235">
        <v>0</v>
      </c>
      <c r="T240" s="236">
        <f>S240*H240</f>
        <v>0</v>
      </c>
      <c r="U240" s="37"/>
      <c r="V240" s="37"/>
      <c r="W240" s="37"/>
      <c r="X240" s="37"/>
      <c r="Y240" s="37"/>
      <c r="Z240" s="37"/>
      <c r="AA240" s="37"/>
      <c r="AB240" s="37"/>
      <c r="AC240" s="37"/>
      <c r="AD240" s="37"/>
      <c r="AE240" s="37"/>
      <c r="AR240" s="237" t="s">
        <v>108</v>
      </c>
      <c r="AT240" s="237" t="s">
        <v>186</v>
      </c>
      <c r="AU240" s="237" t="s">
        <v>87</v>
      </c>
      <c r="AY240" s="16" t="s">
        <v>184</v>
      </c>
      <c r="BE240" s="238">
        <f>IF(N240="základní",J240,0)</f>
        <v>0</v>
      </c>
      <c r="BF240" s="238">
        <f>IF(N240="snížená",J240,0)</f>
        <v>0</v>
      </c>
      <c r="BG240" s="238">
        <f>IF(N240="zákl. přenesená",J240,0)</f>
        <v>0</v>
      </c>
      <c r="BH240" s="238">
        <f>IF(N240="sníž. přenesená",J240,0)</f>
        <v>0</v>
      </c>
      <c r="BI240" s="238">
        <f>IF(N240="nulová",J240,0)</f>
        <v>0</v>
      </c>
      <c r="BJ240" s="16" t="s">
        <v>85</v>
      </c>
      <c r="BK240" s="238">
        <f>ROUND(I240*H240,2)</f>
        <v>0</v>
      </c>
      <c r="BL240" s="16" t="s">
        <v>108</v>
      </c>
      <c r="BM240" s="237" t="s">
        <v>392</v>
      </c>
    </row>
    <row r="241" s="2" customFormat="1">
      <c r="A241" s="37"/>
      <c r="B241" s="38"/>
      <c r="C241" s="39"/>
      <c r="D241" s="241" t="s">
        <v>300</v>
      </c>
      <c r="E241" s="39"/>
      <c r="F241" s="272" t="s">
        <v>301</v>
      </c>
      <c r="G241" s="39"/>
      <c r="H241" s="39"/>
      <c r="I241" s="273"/>
      <c r="J241" s="39"/>
      <c r="K241" s="39"/>
      <c r="L241" s="43"/>
      <c r="M241" s="274"/>
      <c r="N241" s="275"/>
      <c r="O241" s="90"/>
      <c r="P241" s="90"/>
      <c r="Q241" s="90"/>
      <c r="R241" s="90"/>
      <c r="S241" s="90"/>
      <c r="T241" s="91"/>
      <c r="U241" s="37"/>
      <c r="V241" s="37"/>
      <c r="W241" s="37"/>
      <c r="X241" s="37"/>
      <c r="Y241" s="37"/>
      <c r="Z241" s="37"/>
      <c r="AA241" s="37"/>
      <c r="AB241" s="37"/>
      <c r="AC241" s="37"/>
      <c r="AD241" s="37"/>
      <c r="AE241" s="37"/>
      <c r="AT241" s="16" t="s">
        <v>300</v>
      </c>
      <c r="AU241" s="16" t="s">
        <v>87</v>
      </c>
    </row>
    <row r="242" s="13" customFormat="1">
      <c r="A242" s="13"/>
      <c r="B242" s="239"/>
      <c r="C242" s="240"/>
      <c r="D242" s="241" t="s">
        <v>192</v>
      </c>
      <c r="E242" s="242" t="s">
        <v>1</v>
      </c>
      <c r="F242" s="243" t="s">
        <v>393</v>
      </c>
      <c r="G242" s="240"/>
      <c r="H242" s="244">
        <v>0.17999999999999999</v>
      </c>
      <c r="I242" s="245"/>
      <c r="J242" s="240"/>
      <c r="K242" s="240"/>
      <c r="L242" s="246"/>
      <c r="M242" s="247"/>
      <c r="N242" s="248"/>
      <c r="O242" s="248"/>
      <c r="P242" s="248"/>
      <c r="Q242" s="248"/>
      <c r="R242" s="248"/>
      <c r="S242" s="248"/>
      <c r="T242" s="249"/>
      <c r="U242" s="13"/>
      <c r="V242" s="13"/>
      <c r="W242" s="13"/>
      <c r="X242" s="13"/>
      <c r="Y242" s="13"/>
      <c r="Z242" s="13"/>
      <c r="AA242" s="13"/>
      <c r="AB242" s="13"/>
      <c r="AC242" s="13"/>
      <c r="AD242" s="13"/>
      <c r="AE242" s="13"/>
      <c r="AT242" s="250" t="s">
        <v>192</v>
      </c>
      <c r="AU242" s="250" t="s">
        <v>87</v>
      </c>
      <c r="AV242" s="13" t="s">
        <v>87</v>
      </c>
      <c r="AW242" s="13" t="s">
        <v>32</v>
      </c>
      <c r="AX242" s="13" t="s">
        <v>77</v>
      </c>
      <c r="AY242" s="250" t="s">
        <v>184</v>
      </c>
    </row>
    <row r="243" s="14" customFormat="1">
      <c r="A243" s="14"/>
      <c r="B243" s="251"/>
      <c r="C243" s="252"/>
      <c r="D243" s="241" t="s">
        <v>192</v>
      </c>
      <c r="E243" s="253" t="s">
        <v>1</v>
      </c>
      <c r="F243" s="254" t="s">
        <v>194</v>
      </c>
      <c r="G243" s="252"/>
      <c r="H243" s="255">
        <v>0.17999999999999999</v>
      </c>
      <c r="I243" s="256"/>
      <c r="J243" s="252"/>
      <c r="K243" s="252"/>
      <c r="L243" s="257"/>
      <c r="M243" s="258"/>
      <c r="N243" s="259"/>
      <c r="O243" s="259"/>
      <c r="P243" s="259"/>
      <c r="Q243" s="259"/>
      <c r="R243" s="259"/>
      <c r="S243" s="259"/>
      <c r="T243" s="260"/>
      <c r="U243" s="14"/>
      <c r="V243" s="14"/>
      <c r="W243" s="14"/>
      <c r="X243" s="14"/>
      <c r="Y243" s="14"/>
      <c r="Z243" s="14"/>
      <c r="AA243" s="14"/>
      <c r="AB243" s="14"/>
      <c r="AC243" s="14"/>
      <c r="AD243" s="14"/>
      <c r="AE243" s="14"/>
      <c r="AT243" s="261" t="s">
        <v>192</v>
      </c>
      <c r="AU243" s="261" t="s">
        <v>87</v>
      </c>
      <c r="AV243" s="14" t="s">
        <v>108</v>
      </c>
      <c r="AW243" s="14" t="s">
        <v>32</v>
      </c>
      <c r="AX243" s="14" t="s">
        <v>85</v>
      </c>
      <c r="AY243" s="261" t="s">
        <v>184</v>
      </c>
    </row>
    <row r="244" s="2" customFormat="1" ht="16.5" customHeight="1">
      <c r="A244" s="37"/>
      <c r="B244" s="38"/>
      <c r="C244" s="226" t="s">
        <v>394</v>
      </c>
      <c r="D244" s="226" t="s">
        <v>186</v>
      </c>
      <c r="E244" s="227" t="s">
        <v>395</v>
      </c>
      <c r="F244" s="228" t="s">
        <v>396</v>
      </c>
      <c r="G244" s="229" t="s">
        <v>263</v>
      </c>
      <c r="H244" s="230">
        <v>0.076999999999999999</v>
      </c>
      <c r="I244" s="231"/>
      <c r="J244" s="232">
        <f>ROUND(I244*H244,2)</f>
        <v>0</v>
      </c>
      <c r="K244" s="228" t="s">
        <v>190</v>
      </c>
      <c r="L244" s="43"/>
      <c r="M244" s="233" t="s">
        <v>1</v>
      </c>
      <c r="N244" s="234" t="s">
        <v>42</v>
      </c>
      <c r="O244" s="90"/>
      <c r="P244" s="235">
        <f>O244*H244</f>
        <v>0</v>
      </c>
      <c r="Q244" s="235">
        <v>1.0416099999999999</v>
      </c>
      <c r="R244" s="235">
        <f>Q244*H244</f>
        <v>0.080203969999999999</v>
      </c>
      <c r="S244" s="235">
        <v>0</v>
      </c>
      <c r="T244" s="236">
        <f>S244*H244</f>
        <v>0</v>
      </c>
      <c r="U244" s="37"/>
      <c r="V244" s="37"/>
      <c r="W244" s="37"/>
      <c r="X244" s="37"/>
      <c r="Y244" s="37"/>
      <c r="Z244" s="37"/>
      <c r="AA244" s="37"/>
      <c r="AB244" s="37"/>
      <c r="AC244" s="37"/>
      <c r="AD244" s="37"/>
      <c r="AE244" s="37"/>
      <c r="AR244" s="237" t="s">
        <v>108</v>
      </c>
      <c r="AT244" s="237" t="s">
        <v>186</v>
      </c>
      <c r="AU244" s="237" t="s">
        <v>87</v>
      </c>
      <c r="AY244" s="16" t="s">
        <v>184</v>
      </c>
      <c r="BE244" s="238">
        <f>IF(N244="základní",J244,0)</f>
        <v>0</v>
      </c>
      <c r="BF244" s="238">
        <f>IF(N244="snížená",J244,0)</f>
        <v>0</v>
      </c>
      <c r="BG244" s="238">
        <f>IF(N244="zákl. přenesená",J244,0)</f>
        <v>0</v>
      </c>
      <c r="BH244" s="238">
        <f>IF(N244="sníž. přenesená",J244,0)</f>
        <v>0</v>
      </c>
      <c r="BI244" s="238">
        <f>IF(N244="nulová",J244,0)</f>
        <v>0</v>
      </c>
      <c r="BJ244" s="16" t="s">
        <v>85</v>
      </c>
      <c r="BK244" s="238">
        <f>ROUND(I244*H244,2)</f>
        <v>0</v>
      </c>
      <c r="BL244" s="16" t="s">
        <v>108</v>
      </c>
      <c r="BM244" s="237" t="s">
        <v>397</v>
      </c>
    </row>
    <row r="245" s="13" customFormat="1">
      <c r="A245" s="13"/>
      <c r="B245" s="239"/>
      <c r="C245" s="240"/>
      <c r="D245" s="241" t="s">
        <v>192</v>
      </c>
      <c r="E245" s="242" t="s">
        <v>1</v>
      </c>
      <c r="F245" s="243" t="s">
        <v>398</v>
      </c>
      <c r="G245" s="240"/>
      <c r="H245" s="244">
        <v>0.076999999999999999</v>
      </c>
      <c r="I245" s="245"/>
      <c r="J245" s="240"/>
      <c r="K245" s="240"/>
      <c r="L245" s="246"/>
      <c r="M245" s="247"/>
      <c r="N245" s="248"/>
      <c r="O245" s="248"/>
      <c r="P245" s="248"/>
      <c r="Q245" s="248"/>
      <c r="R245" s="248"/>
      <c r="S245" s="248"/>
      <c r="T245" s="249"/>
      <c r="U245" s="13"/>
      <c r="V245" s="13"/>
      <c r="W245" s="13"/>
      <c r="X245" s="13"/>
      <c r="Y245" s="13"/>
      <c r="Z245" s="13"/>
      <c r="AA245" s="13"/>
      <c r="AB245" s="13"/>
      <c r="AC245" s="13"/>
      <c r="AD245" s="13"/>
      <c r="AE245" s="13"/>
      <c r="AT245" s="250" t="s">
        <v>192</v>
      </c>
      <c r="AU245" s="250" t="s">
        <v>87</v>
      </c>
      <c r="AV245" s="13" t="s">
        <v>87</v>
      </c>
      <c r="AW245" s="13" t="s">
        <v>32</v>
      </c>
      <c r="AX245" s="13" t="s">
        <v>77</v>
      </c>
      <c r="AY245" s="250" t="s">
        <v>184</v>
      </c>
    </row>
    <row r="246" s="14" customFormat="1">
      <c r="A246" s="14"/>
      <c r="B246" s="251"/>
      <c r="C246" s="252"/>
      <c r="D246" s="241" t="s">
        <v>192</v>
      </c>
      <c r="E246" s="253" t="s">
        <v>1</v>
      </c>
      <c r="F246" s="254" t="s">
        <v>194</v>
      </c>
      <c r="G246" s="252"/>
      <c r="H246" s="255">
        <v>0.076999999999999999</v>
      </c>
      <c r="I246" s="256"/>
      <c r="J246" s="252"/>
      <c r="K246" s="252"/>
      <c r="L246" s="257"/>
      <c r="M246" s="258"/>
      <c r="N246" s="259"/>
      <c r="O246" s="259"/>
      <c r="P246" s="259"/>
      <c r="Q246" s="259"/>
      <c r="R246" s="259"/>
      <c r="S246" s="259"/>
      <c r="T246" s="260"/>
      <c r="U246" s="14"/>
      <c r="V246" s="14"/>
      <c r="W246" s="14"/>
      <c r="X246" s="14"/>
      <c r="Y246" s="14"/>
      <c r="Z246" s="14"/>
      <c r="AA246" s="14"/>
      <c r="AB246" s="14"/>
      <c r="AC246" s="14"/>
      <c r="AD246" s="14"/>
      <c r="AE246" s="14"/>
      <c r="AT246" s="261" t="s">
        <v>192</v>
      </c>
      <c r="AU246" s="261" t="s">
        <v>87</v>
      </c>
      <c r="AV246" s="14" t="s">
        <v>108</v>
      </c>
      <c r="AW246" s="14" t="s">
        <v>32</v>
      </c>
      <c r="AX246" s="14" t="s">
        <v>85</v>
      </c>
      <c r="AY246" s="261" t="s">
        <v>184</v>
      </c>
    </row>
    <row r="247" s="2" customFormat="1" ht="16.5" customHeight="1">
      <c r="A247" s="37"/>
      <c r="B247" s="38"/>
      <c r="C247" s="226" t="s">
        <v>399</v>
      </c>
      <c r="D247" s="226" t="s">
        <v>186</v>
      </c>
      <c r="E247" s="227" t="s">
        <v>400</v>
      </c>
      <c r="F247" s="228" t="s">
        <v>401</v>
      </c>
      <c r="G247" s="229" t="s">
        <v>201</v>
      </c>
      <c r="H247" s="230">
        <v>18</v>
      </c>
      <c r="I247" s="231"/>
      <c r="J247" s="232">
        <f>ROUND(I247*H247,2)</f>
        <v>0</v>
      </c>
      <c r="K247" s="228" t="s">
        <v>190</v>
      </c>
      <c r="L247" s="43"/>
      <c r="M247" s="233" t="s">
        <v>1</v>
      </c>
      <c r="N247" s="234" t="s">
        <v>42</v>
      </c>
      <c r="O247" s="90"/>
      <c r="P247" s="235">
        <f>O247*H247</f>
        <v>0</v>
      </c>
      <c r="Q247" s="235">
        <v>0.105</v>
      </c>
      <c r="R247" s="235">
        <f>Q247*H247</f>
        <v>1.8899999999999999</v>
      </c>
      <c r="S247" s="235">
        <v>0</v>
      </c>
      <c r="T247" s="236">
        <f>S247*H247</f>
        <v>0</v>
      </c>
      <c r="U247" s="37"/>
      <c r="V247" s="37"/>
      <c r="W247" s="37"/>
      <c r="X247" s="37"/>
      <c r="Y247" s="37"/>
      <c r="Z247" s="37"/>
      <c r="AA247" s="37"/>
      <c r="AB247" s="37"/>
      <c r="AC247" s="37"/>
      <c r="AD247" s="37"/>
      <c r="AE247" s="37"/>
      <c r="AR247" s="237" t="s">
        <v>108</v>
      </c>
      <c r="AT247" s="237" t="s">
        <v>186</v>
      </c>
      <c r="AU247" s="237" t="s">
        <v>87</v>
      </c>
      <c r="AY247" s="16" t="s">
        <v>184</v>
      </c>
      <c r="BE247" s="238">
        <f>IF(N247="základní",J247,0)</f>
        <v>0</v>
      </c>
      <c r="BF247" s="238">
        <f>IF(N247="snížená",J247,0)</f>
        <v>0</v>
      </c>
      <c r="BG247" s="238">
        <f>IF(N247="zákl. přenesená",J247,0)</f>
        <v>0</v>
      </c>
      <c r="BH247" s="238">
        <f>IF(N247="sníž. přenesená",J247,0)</f>
        <v>0</v>
      </c>
      <c r="BI247" s="238">
        <f>IF(N247="nulová",J247,0)</f>
        <v>0</v>
      </c>
      <c r="BJ247" s="16" t="s">
        <v>85</v>
      </c>
      <c r="BK247" s="238">
        <f>ROUND(I247*H247,2)</f>
        <v>0</v>
      </c>
      <c r="BL247" s="16" t="s">
        <v>108</v>
      </c>
      <c r="BM247" s="237" t="s">
        <v>402</v>
      </c>
    </row>
    <row r="248" s="13" customFormat="1">
      <c r="A248" s="13"/>
      <c r="B248" s="239"/>
      <c r="C248" s="240"/>
      <c r="D248" s="241" t="s">
        <v>192</v>
      </c>
      <c r="E248" s="242" t="s">
        <v>1</v>
      </c>
      <c r="F248" s="243" t="s">
        <v>403</v>
      </c>
      <c r="G248" s="240"/>
      <c r="H248" s="244">
        <v>18</v>
      </c>
      <c r="I248" s="245"/>
      <c r="J248" s="240"/>
      <c r="K248" s="240"/>
      <c r="L248" s="246"/>
      <c r="M248" s="247"/>
      <c r="N248" s="248"/>
      <c r="O248" s="248"/>
      <c r="P248" s="248"/>
      <c r="Q248" s="248"/>
      <c r="R248" s="248"/>
      <c r="S248" s="248"/>
      <c r="T248" s="249"/>
      <c r="U248" s="13"/>
      <c r="V248" s="13"/>
      <c r="W248" s="13"/>
      <c r="X248" s="13"/>
      <c r="Y248" s="13"/>
      <c r="Z248" s="13"/>
      <c r="AA248" s="13"/>
      <c r="AB248" s="13"/>
      <c r="AC248" s="13"/>
      <c r="AD248" s="13"/>
      <c r="AE248" s="13"/>
      <c r="AT248" s="250" t="s">
        <v>192</v>
      </c>
      <c r="AU248" s="250" t="s">
        <v>87</v>
      </c>
      <c r="AV248" s="13" t="s">
        <v>87</v>
      </c>
      <c r="AW248" s="13" t="s">
        <v>32</v>
      </c>
      <c r="AX248" s="13" t="s">
        <v>77</v>
      </c>
      <c r="AY248" s="250" t="s">
        <v>184</v>
      </c>
    </row>
    <row r="249" s="14" customFormat="1">
      <c r="A249" s="14"/>
      <c r="B249" s="251"/>
      <c r="C249" s="252"/>
      <c r="D249" s="241" t="s">
        <v>192</v>
      </c>
      <c r="E249" s="253" t="s">
        <v>1</v>
      </c>
      <c r="F249" s="254" t="s">
        <v>194</v>
      </c>
      <c r="G249" s="252"/>
      <c r="H249" s="255">
        <v>18</v>
      </c>
      <c r="I249" s="256"/>
      <c r="J249" s="252"/>
      <c r="K249" s="252"/>
      <c r="L249" s="257"/>
      <c r="M249" s="258"/>
      <c r="N249" s="259"/>
      <c r="O249" s="259"/>
      <c r="P249" s="259"/>
      <c r="Q249" s="259"/>
      <c r="R249" s="259"/>
      <c r="S249" s="259"/>
      <c r="T249" s="260"/>
      <c r="U249" s="14"/>
      <c r="V249" s="14"/>
      <c r="W249" s="14"/>
      <c r="X249" s="14"/>
      <c r="Y249" s="14"/>
      <c r="Z249" s="14"/>
      <c r="AA249" s="14"/>
      <c r="AB249" s="14"/>
      <c r="AC249" s="14"/>
      <c r="AD249" s="14"/>
      <c r="AE249" s="14"/>
      <c r="AT249" s="261" t="s">
        <v>192</v>
      </c>
      <c r="AU249" s="261" t="s">
        <v>87</v>
      </c>
      <c r="AV249" s="14" t="s">
        <v>108</v>
      </c>
      <c r="AW249" s="14" t="s">
        <v>32</v>
      </c>
      <c r="AX249" s="14" t="s">
        <v>85</v>
      </c>
      <c r="AY249" s="261" t="s">
        <v>184</v>
      </c>
    </row>
    <row r="250" s="2" customFormat="1" ht="16.5" customHeight="1">
      <c r="A250" s="37"/>
      <c r="B250" s="38"/>
      <c r="C250" s="226" t="s">
        <v>404</v>
      </c>
      <c r="D250" s="226" t="s">
        <v>186</v>
      </c>
      <c r="E250" s="227" t="s">
        <v>405</v>
      </c>
      <c r="F250" s="228" t="s">
        <v>406</v>
      </c>
      <c r="G250" s="229" t="s">
        <v>201</v>
      </c>
      <c r="H250" s="230">
        <v>69.909999999999997</v>
      </c>
      <c r="I250" s="231"/>
      <c r="J250" s="232">
        <f>ROUND(I250*H250,2)</f>
        <v>0</v>
      </c>
      <c r="K250" s="228" t="s">
        <v>190</v>
      </c>
      <c r="L250" s="43"/>
      <c r="M250" s="233" t="s">
        <v>1</v>
      </c>
      <c r="N250" s="234" t="s">
        <v>42</v>
      </c>
      <c r="O250" s="90"/>
      <c r="P250" s="235">
        <f>O250*H250</f>
        <v>0</v>
      </c>
      <c r="Q250" s="235">
        <v>0.010200000000000001</v>
      </c>
      <c r="R250" s="235">
        <f>Q250*H250</f>
        <v>0.71308199999999999</v>
      </c>
      <c r="S250" s="235">
        <v>0</v>
      </c>
      <c r="T250" s="236">
        <f>S250*H250</f>
        <v>0</v>
      </c>
      <c r="U250" s="37"/>
      <c r="V250" s="37"/>
      <c r="W250" s="37"/>
      <c r="X250" s="37"/>
      <c r="Y250" s="37"/>
      <c r="Z250" s="37"/>
      <c r="AA250" s="37"/>
      <c r="AB250" s="37"/>
      <c r="AC250" s="37"/>
      <c r="AD250" s="37"/>
      <c r="AE250" s="37"/>
      <c r="AR250" s="237" t="s">
        <v>108</v>
      </c>
      <c r="AT250" s="237" t="s">
        <v>186</v>
      </c>
      <c r="AU250" s="237" t="s">
        <v>87</v>
      </c>
      <c r="AY250" s="16" t="s">
        <v>184</v>
      </c>
      <c r="BE250" s="238">
        <f>IF(N250="základní",J250,0)</f>
        <v>0</v>
      </c>
      <c r="BF250" s="238">
        <f>IF(N250="snížená",J250,0)</f>
        <v>0</v>
      </c>
      <c r="BG250" s="238">
        <f>IF(N250="zákl. přenesená",J250,0)</f>
        <v>0</v>
      </c>
      <c r="BH250" s="238">
        <f>IF(N250="sníž. přenesená",J250,0)</f>
        <v>0</v>
      </c>
      <c r="BI250" s="238">
        <f>IF(N250="nulová",J250,0)</f>
        <v>0</v>
      </c>
      <c r="BJ250" s="16" t="s">
        <v>85</v>
      </c>
      <c r="BK250" s="238">
        <f>ROUND(I250*H250,2)</f>
        <v>0</v>
      </c>
      <c r="BL250" s="16" t="s">
        <v>108</v>
      </c>
      <c r="BM250" s="237" t="s">
        <v>407</v>
      </c>
    </row>
    <row r="251" s="13" customFormat="1">
      <c r="A251" s="13"/>
      <c r="B251" s="239"/>
      <c r="C251" s="240"/>
      <c r="D251" s="241" t="s">
        <v>192</v>
      </c>
      <c r="E251" s="242" t="s">
        <v>1</v>
      </c>
      <c r="F251" s="243" t="s">
        <v>408</v>
      </c>
      <c r="G251" s="240"/>
      <c r="H251" s="244">
        <v>69.909999999999997</v>
      </c>
      <c r="I251" s="245"/>
      <c r="J251" s="240"/>
      <c r="K251" s="240"/>
      <c r="L251" s="246"/>
      <c r="M251" s="247"/>
      <c r="N251" s="248"/>
      <c r="O251" s="248"/>
      <c r="P251" s="248"/>
      <c r="Q251" s="248"/>
      <c r="R251" s="248"/>
      <c r="S251" s="248"/>
      <c r="T251" s="249"/>
      <c r="U251" s="13"/>
      <c r="V251" s="13"/>
      <c r="W251" s="13"/>
      <c r="X251" s="13"/>
      <c r="Y251" s="13"/>
      <c r="Z251" s="13"/>
      <c r="AA251" s="13"/>
      <c r="AB251" s="13"/>
      <c r="AC251" s="13"/>
      <c r="AD251" s="13"/>
      <c r="AE251" s="13"/>
      <c r="AT251" s="250" t="s">
        <v>192</v>
      </c>
      <c r="AU251" s="250" t="s">
        <v>87</v>
      </c>
      <c r="AV251" s="13" t="s">
        <v>87</v>
      </c>
      <c r="AW251" s="13" t="s">
        <v>32</v>
      </c>
      <c r="AX251" s="13" t="s">
        <v>77</v>
      </c>
      <c r="AY251" s="250" t="s">
        <v>184</v>
      </c>
    </row>
    <row r="252" s="14" customFormat="1">
      <c r="A252" s="14"/>
      <c r="B252" s="251"/>
      <c r="C252" s="252"/>
      <c r="D252" s="241" t="s">
        <v>192</v>
      </c>
      <c r="E252" s="253" t="s">
        <v>1</v>
      </c>
      <c r="F252" s="254" t="s">
        <v>194</v>
      </c>
      <c r="G252" s="252"/>
      <c r="H252" s="255">
        <v>69.909999999999997</v>
      </c>
      <c r="I252" s="256"/>
      <c r="J252" s="252"/>
      <c r="K252" s="252"/>
      <c r="L252" s="257"/>
      <c r="M252" s="258"/>
      <c r="N252" s="259"/>
      <c r="O252" s="259"/>
      <c r="P252" s="259"/>
      <c r="Q252" s="259"/>
      <c r="R252" s="259"/>
      <c r="S252" s="259"/>
      <c r="T252" s="260"/>
      <c r="U252" s="14"/>
      <c r="V252" s="14"/>
      <c r="W252" s="14"/>
      <c r="X252" s="14"/>
      <c r="Y252" s="14"/>
      <c r="Z252" s="14"/>
      <c r="AA252" s="14"/>
      <c r="AB252" s="14"/>
      <c r="AC252" s="14"/>
      <c r="AD252" s="14"/>
      <c r="AE252" s="14"/>
      <c r="AT252" s="261" t="s">
        <v>192</v>
      </c>
      <c r="AU252" s="261" t="s">
        <v>87</v>
      </c>
      <c r="AV252" s="14" t="s">
        <v>108</v>
      </c>
      <c r="AW252" s="14" t="s">
        <v>32</v>
      </c>
      <c r="AX252" s="14" t="s">
        <v>85</v>
      </c>
      <c r="AY252" s="261" t="s">
        <v>184</v>
      </c>
    </row>
    <row r="253" s="2" customFormat="1" ht="16.5" customHeight="1">
      <c r="A253" s="37"/>
      <c r="B253" s="38"/>
      <c r="C253" s="226" t="s">
        <v>409</v>
      </c>
      <c r="D253" s="226" t="s">
        <v>186</v>
      </c>
      <c r="E253" s="227" t="s">
        <v>410</v>
      </c>
      <c r="F253" s="228" t="s">
        <v>411</v>
      </c>
      <c r="G253" s="229" t="s">
        <v>201</v>
      </c>
      <c r="H253" s="230">
        <v>1.7889999999999999</v>
      </c>
      <c r="I253" s="231"/>
      <c r="J253" s="232">
        <f>ROUND(I253*H253,2)</f>
        <v>0</v>
      </c>
      <c r="K253" s="228" t="s">
        <v>190</v>
      </c>
      <c r="L253" s="43"/>
      <c r="M253" s="233" t="s">
        <v>1</v>
      </c>
      <c r="N253" s="234" t="s">
        <v>42</v>
      </c>
      <c r="O253" s="90"/>
      <c r="P253" s="235">
        <f>O253*H253</f>
        <v>0</v>
      </c>
      <c r="Q253" s="235">
        <v>0.040800000000000003</v>
      </c>
      <c r="R253" s="235">
        <f>Q253*H253</f>
        <v>0.072991200000000006</v>
      </c>
      <c r="S253" s="235">
        <v>0</v>
      </c>
      <c r="T253" s="236">
        <f>S253*H253</f>
        <v>0</v>
      </c>
      <c r="U253" s="37"/>
      <c r="V253" s="37"/>
      <c r="W253" s="37"/>
      <c r="X253" s="37"/>
      <c r="Y253" s="37"/>
      <c r="Z253" s="37"/>
      <c r="AA253" s="37"/>
      <c r="AB253" s="37"/>
      <c r="AC253" s="37"/>
      <c r="AD253" s="37"/>
      <c r="AE253" s="37"/>
      <c r="AR253" s="237" t="s">
        <v>108</v>
      </c>
      <c r="AT253" s="237" t="s">
        <v>186</v>
      </c>
      <c r="AU253" s="237" t="s">
        <v>87</v>
      </c>
      <c r="AY253" s="16" t="s">
        <v>184</v>
      </c>
      <c r="BE253" s="238">
        <f>IF(N253="základní",J253,0)</f>
        <v>0</v>
      </c>
      <c r="BF253" s="238">
        <f>IF(N253="snížená",J253,0)</f>
        <v>0</v>
      </c>
      <c r="BG253" s="238">
        <f>IF(N253="zákl. přenesená",J253,0)</f>
        <v>0</v>
      </c>
      <c r="BH253" s="238">
        <f>IF(N253="sníž. přenesená",J253,0)</f>
        <v>0</v>
      </c>
      <c r="BI253" s="238">
        <f>IF(N253="nulová",J253,0)</f>
        <v>0</v>
      </c>
      <c r="BJ253" s="16" t="s">
        <v>85</v>
      </c>
      <c r="BK253" s="238">
        <f>ROUND(I253*H253,2)</f>
        <v>0</v>
      </c>
      <c r="BL253" s="16" t="s">
        <v>108</v>
      </c>
      <c r="BM253" s="237" t="s">
        <v>412</v>
      </c>
    </row>
    <row r="254" s="13" customFormat="1">
      <c r="A254" s="13"/>
      <c r="B254" s="239"/>
      <c r="C254" s="240"/>
      <c r="D254" s="241" t="s">
        <v>192</v>
      </c>
      <c r="E254" s="242" t="s">
        <v>1</v>
      </c>
      <c r="F254" s="243" t="s">
        <v>413</v>
      </c>
      <c r="G254" s="240"/>
      <c r="H254" s="244">
        <v>1.7889999999999999</v>
      </c>
      <c r="I254" s="245"/>
      <c r="J254" s="240"/>
      <c r="K254" s="240"/>
      <c r="L254" s="246"/>
      <c r="M254" s="247"/>
      <c r="N254" s="248"/>
      <c r="O254" s="248"/>
      <c r="P254" s="248"/>
      <c r="Q254" s="248"/>
      <c r="R254" s="248"/>
      <c r="S254" s="248"/>
      <c r="T254" s="249"/>
      <c r="U254" s="13"/>
      <c r="V254" s="13"/>
      <c r="W254" s="13"/>
      <c r="X254" s="13"/>
      <c r="Y254" s="13"/>
      <c r="Z254" s="13"/>
      <c r="AA254" s="13"/>
      <c r="AB254" s="13"/>
      <c r="AC254" s="13"/>
      <c r="AD254" s="13"/>
      <c r="AE254" s="13"/>
      <c r="AT254" s="250" t="s">
        <v>192</v>
      </c>
      <c r="AU254" s="250" t="s">
        <v>87</v>
      </c>
      <c r="AV254" s="13" t="s">
        <v>87</v>
      </c>
      <c r="AW254" s="13" t="s">
        <v>32</v>
      </c>
      <c r="AX254" s="13" t="s">
        <v>77</v>
      </c>
      <c r="AY254" s="250" t="s">
        <v>184</v>
      </c>
    </row>
    <row r="255" s="14" customFormat="1">
      <c r="A255" s="14"/>
      <c r="B255" s="251"/>
      <c r="C255" s="252"/>
      <c r="D255" s="241" t="s">
        <v>192</v>
      </c>
      <c r="E255" s="253" t="s">
        <v>1</v>
      </c>
      <c r="F255" s="254" t="s">
        <v>194</v>
      </c>
      <c r="G255" s="252"/>
      <c r="H255" s="255">
        <v>1.7889999999999999</v>
      </c>
      <c r="I255" s="256"/>
      <c r="J255" s="252"/>
      <c r="K255" s="252"/>
      <c r="L255" s="257"/>
      <c r="M255" s="258"/>
      <c r="N255" s="259"/>
      <c r="O255" s="259"/>
      <c r="P255" s="259"/>
      <c r="Q255" s="259"/>
      <c r="R255" s="259"/>
      <c r="S255" s="259"/>
      <c r="T255" s="260"/>
      <c r="U255" s="14"/>
      <c r="V255" s="14"/>
      <c r="W255" s="14"/>
      <c r="X255" s="14"/>
      <c r="Y255" s="14"/>
      <c r="Z255" s="14"/>
      <c r="AA255" s="14"/>
      <c r="AB255" s="14"/>
      <c r="AC255" s="14"/>
      <c r="AD255" s="14"/>
      <c r="AE255" s="14"/>
      <c r="AT255" s="261" t="s">
        <v>192</v>
      </c>
      <c r="AU255" s="261" t="s">
        <v>87</v>
      </c>
      <c r="AV255" s="14" t="s">
        <v>108</v>
      </c>
      <c r="AW255" s="14" t="s">
        <v>32</v>
      </c>
      <c r="AX255" s="14" t="s">
        <v>85</v>
      </c>
      <c r="AY255" s="261" t="s">
        <v>184</v>
      </c>
    </row>
    <row r="256" s="2" customFormat="1" ht="16.5" customHeight="1">
      <c r="A256" s="37"/>
      <c r="B256" s="38"/>
      <c r="C256" s="226" t="s">
        <v>414</v>
      </c>
      <c r="D256" s="226" t="s">
        <v>186</v>
      </c>
      <c r="E256" s="227" t="s">
        <v>415</v>
      </c>
      <c r="F256" s="228" t="s">
        <v>416</v>
      </c>
      <c r="G256" s="229" t="s">
        <v>201</v>
      </c>
      <c r="H256" s="230">
        <v>0.75</v>
      </c>
      <c r="I256" s="231"/>
      <c r="J256" s="232">
        <f>ROUND(I256*H256,2)</f>
        <v>0</v>
      </c>
      <c r="K256" s="228" t="s">
        <v>190</v>
      </c>
      <c r="L256" s="43"/>
      <c r="M256" s="233" t="s">
        <v>1</v>
      </c>
      <c r="N256" s="234" t="s">
        <v>42</v>
      </c>
      <c r="O256" s="90"/>
      <c r="P256" s="235">
        <f>O256*H256</f>
        <v>0</v>
      </c>
      <c r="Q256" s="235">
        <v>0.27560000000000001</v>
      </c>
      <c r="R256" s="235">
        <f>Q256*H256</f>
        <v>0.2067</v>
      </c>
      <c r="S256" s="235">
        <v>0</v>
      </c>
      <c r="T256" s="236">
        <f>S256*H256</f>
        <v>0</v>
      </c>
      <c r="U256" s="37"/>
      <c r="V256" s="37"/>
      <c r="W256" s="37"/>
      <c r="X256" s="37"/>
      <c r="Y256" s="37"/>
      <c r="Z256" s="37"/>
      <c r="AA256" s="37"/>
      <c r="AB256" s="37"/>
      <c r="AC256" s="37"/>
      <c r="AD256" s="37"/>
      <c r="AE256" s="37"/>
      <c r="AR256" s="237" t="s">
        <v>108</v>
      </c>
      <c r="AT256" s="237" t="s">
        <v>186</v>
      </c>
      <c r="AU256" s="237" t="s">
        <v>87</v>
      </c>
      <c r="AY256" s="16" t="s">
        <v>184</v>
      </c>
      <c r="BE256" s="238">
        <f>IF(N256="základní",J256,0)</f>
        <v>0</v>
      </c>
      <c r="BF256" s="238">
        <f>IF(N256="snížená",J256,0)</f>
        <v>0</v>
      </c>
      <c r="BG256" s="238">
        <f>IF(N256="zákl. přenesená",J256,0)</f>
        <v>0</v>
      </c>
      <c r="BH256" s="238">
        <f>IF(N256="sníž. přenesená",J256,0)</f>
        <v>0</v>
      </c>
      <c r="BI256" s="238">
        <f>IF(N256="nulová",J256,0)</f>
        <v>0</v>
      </c>
      <c r="BJ256" s="16" t="s">
        <v>85</v>
      </c>
      <c r="BK256" s="238">
        <f>ROUND(I256*H256,2)</f>
        <v>0</v>
      </c>
      <c r="BL256" s="16" t="s">
        <v>108</v>
      </c>
      <c r="BM256" s="237" t="s">
        <v>417</v>
      </c>
    </row>
    <row r="257" s="13" customFormat="1">
      <c r="A257" s="13"/>
      <c r="B257" s="239"/>
      <c r="C257" s="240"/>
      <c r="D257" s="241" t="s">
        <v>192</v>
      </c>
      <c r="E257" s="242" t="s">
        <v>1</v>
      </c>
      <c r="F257" s="243" t="s">
        <v>418</v>
      </c>
      <c r="G257" s="240"/>
      <c r="H257" s="244">
        <v>0.75</v>
      </c>
      <c r="I257" s="245"/>
      <c r="J257" s="240"/>
      <c r="K257" s="240"/>
      <c r="L257" s="246"/>
      <c r="M257" s="247"/>
      <c r="N257" s="248"/>
      <c r="O257" s="248"/>
      <c r="P257" s="248"/>
      <c r="Q257" s="248"/>
      <c r="R257" s="248"/>
      <c r="S257" s="248"/>
      <c r="T257" s="249"/>
      <c r="U257" s="13"/>
      <c r="V257" s="13"/>
      <c r="W257" s="13"/>
      <c r="X257" s="13"/>
      <c r="Y257" s="13"/>
      <c r="Z257" s="13"/>
      <c r="AA257" s="13"/>
      <c r="AB257" s="13"/>
      <c r="AC257" s="13"/>
      <c r="AD257" s="13"/>
      <c r="AE257" s="13"/>
      <c r="AT257" s="250" t="s">
        <v>192</v>
      </c>
      <c r="AU257" s="250" t="s">
        <v>87</v>
      </c>
      <c r="AV257" s="13" t="s">
        <v>87</v>
      </c>
      <c r="AW257" s="13" t="s">
        <v>32</v>
      </c>
      <c r="AX257" s="13" t="s">
        <v>77</v>
      </c>
      <c r="AY257" s="250" t="s">
        <v>184</v>
      </c>
    </row>
    <row r="258" s="14" customFormat="1">
      <c r="A258" s="14"/>
      <c r="B258" s="251"/>
      <c r="C258" s="252"/>
      <c r="D258" s="241" t="s">
        <v>192</v>
      </c>
      <c r="E258" s="253" t="s">
        <v>1</v>
      </c>
      <c r="F258" s="254" t="s">
        <v>194</v>
      </c>
      <c r="G258" s="252"/>
      <c r="H258" s="255">
        <v>0.75</v>
      </c>
      <c r="I258" s="256"/>
      <c r="J258" s="252"/>
      <c r="K258" s="252"/>
      <c r="L258" s="257"/>
      <c r="M258" s="258"/>
      <c r="N258" s="259"/>
      <c r="O258" s="259"/>
      <c r="P258" s="259"/>
      <c r="Q258" s="259"/>
      <c r="R258" s="259"/>
      <c r="S258" s="259"/>
      <c r="T258" s="260"/>
      <c r="U258" s="14"/>
      <c r="V258" s="14"/>
      <c r="W258" s="14"/>
      <c r="X258" s="14"/>
      <c r="Y258" s="14"/>
      <c r="Z258" s="14"/>
      <c r="AA258" s="14"/>
      <c r="AB258" s="14"/>
      <c r="AC258" s="14"/>
      <c r="AD258" s="14"/>
      <c r="AE258" s="14"/>
      <c r="AT258" s="261" t="s">
        <v>192</v>
      </c>
      <c r="AU258" s="261" t="s">
        <v>87</v>
      </c>
      <c r="AV258" s="14" t="s">
        <v>108</v>
      </c>
      <c r="AW258" s="14" t="s">
        <v>32</v>
      </c>
      <c r="AX258" s="14" t="s">
        <v>85</v>
      </c>
      <c r="AY258" s="261" t="s">
        <v>184</v>
      </c>
    </row>
    <row r="259" s="12" customFormat="1" ht="22.8" customHeight="1">
      <c r="A259" s="12"/>
      <c r="B259" s="210"/>
      <c r="C259" s="211"/>
      <c r="D259" s="212" t="s">
        <v>76</v>
      </c>
      <c r="E259" s="224" t="s">
        <v>225</v>
      </c>
      <c r="F259" s="224" t="s">
        <v>419</v>
      </c>
      <c r="G259" s="211"/>
      <c r="H259" s="211"/>
      <c r="I259" s="214"/>
      <c r="J259" s="225">
        <f>BK259</f>
        <v>0</v>
      </c>
      <c r="K259" s="211"/>
      <c r="L259" s="216"/>
      <c r="M259" s="217"/>
      <c r="N259" s="218"/>
      <c r="O259" s="218"/>
      <c r="P259" s="219">
        <f>P260+SUM(P261:P327)</f>
        <v>0</v>
      </c>
      <c r="Q259" s="218"/>
      <c r="R259" s="219">
        <f>R260+SUM(R261:R327)</f>
        <v>0.0061869999999999998</v>
      </c>
      <c r="S259" s="218"/>
      <c r="T259" s="220">
        <f>T260+SUM(T261:T327)</f>
        <v>25.319113999999999</v>
      </c>
      <c r="U259" s="12"/>
      <c r="V259" s="12"/>
      <c r="W259" s="12"/>
      <c r="X259" s="12"/>
      <c r="Y259" s="12"/>
      <c r="Z259" s="12"/>
      <c r="AA259" s="12"/>
      <c r="AB259" s="12"/>
      <c r="AC259" s="12"/>
      <c r="AD259" s="12"/>
      <c r="AE259" s="12"/>
      <c r="AR259" s="221" t="s">
        <v>85</v>
      </c>
      <c r="AT259" s="222" t="s">
        <v>76</v>
      </c>
      <c r="AU259" s="222" t="s">
        <v>85</v>
      </c>
      <c r="AY259" s="221" t="s">
        <v>184</v>
      </c>
      <c r="BK259" s="223">
        <f>BK260+SUM(BK261:BK327)</f>
        <v>0</v>
      </c>
    </row>
    <row r="260" s="2" customFormat="1" ht="16.5" customHeight="1">
      <c r="A260" s="37"/>
      <c r="B260" s="38"/>
      <c r="C260" s="226" t="s">
        <v>420</v>
      </c>
      <c r="D260" s="226" t="s">
        <v>186</v>
      </c>
      <c r="E260" s="227" t="s">
        <v>421</v>
      </c>
      <c r="F260" s="228" t="s">
        <v>422</v>
      </c>
      <c r="G260" s="229" t="s">
        <v>201</v>
      </c>
      <c r="H260" s="230">
        <v>1.2</v>
      </c>
      <c r="I260" s="231"/>
      <c r="J260" s="232">
        <f>ROUND(I260*H260,2)</f>
        <v>0</v>
      </c>
      <c r="K260" s="228" t="s">
        <v>190</v>
      </c>
      <c r="L260" s="43"/>
      <c r="M260" s="233" t="s">
        <v>1</v>
      </c>
      <c r="N260" s="234" t="s">
        <v>42</v>
      </c>
      <c r="O260" s="90"/>
      <c r="P260" s="235">
        <f>O260*H260</f>
        <v>0</v>
      </c>
      <c r="Q260" s="235">
        <v>0.00036000000000000002</v>
      </c>
      <c r="R260" s="235">
        <f>Q260*H260</f>
        <v>0.00043200000000000004</v>
      </c>
      <c r="S260" s="235">
        <v>0</v>
      </c>
      <c r="T260" s="236">
        <f>S260*H260</f>
        <v>0</v>
      </c>
      <c r="U260" s="37"/>
      <c r="V260" s="37"/>
      <c r="W260" s="37"/>
      <c r="X260" s="37"/>
      <c r="Y260" s="37"/>
      <c r="Z260" s="37"/>
      <c r="AA260" s="37"/>
      <c r="AB260" s="37"/>
      <c r="AC260" s="37"/>
      <c r="AD260" s="37"/>
      <c r="AE260" s="37"/>
      <c r="AR260" s="237" t="s">
        <v>108</v>
      </c>
      <c r="AT260" s="237" t="s">
        <v>186</v>
      </c>
      <c r="AU260" s="237" t="s">
        <v>87</v>
      </c>
      <c r="AY260" s="16" t="s">
        <v>184</v>
      </c>
      <c r="BE260" s="238">
        <f>IF(N260="základní",J260,0)</f>
        <v>0</v>
      </c>
      <c r="BF260" s="238">
        <f>IF(N260="snížená",J260,0)</f>
        <v>0</v>
      </c>
      <c r="BG260" s="238">
        <f>IF(N260="zákl. přenesená",J260,0)</f>
        <v>0</v>
      </c>
      <c r="BH260" s="238">
        <f>IF(N260="sníž. přenesená",J260,0)</f>
        <v>0</v>
      </c>
      <c r="BI260" s="238">
        <f>IF(N260="nulová",J260,0)</f>
        <v>0</v>
      </c>
      <c r="BJ260" s="16" t="s">
        <v>85</v>
      </c>
      <c r="BK260" s="238">
        <f>ROUND(I260*H260,2)</f>
        <v>0</v>
      </c>
      <c r="BL260" s="16" t="s">
        <v>108</v>
      </c>
      <c r="BM260" s="237" t="s">
        <v>423</v>
      </c>
    </row>
    <row r="261" s="13" customFormat="1">
      <c r="A261" s="13"/>
      <c r="B261" s="239"/>
      <c r="C261" s="240"/>
      <c r="D261" s="241" t="s">
        <v>192</v>
      </c>
      <c r="E261" s="242" t="s">
        <v>1</v>
      </c>
      <c r="F261" s="243" t="s">
        <v>424</v>
      </c>
      <c r="G261" s="240"/>
      <c r="H261" s="244">
        <v>1.2</v>
      </c>
      <c r="I261" s="245"/>
      <c r="J261" s="240"/>
      <c r="K261" s="240"/>
      <c r="L261" s="246"/>
      <c r="M261" s="247"/>
      <c r="N261" s="248"/>
      <c r="O261" s="248"/>
      <c r="P261" s="248"/>
      <c r="Q261" s="248"/>
      <c r="R261" s="248"/>
      <c r="S261" s="248"/>
      <c r="T261" s="249"/>
      <c r="U261" s="13"/>
      <c r="V261" s="13"/>
      <c r="W261" s="13"/>
      <c r="X261" s="13"/>
      <c r="Y261" s="13"/>
      <c r="Z261" s="13"/>
      <c r="AA261" s="13"/>
      <c r="AB261" s="13"/>
      <c r="AC261" s="13"/>
      <c r="AD261" s="13"/>
      <c r="AE261" s="13"/>
      <c r="AT261" s="250" t="s">
        <v>192</v>
      </c>
      <c r="AU261" s="250" t="s">
        <v>87</v>
      </c>
      <c r="AV261" s="13" t="s">
        <v>87</v>
      </c>
      <c r="AW261" s="13" t="s">
        <v>32</v>
      </c>
      <c r="AX261" s="13" t="s">
        <v>77</v>
      </c>
      <c r="AY261" s="250" t="s">
        <v>184</v>
      </c>
    </row>
    <row r="262" s="14" customFormat="1">
      <c r="A262" s="14"/>
      <c r="B262" s="251"/>
      <c r="C262" s="252"/>
      <c r="D262" s="241" t="s">
        <v>192</v>
      </c>
      <c r="E262" s="253" t="s">
        <v>1</v>
      </c>
      <c r="F262" s="254" t="s">
        <v>194</v>
      </c>
      <c r="G262" s="252"/>
      <c r="H262" s="255">
        <v>1.2</v>
      </c>
      <c r="I262" s="256"/>
      <c r="J262" s="252"/>
      <c r="K262" s="252"/>
      <c r="L262" s="257"/>
      <c r="M262" s="258"/>
      <c r="N262" s="259"/>
      <c r="O262" s="259"/>
      <c r="P262" s="259"/>
      <c r="Q262" s="259"/>
      <c r="R262" s="259"/>
      <c r="S262" s="259"/>
      <c r="T262" s="260"/>
      <c r="U262" s="14"/>
      <c r="V262" s="14"/>
      <c r="W262" s="14"/>
      <c r="X262" s="14"/>
      <c r="Y262" s="14"/>
      <c r="Z262" s="14"/>
      <c r="AA262" s="14"/>
      <c r="AB262" s="14"/>
      <c r="AC262" s="14"/>
      <c r="AD262" s="14"/>
      <c r="AE262" s="14"/>
      <c r="AT262" s="261" t="s">
        <v>192</v>
      </c>
      <c r="AU262" s="261" t="s">
        <v>87</v>
      </c>
      <c r="AV262" s="14" t="s">
        <v>108</v>
      </c>
      <c r="AW262" s="14" t="s">
        <v>32</v>
      </c>
      <c r="AX262" s="14" t="s">
        <v>85</v>
      </c>
      <c r="AY262" s="261" t="s">
        <v>184</v>
      </c>
    </row>
    <row r="263" s="2" customFormat="1" ht="21.75" customHeight="1">
      <c r="A263" s="37"/>
      <c r="B263" s="38"/>
      <c r="C263" s="226" t="s">
        <v>425</v>
      </c>
      <c r="D263" s="226" t="s">
        <v>186</v>
      </c>
      <c r="E263" s="227" t="s">
        <v>426</v>
      </c>
      <c r="F263" s="228" t="s">
        <v>427</v>
      </c>
      <c r="G263" s="229" t="s">
        <v>201</v>
      </c>
      <c r="H263" s="230">
        <v>490.70999999999998</v>
      </c>
      <c r="I263" s="231"/>
      <c r="J263" s="232">
        <f>ROUND(I263*H263,2)</f>
        <v>0</v>
      </c>
      <c r="K263" s="228" t="s">
        <v>190</v>
      </c>
      <c r="L263" s="43"/>
      <c r="M263" s="233" t="s">
        <v>1</v>
      </c>
      <c r="N263" s="234" t="s">
        <v>42</v>
      </c>
      <c r="O263" s="90"/>
      <c r="P263" s="235">
        <f>O263*H263</f>
        <v>0</v>
      </c>
      <c r="Q263" s="235">
        <v>0</v>
      </c>
      <c r="R263" s="235">
        <f>Q263*H263</f>
        <v>0</v>
      </c>
      <c r="S263" s="235">
        <v>0</v>
      </c>
      <c r="T263" s="236">
        <f>S263*H263</f>
        <v>0</v>
      </c>
      <c r="U263" s="37"/>
      <c r="V263" s="37"/>
      <c r="W263" s="37"/>
      <c r="X263" s="37"/>
      <c r="Y263" s="37"/>
      <c r="Z263" s="37"/>
      <c r="AA263" s="37"/>
      <c r="AB263" s="37"/>
      <c r="AC263" s="37"/>
      <c r="AD263" s="37"/>
      <c r="AE263" s="37"/>
      <c r="AR263" s="237" t="s">
        <v>108</v>
      </c>
      <c r="AT263" s="237" t="s">
        <v>186</v>
      </c>
      <c r="AU263" s="237" t="s">
        <v>87</v>
      </c>
      <c r="AY263" s="16" t="s">
        <v>184</v>
      </c>
      <c r="BE263" s="238">
        <f>IF(N263="základní",J263,0)</f>
        <v>0</v>
      </c>
      <c r="BF263" s="238">
        <f>IF(N263="snížená",J263,0)</f>
        <v>0</v>
      </c>
      <c r="BG263" s="238">
        <f>IF(N263="zákl. přenesená",J263,0)</f>
        <v>0</v>
      </c>
      <c r="BH263" s="238">
        <f>IF(N263="sníž. přenesená",J263,0)</f>
        <v>0</v>
      </c>
      <c r="BI263" s="238">
        <f>IF(N263="nulová",J263,0)</f>
        <v>0</v>
      </c>
      <c r="BJ263" s="16" t="s">
        <v>85</v>
      </c>
      <c r="BK263" s="238">
        <f>ROUND(I263*H263,2)</f>
        <v>0</v>
      </c>
      <c r="BL263" s="16" t="s">
        <v>108</v>
      </c>
      <c r="BM263" s="237" t="s">
        <v>428</v>
      </c>
    </row>
    <row r="264" s="13" customFormat="1">
      <c r="A264" s="13"/>
      <c r="B264" s="239"/>
      <c r="C264" s="240"/>
      <c r="D264" s="241" t="s">
        <v>192</v>
      </c>
      <c r="E264" s="242" t="s">
        <v>1</v>
      </c>
      <c r="F264" s="243" t="s">
        <v>429</v>
      </c>
      <c r="G264" s="240"/>
      <c r="H264" s="244">
        <v>162</v>
      </c>
      <c r="I264" s="245"/>
      <c r="J264" s="240"/>
      <c r="K264" s="240"/>
      <c r="L264" s="246"/>
      <c r="M264" s="247"/>
      <c r="N264" s="248"/>
      <c r="O264" s="248"/>
      <c r="P264" s="248"/>
      <c r="Q264" s="248"/>
      <c r="R264" s="248"/>
      <c r="S264" s="248"/>
      <c r="T264" s="249"/>
      <c r="U264" s="13"/>
      <c r="V264" s="13"/>
      <c r="W264" s="13"/>
      <c r="X264" s="13"/>
      <c r="Y264" s="13"/>
      <c r="Z264" s="13"/>
      <c r="AA264" s="13"/>
      <c r="AB264" s="13"/>
      <c r="AC264" s="13"/>
      <c r="AD264" s="13"/>
      <c r="AE264" s="13"/>
      <c r="AT264" s="250" t="s">
        <v>192</v>
      </c>
      <c r="AU264" s="250" t="s">
        <v>87</v>
      </c>
      <c r="AV264" s="13" t="s">
        <v>87</v>
      </c>
      <c r="AW264" s="13" t="s">
        <v>32</v>
      </c>
      <c r="AX264" s="13" t="s">
        <v>77</v>
      </c>
      <c r="AY264" s="250" t="s">
        <v>184</v>
      </c>
    </row>
    <row r="265" s="13" customFormat="1">
      <c r="A265" s="13"/>
      <c r="B265" s="239"/>
      <c r="C265" s="240"/>
      <c r="D265" s="241" t="s">
        <v>192</v>
      </c>
      <c r="E265" s="242" t="s">
        <v>1</v>
      </c>
      <c r="F265" s="243" t="s">
        <v>430</v>
      </c>
      <c r="G265" s="240"/>
      <c r="H265" s="244">
        <v>328.70999999999998</v>
      </c>
      <c r="I265" s="245"/>
      <c r="J265" s="240"/>
      <c r="K265" s="240"/>
      <c r="L265" s="246"/>
      <c r="M265" s="247"/>
      <c r="N265" s="248"/>
      <c r="O265" s="248"/>
      <c r="P265" s="248"/>
      <c r="Q265" s="248"/>
      <c r="R265" s="248"/>
      <c r="S265" s="248"/>
      <c r="T265" s="249"/>
      <c r="U265" s="13"/>
      <c r="V265" s="13"/>
      <c r="W265" s="13"/>
      <c r="X265" s="13"/>
      <c r="Y265" s="13"/>
      <c r="Z265" s="13"/>
      <c r="AA265" s="13"/>
      <c r="AB265" s="13"/>
      <c r="AC265" s="13"/>
      <c r="AD265" s="13"/>
      <c r="AE265" s="13"/>
      <c r="AT265" s="250" t="s">
        <v>192</v>
      </c>
      <c r="AU265" s="250" t="s">
        <v>87</v>
      </c>
      <c r="AV265" s="13" t="s">
        <v>87</v>
      </c>
      <c r="AW265" s="13" t="s">
        <v>32</v>
      </c>
      <c r="AX265" s="13" t="s">
        <v>77</v>
      </c>
      <c r="AY265" s="250" t="s">
        <v>184</v>
      </c>
    </row>
    <row r="266" s="14" customFormat="1">
      <c r="A266" s="14"/>
      <c r="B266" s="251"/>
      <c r="C266" s="252"/>
      <c r="D266" s="241" t="s">
        <v>192</v>
      </c>
      <c r="E266" s="253" t="s">
        <v>1</v>
      </c>
      <c r="F266" s="254" t="s">
        <v>194</v>
      </c>
      <c r="G266" s="252"/>
      <c r="H266" s="255">
        <v>490.70999999999998</v>
      </c>
      <c r="I266" s="256"/>
      <c r="J266" s="252"/>
      <c r="K266" s="252"/>
      <c r="L266" s="257"/>
      <c r="M266" s="258"/>
      <c r="N266" s="259"/>
      <c r="O266" s="259"/>
      <c r="P266" s="259"/>
      <c r="Q266" s="259"/>
      <c r="R266" s="259"/>
      <c r="S266" s="259"/>
      <c r="T266" s="260"/>
      <c r="U266" s="14"/>
      <c r="V266" s="14"/>
      <c r="W266" s="14"/>
      <c r="X266" s="14"/>
      <c r="Y266" s="14"/>
      <c r="Z266" s="14"/>
      <c r="AA266" s="14"/>
      <c r="AB266" s="14"/>
      <c r="AC266" s="14"/>
      <c r="AD266" s="14"/>
      <c r="AE266" s="14"/>
      <c r="AT266" s="261" t="s">
        <v>192</v>
      </c>
      <c r="AU266" s="261" t="s">
        <v>87</v>
      </c>
      <c r="AV266" s="14" t="s">
        <v>108</v>
      </c>
      <c r="AW266" s="14" t="s">
        <v>32</v>
      </c>
      <c r="AX266" s="14" t="s">
        <v>85</v>
      </c>
      <c r="AY266" s="261" t="s">
        <v>184</v>
      </c>
    </row>
    <row r="267" s="2" customFormat="1" ht="16.5" customHeight="1">
      <c r="A267" s="37"/>
      <c r="B267" s="38"/>
      <c r="C267" s="226" t="s">
        <v>431</v>
      </c>
      <c r="D267" s="226" t="s">
        <v>186</v>
      </c>
      <c r="E267" s="227" t="s">
        <v>432</v>
      </c>
      <c r="F267" s="228" t="s">
        <v>433</v>
      </c>
      <c r="G267" s="229" t="s">
        <v>201</v>
      </c>
      <c r="H267" s="230">
        <v>69.909999999999997</v>
      </c>
      <c r="I267" s="231"/>
      <c r="J267" s="232">
        <f>ROUND(I267*H267,2)</f>
        <v>0</v>
      </c>
      <c r="K267" s="228" t="s">
        <v>190</v>
      </c>
      <c r="L267" s="43"/>
      <c r="M267" s="233" t="s">
        <v>1</v>
      </c>
      <c r="N267" s="234" t="s">
        <v>42</v>
      </c>
      <c r="O267" s="90"/>
      <c r="P267" s="235">
        <f>O267*H267</f>
        <v>0</v>
      </c>
      <c r="Q267" s="235">
        <v>0</v>
      </c>
      <c r="R267" s="235">
        <f>Q267*H267</f>
        <v>0</v>
      </c>
      <c r="S267" s="235">
        <v>0</v>
      </c>
      <c r="T267" s="236">
        <f>S267*H267</f>
        <v>0</v>
      </c>
      <c r="U267" s="37"/>
      <c r="V267" s="37"/>
      <c r="W267" s="37"/>
      <c r="X267" s="37"/>
      <c r="Y267" s="37"/>
      <c r="Z267" s="37"/>
      <c r="AA267" s="37"/>
      <c r="AB267" s="37"/>
      <c r="AC267" s="37"/>
      <c r="AD267" s="37"/>
      <c r="AE267" s="37"/>
      <c r="AR267" s="237" t="s">
        <v>108</v>
      </c>
      <c r="AT267" s="237" t="s">
        <v>186</v>
      </c>
      <c r="AU267" s="237" t="s">
        <v>87</v>
      </c>
      <c r="AY267" s="16" t="s">
        <v>184</v>
      </c>
      <c r="BE267" s="238">
        <f>IF(N267="základní",J267,0)</f>
        <v>0</v>
      </c>
      <c r="BF267" s="238">
        <f>IF(N267="snížená",J267,0)</f>
        <v>0</v>
      </c>
      <c r="BG267" s="238">
        <f>IF(N267="zákl. přenesená",J267,0)</f>
        <v>0</v>
      </c>
      <c r="BH267" s="238">
        <f>IF(N267="sníž. přenesená",J267,0)</f>
        <v>0</v>
      </c>
      <c r="BI267" s="238">
        <f>IF(N267="nulová",J267,0)</f>
        <v>0</v>
      </c>
      <c r="BJ267" s="16" t="s">
        <v>85</v>
      </c>
      <c r="BK267" s="238">
        <f>ROUND(I267*H267,2)</f>
        <v>0</v>
      </c>
      <c r="BL267" s="16" t="s">
        <v>108</v>
      </c>
      <c r="BM267" s="237" t="s">
        <v>434</v>
      </c>
    </row>
    <row r="268" s="13" customFormat="1">
      <c r="A268" s="13"/>
      <c r="B268" s="239"/>
      <c r="C268" s="240"/>
      <c r="D268" s="241" t="s">
        <v>192</v>
      </c>
      <c r="E268" s="242" t="s">
        <v>1</v>
      </c>
      <c r="F268" s="243" t="s">
        <v>408</v>
      </c>
      <c r="G268" s="240"/>
      <c r="H268" s="244">
        <v>69.909999999999997</v>
      </c>
      <c r="I268" s="245"/>
      <c r="J268" s="240"/>
      <c r="K268" s="240"/>
      <c r="L268" s="246"/>
      <c r="M268" s="247"/>
      <c r="N268" s="248"/>
      <c r="O268" s="248"/>
      <c r="P268" s="248"/>
      <c r="Q268" s="248"/>
      <c r="R268" s="248"/>
      <c r="S268" s="248"/>
      <c r="T268" s="249"/>
      <c r="U268" s="13"/>
      <c r="V268" s="13"/>
      <c r="W268" s="13"/>
      <c r="X268" s="13"/>
      <c r="Y268" s="13"/>
      <c r="Z268" s="13"/>
      <c r="AA268" s="13"/>
      <c r="AB268" s="13"/>
      <c r="AC268" s="13"/>
      <c r="AD268" s="13"/>
      <c r="AE268" s="13"/>
      <c r="AT268" s="250" t="s">
        <v>192</v>
      </c>
      <c r="AU268" s="250" t="s">
        <v>87</v>
      </c>
      <c r="AV268" s="13" t="s">
        <v>87</v>
      </c>
      <c r="AW268" s="13" t="s">
        <v>32</v>
      </c>
      <c r="AX268" s="13" t="s">
        <v>77</v>
      </c>
      <c r="AY268" s="250" t="s">
        <v>184</v>
      </c>
    </row>
    <row r="269" s="14" customFormat="1">
      <c r="A269" s="14"/>
      <c r="B269" s="251"/>
      <c r="C269" s="252"/>
      <c r="D269" s="241" t="s">
        <v>192</v>
      </c>
      <c r="E269" s="253" t="s">
        <v>1</v>
      </c>
      <c r="F269" s="254" t="s">
        <v>194</v>
      </c>
      <c r="G269" s="252"/>
      <c r="H269" s="255">
        <v>69.909999999999997</v>
      </c>
      <c r="I269" s="256"/>
      <c r="J269" s="252"/>
      <c r="K269" s="252"/>
      <c r="L269" s="257"/>
      <c r="M269" s="258"/>
      <c r="N269" s="259"/>
      <c r="O269" s="259"/>
      <c r="P269" s="259"/>
      <c r="Q269" s="259"/>
      <c r="R269" s="259"/>
      <c r="S269" s="259"/>
      <c r="T269" s="260"/>
      <c r="U269" s="14"/>
      <c r="V269" s="14"/>
      <c r="W269" s="14"/>
      <c r="X269" s="14"/>
      <c r="Y269" s="14"/>
      <c r="Z269" s="14"/>
      <c r="AA269" s="14"/>
      <c r="AB269" s="14"/>
      <c r="AC269" s="14"/>
      <c r="AD269" s="14"/>
      <c r="AE269" s="14"/>
      <c r="AT269" s="261" t="s">
        <v>192</v>
      </c>
      <c r="AU269" s="261" t="s">
        <v>87</v>
      </c>
      <c r="AV269" s="14" t="s">
        <v>108</v>
      </c>
      <c r="AW269" s="14" t="s">
        <v>32</v>
      </c>
      <c r="AX269" s="14" t="s">
        <v>85</v>
      </c>
      <c r="AY269" s="261" t="s">
        <v>184</v>
      </c>
    </row>
    <row r="270" s="2" customFormat="1" ht="16.5" customHeight="1">
      <c r="A270" s="37"/>
      <c r="B270" s="38"/>
      <c r="C270" s="226" t="s">
        <v>435</v>
      </c>
      <c r="D270" s="226" t="s">
        <v>186</v>
      </c>
      <c r="E270" s="227" t="s">
        <v>436</v>
      </c>
      <c r="F270" s="228" t="s">
        <v>437</v>
      </c>
      <c r="G270" s="229" t="s">
        <v>189</v>
      </c>
      <c r="H270" s="230">
        <v>0.5</v>
      </c>
      <c r="I270" s="231"/>
      <c r="J270" s="232">
        <f>ROUND(I270*H270,2)</f>
        <v>0</v>
      </c>
      <c r="K270" s="228" t="s">
        <v>190</v>
      </c>
      <c r="L270" s="43"/>
      <c r="M270" s="233" t="s">
        <v>1</v>
      </c>
      <c r="N270" s="234" t="s">
        <v>42</v>
      </c>
      <c r="O270" s="90"/>
      <c r="P270" s="235">
        <f>O270*H270</f>
        <v>0</v>
      </c>
      <c r="Q270" s="235">
        <v>0</v>
      </c>
      <c r="R270" s="235">
        <f>Q270*H270</f>
        <v>0</v>
      </c>
      <c r="S270" s="235">
        <v>2.3999999999999999</v>
      </c>
      <c r="T270" s="236">
        <f>S270*H270</f>
        <v>1.2</v>
      </c>
      <c r="U270" s="37"/>
      <c r="V270" s="37"/>
      <c r="W270" s="37"/>
      <c r="X270" s="37"/>
      <c r="Y270" s="37"/>
      <c r="Z270" s="37"/>
      <c r="AA270" s="37"/>
      <c r="AB270" s="37"/>
      <c r="AC270" s="37"/>
      <c r="AD270" s="37"/>
      <c r="AE270" s="37"/>
      <c r="AR270" s="237" t="s">
        <v>108</v>
      </c>
      <c r="AT270" s="237" t="s">
        <v>186</v>
      </c>
      <c r="AU270" s="237" t="s">
        <v>87</v>
      </c>
      <c r="AY270" s="16" t="s">
        <v>184</v>
      </c>
      <c r="BE270" s="238">
        <f>IF(N270="základní",J270,0)</f>
        <v>0</v>
      </c>
      <c r="BF270" s="238">
        <f>IF(N270="snížená",J270,0)</f>
        <v>0</v>
      </c>
      <c r="BG270" s="238">
        <f>IF(N270="zákl. přenesená",J270,0)</f>
        <v>0</v>
      </c>
      <c r="BH270" s="238">
        <f>IF(N270="sníž. přenesená",J270,0)</f>
        <v>0</v>
      </c>
      <c r="BI270" s="238">
        <f>IF(N270="nulová",J270,0)</f>
        <v>0</v>
      </c>
      <c r="BJ270" s="16" t="s">
        <v>85</v>
      </c>
      <c r="BK270" s="238">
        <f>ROUND(I270*H270,2)</f>
        <v>0</v>
      </c>
      <c r="BL270" s="16" t="s">
        <v>108</v>
      </c>
      <c r="BM270" s="237" t="s">
        <v>438</v>
      </c>
    </row>
    <row r="271" s="2" customFormat="1" ht="21.75" customHeight="1">
      <c r="A271" s="37"/>
      <c r="B271" s="38"/>
      <c r="C271" s="226" t="s">
        <v>439</v>
      </c>
      <c r="D271" s="226" t="s">
        <v>186</v>
      </c>
      <c r="E271" s="227" t="s">
        <v>440</v>
      </c>
      <c r="F271" s="228" t="s">
        <v>441</v>
      </c>
      <c r="G271" s="229" t="s">
        <v>189</v>
      </c>
      <c r="H271" s="230">
        <v>0.051999999999999998</v>
      </c>
      <c r="I271" s="231"/>
      <c r="J271" s="232">
        <f>ROUND(I271*H271,2)</f>
        <v>0</v>
      </c>
      <c r="K271" s="228" t="s">
        <v>190</v>
      </c>
      <c r="L271" s="43"/>
      <c r="M271" s="233" t="s">
        <v>1</v>
      </c>
      <c r="N271" s="234" t="s">
        <v>42</v>
      </c>
      <c r="O271" s="90"/>
      <c r="P271" s="235">
        <f>O271*H271</f>
        <v>0</v>
      </c>
      <c r="Q271" s="235">
        <v>0</v>
      </c>
      <c r="R271" s="235">
        <f>Q271*H271</f>
        <v>0</v>
      </c>
      <c r="S271" s="235">
        <v>2.2000000000000002</v>
      </c>
      <c r="T271" s="236">
        <f>S271*H271</f>
        <v>0.1144</v>
      </c>
      <c r="U271" s="37"/>
      <c r="V271" s="37"/>
      <c r="W271" s="37"/>
      <c r="X271" s="37"/>
      <c r="Y271" s="37"/>
      <c r="Z271" s="37"/>
      <c r="AA271" s="37"/>
      <c r="AB271" s="37"/>
      <c r="AC271" s="37"/>
      <c r="AD271" s="37"/>
      <c r="AE271" s="37"/>
      <c r="AR271" s="237" t="s">
        <v>108</v>
      </c>
      <c r="AT271" s="237" t="s">
        <v>186</v>
      </c>
      <c r="AU271" s="237" t="s">
        <v>87</v>
      </c>
      <c r="AY271" s="16" t="s">
        <v>184</v>
      </c>
      <c r="BE271" s="238">
        <f>IF(N271="základní",J271,0)</f>
        <v>0</v>
      </c>
      <c r="BF271" s="238">
        <f>IF(N271="snížená",J271,0)</f>
        <v>0</v>
      </c>
      <c r="BG271" s="238">
        <f>IF(N271="zákl. přenesená",J271,0)</f>
        <v>0</v>
      </c>
      <c r="BH271" s="238">
        <f>IF(N271="sníž. přenesená",J271,0)</f>
        <v>0</v>
      </c>
      <c r="BI271" s="238">
        <f>IF(N271="nulová",J271,0)</f>
        <v>0</v>
      </c>
      <c r="BJ271" s="16" t="s">
        <v>85</v>
      </c>
      <c r="BK271" s="238">
        <f>ROUND(I271*H271,2)</f>
        <v>0</v>
      </c>
      <c r="BL271" s="16" t="s">
        <v>108</v>
      </c>
      <c r="BM271" s="237" t="s">
        <v>442</v>
      </c>
    </row>
    <row r="272" s="13" customFormat="1">
      <c r="A272" s="13"/>
      <c r="B272" s="239"/>
      <c r="C272" s="240"/>
      <c r="D272" s="241" t="s">
        <v>192</v>
      </c>
      <c r="E272" s="242" t="s">
        <v>1</v>
      </c>
      <c r="F272" s="243" t="s">
        <v>443</v>
      </c>
      <c r="G272" s="240"/>
      <c r="H272" s="244">
        <v>0.051999999999999998</v>
      </c>
      <c r="I272" s="245"/>
      <c r="J272" s="240"/>
      <c r="K272" s="240"/>
      <c r="L272" s="246"/>
      <c r="M272" s="247"/>
      <c r="N272" s="248"/>
      <c r="O272" s="248"/>
      <c r="P272" s="248"/>
      <c r="Q272" s="248"/>
      <c r="R272" s="248"/>
      <c r="S272" s="248"/>
      <c r="T272" s="249"/>
      <c r="U272" s="13"/>
      <c r="V272" s="13"/>
      <c r="W272" s="13"/>
      <c r="X272" s="13"/>
      <c r="Y272" s="13"/>
      <c r="Z272" s="13"/>
      <c r="AA272" s="13"/>
      <c r="AB272" s="13"/>
      <c r="AC272" s="13"/>
      <c r="AD272" s="13"/>
      <c r="AE272" s="13"/>
      <c r="AT272" s="250" t="s">
        <v>192</v>
      </c>
      <c r="AU272" s="250" t="s">
        <v>87</v>
      </c>
      <c r="AV272" s="13" t="s">
        <v>87</v>
      </c>
      <c r="AW272" s="13" t="s">
        <v>32</v>
      </c>
      <c r="AX272" s="13" t="s">
        <v>77</v>
      </c>
      <c r="AY272" s="250" t="s">
        <v>184</v>
      </c>
    </row>
    <row r="273" s="14" customFormat="1">
      <c r="A273" s="14"/>
      <c r="B273" s="251"/>
      <c r="C273" s="252"/>
      <c r="D273" s="241" t="s">
        <v>192</v>
      </c>
      <c r="E273" s="253" t="s">
        <v>1</v>
      </c>
      <c r="F273" s="254" t="s">
        <v>194</v>
      </c>
      <c r="G273" s="252"/>
      <c r="H273" s="255">
        <v>0.051999999999999998</v>
      </c>
      <c r="I273" s="256"/>
      <c r="J273" s="252"/>
      <c r="K273" s="252"/>
      <c r="L273" s="257"/>
      <c r="M273" s="258"/>
      <c r="N273" s="259"/>
      <c r="O273" s="259"/>
      <c r="P273" s="259"/>
      <c r="Q273" s="259"/>
      <c r="R273" s="259"/>
      <c r="S273" s="259"/>
      <c r="T273" s="260"/>
      <c r="U273" s="14"/>
      <c r="V273" s="14"/>
      <c r="W273" s="14"/>
      <c r="X273" s="14"/>
      <c r="Y273" s="14"/>
      <c r="Z273" s="14"/>
      <c r="AA273" s="14"/>
      <c r="AB273" s="14"/>
      <c r="AC273" s="14"/>
      <c r="AD273" s="14"/>
      <c r="AE273" s="14"/>
      <c r="AT273" s="261" t="s">
        <v>192</v>
      </c>
      <c r="AU273" s="261" t="s">
        <v>87</v>
      </c>
      <c r="AV273" s="14" t="s">
        <v>108</v>
      </c>
      <c r="AW273" s="14" t="s">
        <v>32</v>
      </c>
      <c r="AX273" s="14" t="s">
        <v>85</v>
      </c>
      <c r="AY273" s="261" t="s">
        <v>184</v>
      </c>
    </row>
    <row r="274" s="2" customFormat="1" ht="21.75" customHeight="1">
      <c r="A274" s="37"/>
      <c r="B274" s="38"/>
      <c r="C274" s="226" t="s">
        <v>444</v>
      </c>
      <c r="D274" s="226" t="s">
        <v>186</v>
      </c>
      <c r="E274" s="227" t="s">
        <v>445</v>
      </c>
      <c r="F274" s="228" t="s">
        <v>446</v>
      </c>
      <c r="G274" s="229" t="s">
        <v>189</v>
      </c>
      <c r="H274" s="230">
        <v>0.47999999999999998</v>
      </c>
      <c r="I274" s="231"/>
      <c r="J274" s="232">
        <f>ROUND(I274*H274,2)</f>
        <v>0</v>
      </c>
      <c r="K274" s="228" t="s">
        <v>190</v>
      </c>
      <c r="L274" s="43"/>
      <c r="M274" s="233" t="s">
        <v>1</v>
      </c>
      <c r="N274" s="234" t="s">
        <v>42</v>
      </c>
      <c r="O274" s="90"/>
      <c r="P274" s="235">
        <f>O274*H274</f>
        <v>0</v>
      </c>
      <c r="Q274" s="235">
        <v>0</v>
      </c>
      <c r="R274" s="235">
        <f>Q274*H274</f>
        <v>0</v>
      </c>
      <c r="S274" s="235">
        <v>2.2000000000000002</v>
      </c>
      <c r="T274" s="236">
        <f>S274*H274</f>
        <v>1.0560000000000001</v>
      </c>
      <c r="U274" s="37"/>
      <c r="V274" s="37"/>
      <c r="W274" s="37"/>
      <c r="X274" s="37"/>
      <c r="Y274" s="37"/>
      <c r="Z274" s="37"/>
      <c r="AA274" s="37"/>
      <c r="AB274" s="37"/>
      <c r="AC274" s="37"/>
      <c r="AD274" s="37"/>
      <c r="AE274" s="37"/>
      <c r="AR274" s="237" t="s">
        <v>108</v>
      </c>
      <c r="AT274" s="237" t="s">
        <v>186</v>
      </c>
      <c r="AU274" s="237" t="s">
        <v>87</v>
      </c>
      <c r="AY274" s="16" t="s">
        <v>184</v>
      </c>
      <c r="BE274" s="238">
        <f>IF(N274="základní",J274,0)</f>
        <v>0</v>
      </c>
      <c r="BF274" s="238">
        <f>IF(N274="snížená",J274,0)</f>
        <v>0</v>
      </c>
      <c r="BG274" s="238">
        <f>IF(N274="zákl. přenesená",J274,0)</f>
        <v>0</v>
      </c>
      <c r="BH274" s="238">
        <f>IF(N274="sníž. přenesená",J274,0)</f>
        <v>0</v>
      </c>
      <c r="BI274" s="238">
        <f>IF(N274="nulová",J274,0)</f>
        <v>0</v>
      </c>
      <c r="BJ274" s="16" t="s">
        <v>85</v>
      </c>
      <c r="BK274" s="238">
        <f>ROUND(I274*H274,2)</f>
        <v>0</v>
      </c>
      <c r="BL274" s="16" t="s">
        <v>108</v>
      </c>
      <c r="BM274" s="237" t="s">
        <v>447</v>
      </c>
    </row>
    <row r="275" s="13" customFormat="1">
      <c r="A275" s="13"/>
      <c r="B275" s="239"/>
      <c r="C275" s="240"/>
      <c r="D275" s="241" t="s">
        <v>192</v>
      </c>
      <c r="E275" s="242" t="s">
        <v>1</v>
      </c>
      <c r="F275" s="243" t="s">
        <v>448</v>
      </c>
      <c r="G275" s="240"/>
      <c r="H275" s="244">
        <v>0.47999999999999998</v>
      </c>
      <c r="I275" s="245"/>
      <c r="J275" s="240"/>
      <c r="K275" s="240"/>
      <c r="L275" s="246"/>
      <c r="M275" s="247"/>
      <c r="N275" s="248"/>
      <c r="O275" s="248"/>
      <c r="P275" s="248"/>
      <c r="Q275" s="248"/>
      <c r="R275" s="248"/>
      <c r="S275" s="248"/>
      <c r="T275" s="249"/>
      <c r="U275" s="13"/>
      <c r="V275" s="13"/>
      <c r="W275" s="13"/>
      <c r="X275" s="13"/>
      <c r="Y275" s="13"/>
      <c r="Z275" s="13"/>
      <c r="AA275" s="13"/>
      <c r="AB275" s="13"/>
      <c r="AC275" s="13"/>
      <c r="AD275" s="13"/>
      <c r="AE275" s="13"/>
      <c r="AT275" s="250" t="s">
        <v>192</v>
      </c>
      <c r="AU275" s="250" t="s">
        <v>87</v>
      </c>
      <c r="AV275" s="13" t="s">
        <v>87</v>
      </c>
      <c r="AW275" s="13" t="s">
        <v>32</v>
      </c>
      <c r="AX275" s="13" t="s">
        <v>77</v>
      </c>
      <c r="AY275" s="250" t="s">
        <v>184</v>
      </c>
    </row>
    <row r="276" s="14" customFormat="1">
      <c r="A276" s="14"/>
      <c r="B276" s="251"/>
      <c r="C276" s="252"/>
      <c r="D276" s="241" t="s">
        <v>192</v>
      </c>
      <c r="E276" s="253" t="s">
        <v>1</v>
      </c>
      <c r="F276" s="254" t="s">
        <v>194</v>
      </c>
      <c r="G276" s="252"/>
      <c r="H276" s="255">
        <v>0.47999999999999998</v>
      </c>
      <c r="I276" s="256"/>
      <c r="J276" s="252"/>
      <c r="K276" s="252"/>
      <c r="L276" s="257"/>
      <c r="M276" s="258"/>
      <c r="N276" s="259"/>
      <c r="O276" s="259"/>
      <c r="P276" s="259"/>
      <c r="Q276" s="259"/>
      <c r="R276" s="259"/>
      <c r="S276" s="259"/>
      <c r="T276" s="260"/>
      <c r="U276" s="14"/>
      <c r="V276" s="14"/>
      <c r="W276" s="14"/>
      <c r="X276" s="14"/>
      <c r="Y276" s="14"/>
      <c r="Z276" s="14"/>
      <c r="AA276" s="14"/>
      <c r="AB276" s="14"/>
      <c r="AC276" s="14"/>
      <c r="AD276" s="14"/>
      <c r="AE276" s="14"/>
      <c r="AT276" s="261" t="s">
        <v>192</v>
      </c>
      <c r="AU276" s="261" t="s">
        <v>87</v>
      </c>
      <c r="AV276" s="14" t="s">
        <v>108</v>
      </c>
      <c r="AW276" s="14" t="s">
        <v>32</v>
      </c>
      <c r="AX276" s="14" t="s">
        <v>85</v>
      </c>
      <c r="AY276" s="261" t="s">
        <v>184</v>
      </c>
    </row>
    <row r="277" s="2" customFormat="1" ht="21.75" customHeight="1">
      <c r="A277" s="37"/>
      <c r="B277" s="38"/>
      <c r="C277" s="226" t="s">
        <v>449</v>
      </c>
      <c r="D277" s="226" t="s">
        <v>186</v>
      </c>
      <c r="E277" s="227" t="s">
        <v>450</v>
      </c>
      <c r="F277" s="228" t="s">
        <v>451</v>
      </c>
      <c r="G277" s="229" t="s">
        <v>189</v>
      </c>
      <c r="H277" s="230">
        <v>0.45000000000000001</v>
      </c>
      <c r="I277" s="231"/>
      <c r="J277" s="232">
        <f>ROUND(I277*H277,2)</f>
        <v>0</v>
      </c>
      <c r="K277" s="228" t="s">
        <v>190</v>
      </c>
      <c r="L277" s="43"/>
      <c r="M277" s="233" t="s">
        <v>1</v>
      </c>
      <c r="N277" s="234" t="s">
        <v>42</v>
      </c>
      <c r="O277" s="90"/>
      <c r="P277" s="235">
        <f>O277*H277</f>
        <v>0</v>
      </c>
      <c r="Q277" s="235">
        <v>0</v>
      </c>
      <c r="R277" s="235">
        <f>Q277*H277</f>
        <v>0</v>
      </c>
      <c r="S277" s="235">
        <v>2.2000000000000002</v>
      </c>
      <c r="T277" s="236">
        <f>S277*H277</f>
        <v>0.9900000000000001</v>
      </c>
      <c r="U277" s="37"/>
      <c r="V277" s="37"/>
      <c r="W277" s="37"/>
      <c r="X277" s="37"/>
      <c r="Y277" s="37"/>
      <c r="Z277" s="37"/>
      <c r="AA277" s="37"/>
      <c r="AB277" s="37"/>
      <c r="AC277" s="37"/>
      <c r="AD277" s="37"/>
      <c r="AE277" s="37"/>
      <c r="AR277" s="237" t="s">
        <v>108</v>
      </c>
      <c r="AT277" s="237" t="s">
        <v>186</v>
      </c>
      <c r="AU277" s="237" t="s">
        <v>87</v>
      </c>
      <c r="AY277" s="16" t="s">
        <v>184</v>
      </c>
      <c r="BE277" s="238">
        <f>IF(N277="základní",J277,0)</f>
        <v>0</v>
      </c>
      <c r="BF277" s="238">
        <f>IF(N277="snížená",J277,0)</f>
        <v>0</v>
      </c>
      <c r="BG277" s="238">
        <f>IF(N277="zákl. přenesená",J277,0)</f>
        <v>0</v>
      </c>
      <c r="BH277" s="238">
        <f>IF(N277="sníž. přenesená",J277,0)</f>
        <v>0</v>
      </c>
      <c r="BI277" s="238">
        <f>IF(N277="nulová",J277,0)</f>
        <v>0</v>
      </c>
      <c r="BJ277" s="16" t="s">
        <v>85</v>
      </c>
      <c r="BK277" s="238">
        <f>ROUND(I277*H277,2)</f>
        <v>0</v>
      </c>
      <c r="BL277" s="16" t="s">
        <v>108</v>
      </c>
      <c r="BM277" s="237" t="s">
        <v>452</v>
      </c>
    </row>
    <row r="278" s="13" customFormat="1">
      <c r="A278" s="13"/>
      <c r="B278" s="239"/>
      <c r="C278" s="240"/>
      <c r="D278" s="241" t="s">
        <v>192</v>
      </c>
      <c r="E278" s="242" t="s">
        <v>1</v>
      </c>
      <c r="F278" s="243" t="s">
        <v>453</v>
      </c>
      <c r="G278" s="240"/>
      <c r="H278" s="244">
        <v>0.45000000000000001</v>
      </c>
      <c r="I278" s="245"/>
      <c r="J278" s="240"/>
      <c r="K278" s="240"/>
      <c r="L278" s="246"/>
      <c r="M278" s="247"/>
      <c r="N278" s="248"/>
      <c r="O278" s="248"/>
      <c r="P278" s="248"/>
      <c r="Q278" s="248"/>
      <c r="R278" s="248"/>
      <c r="S278" s="248"/>
      <c r="T278" s="249"/>
      <c r="U278" s="13"/>
      <c r="V278" s="13"/>
      <c r="W278" s="13"/>
      <c r="X278" s="13"/>
      <c r="Y278" s="13"/>
      <c r="Z278" s="13"/>
      <c r="AA278" s="13"/>
      <c r="AB278" s="13"/>
      <c r="AC278" s="13"/>
      <c r="AD278" s="13"/>
      <c r="AE278" s="13"/>
      <c r="AT278" s="250" t="s">
        <v>192</v>
      </c>
      <c r="AU278" s="250" t="s">
        <v>87</v>
      </c>
      <c r="AV278" s="13" t="s">
        <v>87</v>
      </c>
      <c r="AW278" s="13" t="s">
        <v>32</v>
      </c>
      <c r="AX278" s="13" t="s">
        <v>77</v>
      </c>
      <c r="AY278" s="250" t="s">
        <v>184</v>
      </c>
    </row>
    <row r="279" s="14" customFormat="1">
      <c r="A279" s="14"/>
      <c r="B279" s="251"/>
      <c r="C279" s="252"/>
      <c r="D279" s="241" t="s">
        <v>192</v>
      </c>
      <c r="E279" s="253" t="s">
        <v>1</v>
      </c>
      <c r="F279" s="254" t="s">
        <v>194</v>
      </c>
      <c r="G279" s="252"/>
      <c r="H279" s="255">
        <v>0.45000000000000001</v>
      </c>
      <c r="I279" s="256"/>
      <c r="J279" s="252"/>
      <c r="K279" s="252"/>
      <c r="L279" s="257"/>
      <c r="M279" s="258"/>
      <c r="N279" s="259"/>
      <c r="O279" s="259"/>
      <c r="P279" s="259"/>
      <c r="Q279" s="259"/>
      <c r="R279" s="259"/>
      <c r="S279" s="259"/>
      <c r="T279" s="260"/>
      <c r="U279" s="14"/>
      <c r="V279" s="14"/>
      <c r="W279" s="14"/>
      <c r="X279" s="14"/>
      <c r="Y279" s="14"/>
      <c r="Z279" s="14"/>
      <c r="AA279" s="14"/>
      <c r="AB279" s="14"/>
      <c r="AC279" s="14"/>
      <c r="AD279" s="14"/>
      <c r="AE279" s="14"/>
      <c r="AT279" s="261" t="s">
        <v>192</v>
      </c>
      <c r="AU279" s="261" t="s">
        <v>87</v>
      </c>
      <c r="AV279" s="14" t="s">
        <v>108</v>
      </c>
      <c r="AW279" s="14" t="s">
        <v>32</v>
      </c>
      <c r="AX279" s="14" t="s">
        <v>85</v>
      </c>
      <c r="AY279" s="261" t="s">
        <v>184</v>
      </c>
    </row>
    <row r="280" s="2" customFormat="1" ht="21.75" customHeight="1">
      <c r="A280" s="37"/>
      <c r="B280" s="38"/>
      <c r="C280" s="226" t="s">
        <v>454</v>
      </c>
      <c r="D280" s="226" t="s">
        <v>186</v>
      </c>
      <c r="E280" s="227" t="s">
        <v>455</v>
      </c>
      <c r="F280" s="228" t="s">
        <v>456</v>
      </c>
      <c r="G280" s="229" t="s">
        <v>189</v>
      </c>
      <c r="H280" s="230">
        <v>0.95999999999999996</v>
      </c>
      <c r="I280" s="231"/>
      <c r="J280" s="232">
        <f>ROUND(I280*H280,2)</f>
        <v>0</v>
      </c>
      <c r="K280" s="228" t="s">
        <v>190</v>
      </c>
      <c r="L280" s="43"/>
      <c r="M280" s="233" t="s">
        <v>1</v>
      </c>
      <c r="N280" s="234" t="s">
        <v>42</v>
      </c>
      <c r="O280" s="90"/>
      <c r="P280" s="235">
        <f>O280*H280</f>
        <v>0</v>
      </c>
      <c r="Q280" s="235">
        <v>0</v>
      </c>
      <c r="R280" s="235">
        <f>Q280*H280</f>
        <v>0</v>
      </c>
      <c r="S280" s="235">
        <v>2.2000000000000002</v>
      </c>
      <c r="T280" s="236">
        <f>S280*H280</f>
        <v>2.1120000000000001</v>
      </c>
      <c r="U280" s="37"/>
      <c r="V280" s="37"/>
      <c r="W280" s="37"/>
      <c r="X280" s="37"/>
      <c r="Y280" s="37"/>
      <c r="Z280" s="37"/>
      <c r="AA280" s="37"/>
      <c r="AB280" s="37"/>
      <c r="AC280" s="37"/>
      <c r="AD280" s="37"/>
      <c r="AE280" s="37"/>
      <c r="AR280" s="237" t="s">
        <v>108</v>
      </c>
      <c r="AT280" s="237" t="s">
        <v>186</v>
      </c>
      <c r="AU280" s="237" t="s">
        <v>87</v>
      </c>
      <c r="AY280" s="16" t="s">
        <v>184</v>
      </c>
      <c r="BE280" s="238">
        <f>IF(N280="základní",J280,0)</f>
        <v>0</v>
      </c>
      <c r="BF280" s="238">
        <f>IF(N280="snížená",J280,0)</f>
        <v>0</v>
      </c>
      <c r="BG280" s="238">
        <f>IF(N280="zákl. přenesená",J280,0)</f>
        <v>0</v>
      </c>
      <c r="BH280" s="238">
        <f>IF(N280="sníž. přenesená",J280,0)</f>
        <v>0</v>
      </c>
      <c r="BI280" s="238">
        <f>IF(N280="nulová",J280,0)</f>
        <v>0</v>
      </c>
      <c r="BJ280" s="16" t="s">
        <v>85</v>
      </c>
      <c r="BK280" s="238">
        <f>ROUND(I280*H280,2)</f>
        <v>0</v>
      </c>
      <c r="BL280" s="16" t="s">
        <v>108</v>
      </c>
      <c r="BM280" s="237" t="s">
        <v>457</v>
      </c>
    </row>
    <row r="281" s="13" customFormat="1">
      <c r="A281" s="13"/>
      <c r="B281" s="239"/>
      <c r="C281" s="240"/>
      <c r="D281" s="241" t="s">
        <v>192</v>
      </c>
      <c r="E281" s="242" t="s">
        <v>1</v>
      </c>
      <c r="F281" s="243" t="s">
        <v>388</v>
      </c>
      <c r="G281" s="240"/>
      <c r="H281" s="244">
        <v>0.95999999999999996</v>
      </c>
      <c r="I281" s="245"/>
      <c r="J281" s="240"/>
      <c r="K281" s="240"/>
      <c r="L281" s="246"/>
      <c r="M281" s="247"/>
      <c r="N281" s="248"/>
      <c r="O281" s="248"/>
      <c r="P281" s="248"/>
      <c r="Q281" s="248"/>
      <c r="R281" s="248"/>
      <c r="S281" s="248"/>
      <c r="T281" s="249"/>
      <c r="U281" s="13"/>
      <c r="V281" s="13"/>
      <c r="W281" s="13"/>
      <c r="X281" s="13"/>
      <c r="Y281" s="13"/>
      <c r="Z281" s="13"/>
      <c r="AA281" s="13"/>
      <c r="AB281" s="13"/>
      <c r="AC281" s="13"/>
      <c r="AD281" s="13"/>
      <c r="AE281" s="13"/>
      <c r="AT281" s="250" t="s">
        <v>192</v>
      </c>
      <c r="AU281" s="250" t="s">
        <v>87</v>
      </c>
      <c r="AV281" s="13" t="s">
        <v>87</v>
      </c>
      <c r="AW281" s="13" t="s">
        <v>32</v>
      </c>
      <c r="AX281" s="13" t="s">
        <v>77</v>
      </c>
      <c r="AY281" s="250" t="s">
        <v>184</v>
      </c>
    </row>
    <row r="282" s="14" customFormat="1">
      <c r="A282" s="14"/>
      <c r="B282" s="251"/>
      <c r="C282" s="252"/>
      <c r="D282" s="241" t="s">
        <v>192</v>
      </c>
      <c r="E282" s="253" t="s">
        <v>1</v>
      </c>
      <c r="F282" s="254" t="s">
        <v>194</v>
      </c>
      <c r="G282" s="252"/>
      <c r="H282" s="255">
        <v>0.95999999999999996</v>
      </c>
      <c r="I282" s="256"/>
      <c r="J282" s="252"/>
      <c r="K282" s="252"/>
      <c r="L282" s="257"/>
      <c r="M282" s="258"/>
      <c r="N282" s="259"/>
      <c r="O282" s="259"/>
      <c r="P282" s="259"/>
      <c r="Q282" s="259"/>
      <c r="R282" s="259"/>
      <c r="S282" s="259"/>
      <c r="T282" s="260"/>
      <c r="U282" s="14"/>
      <c r="V282" s="14"/>
      <c r="W282" s="14"/>
      <c r="X282" s="14"/>
      <c r="Y282" s="14"/>
      <c r="Z282" s="14"/>
      <c r="AA282" s="14"/>
      <c r="AB282" s="14"/>
      <c r="AC282" s="14"/>
      <c r="AD282" s="14"/>
      <c r="AE282" s="14"/>
      <c r="AT282" s="261" t="s">
        <v>192</v>
      </c>
      <c r="AU282" s="261" t="s">
        <v>87</v>
      </c>
      <c r="AV282" s="14" t="s">
        <v>108</v>
      </c>
      <c r="AW282" s="14" t="s">
        <v>32</v>
      </c>
      <c r="AX282" s="14" t="s">
        <v>85</v>
      </c>
      <c r="AY282" s="261" t="s">
        <v>184</v>
      </c>
    </row>
    <row r="283" s="2" customFormat="1" ht="16.5" customHeight="1">
      <c r="A283" s="37"/>
      <c r="B283" s="38"/>
      <c r="C283" s="226" t="s">
        <v>458</v>
      </c>
      <c r="D283" s="226" t="s">
        <v>186</v>
      </c>
      <c r="E283" s="227" t="s">
        <v>459</v>
      </c>
      <c r="F283" s="228" t="s">
        <v>460</v>
      </c>
      <c r="G283" s="229" t="s">
        <v>189</v>
      </c>
      <c r="H283" s="230">
        <v>0.95999999999999996</v>
      </c>
      <c r="I283" s="231"/>
      <c r="J283" s="232">
        <f>ROUND(I283*H283,2)</f>
        <v>0</v>
      </c>
      <c r="K283" s="228" t="s">
        <v>190</v>
      </c>
      <c r="L283" s="43"/>
      <c r="M283" s="233" t="s">
        <v>1</v>
      </c>
      <c r="N283" s="234" t="s">
        <v>42</v>
      </c>
      <c r="O283" s="90"/>
      <c r="P283" s="235">
        <f>O283*H283</f>
        <v>0</v>
      </c>
      <c r="Q283" s="235">
        <v>0</v>
      </c>
      <c r="R283" s="235">
        <f>Q283*H283</f>
        <v>0</v>
      </c>
      <c r="S283" s="235">
        <v>0.029000000000000001</v>
      </c>
      <c r="T283" s="236">
        <f>S283*H283</f>
        <v>0.02784</v>
      </c>
      <c r="U283" s="37"/>
      <c r="V283" s="37"/>
      <c r="W283" s="37"/>
      <c r="X283" s="37"/>
      <c r="Y283" s="37"/>
      <c r="Z283" s="37"/>
      <c r="AA283" s="37"/>
      <c r="AB283" s="37"/>
      <c r="AC283" s="37"/>
      <c r="AD283" s="37"/>
      <c r="AE283" s="37"/>
      <c r="AR283" s="237" t="s">
        <v>108</v>
      </c>
      <c r="AT283" s="237" t="s">
        <v>186</v>
      </c>
      <c r="AU283" s="237" t="s">
        <v>87</v>
      </c>
      <c r="AY283" s="16" t="s">
        <v>184</v>
      </c>
      <c r="BE283" s="238">
        <f>IF(N283="základní",J283,0)</f>
        <v>0</v>
      </c>
      <c r="BF283" s="238">
        <f>IF(N283="snížená",J283,0)</f>
        <v>0</v>
      </c>
      <c r="BG283" s="238">
        <f>IF(N283="zákl. přenesená",J283,0)</f>
        <v>0</v>
      </c>
      <c r="BH283" s="238">
        <f>IF(N283="sníž. přenesená",J283,0)</f>
        <v>0</v>
      </c>
      <c r="BI283" s="238">
        <f>IF(N283="nulová",J283,0)</f>
        <v>0</v>
      </c>
      <c r="BJ283" s="16" t="s">
        <v>85</v>
      </c>
      <c r="BK283" s="238">
        <f>ROUND(I283*H283,2)</f>
        <v>0</v>
      </c>
      <c r="BL283" s="16" t="s">
        <v>108</v>
      </c>
      <c r="BM283" s="237" t="s">
        <v>461</v>
      </c>
    </row>
    <row r="284" s="2" customFormat="1" ht="16.5" customHeight="1">
      <c r="A284" s="37"/>
      <c r="B284" s="38"/>
      <c r="C284" s="226" t="s">
        <v>462</v>
      </c>
      <c r="D284" s="226" t="s">
        <v>186</v>
      </c>
      <c r="E284" s="227" t="s">
        <v>463</v>
      </c>
      <c r="F284" s="228" t="s">
        <v>464</v>
      </c>
      <c r="G284" s="229" t="s">
        <v>201</v>
      </c>
      <c r="H284" s="230">
        <v>9.0879999999999992</v>
      </c>
      <c r="I284" s="231"/>
      <c r="J284" s="232">
        <f>ROUND(I284*H284,2)</f>
        <v>0</v>
      </c>
      <c r="K284" s="228" t="s">
        <v>190</v>
      </c>
      <c r="L284" s="43"/>
      <c r="M284" s="233" t="s">
        <v>1</v>
      </c>
      <c r="N284" s="234" t="s">
        <v>42</v>
      </c>
      <c r="O284" s="90"/>
      <c r="P284" s="235">
        <f>O284*H284</f>
        <v>0</v>
      </c>
      <c r="Q284" s="235">
        <v>0</v>
      </c>
      <c r="R284" s="235">
        <f>Q284*H284</f>
        <v>0</v>
      </c>
      <c r="S284" s="235">
        <v>0.055</v>
      </c>
      <c r="T284" s="236">
        <f>S284*H284</f>
        <v>0.49983999999999995</v>
      </c>
      <c r="U284" s="37"/>
      <c r="V284" s="37"/>
      <c r="W284" s="37"/>
      <c r="X284" s="37"/>
      <c r="Y284" s="37"/>
      <c r="Z284" s="37"/>
      <c r="AA284" s="37"/>
      <c r="AB284" s="37"/>
      <c r="AC284" s="37"/>
      <c r="AD284" s="37"/>
      <c r="AE284" s="37"/>
      <c r="AR284" s="237" t="s">
        <v>108</v>
      </c>
      <c r="AT284" s="237" t="s">
        <v>186</v>
      </c>
      <c r="AU284" s="237" t="s">
        <v>87</v>
      </c>
      <c r="AY284" s="16" t="s">
        <v>184</v>
      </c>
      <c r="BE284" s="238">
        <f>IF(N284="základní",J284,0)</f>
        <v>0</v>
      </c>
      <c r="BF284" s="238">
        <f>IF(N284="snížená",J284,0)</f>
        <v>0</v>
      </c>
      <c r="BG284" s="238">
        <f>IF(N284="zákl. přenesená",J284,0)</f>
        <v>0</v>
      </c>
      <c r="BH284" s="238">
        <f>IF(N284="sníž. přenesená",J284,0)</f>
        <v>0</v>
      </c>
      <c r="BI284" s="238">
        <f>IF(N284="nulová",J284,0)</f>
        <v>0</v>
      </c>
      <c r="BJ284" s="16" t="s">
        <v>85</v>
      </c>
      <c r="BK284" s="238">
        <f>ROUND(I284*H284,2)</f>
        <v>0</v>
      </c>
      <c r="BL284" s="16" t="s">
        <v>108</v>
      </c>
      <c r="BM284" s="237" t="s">
        <v>465</v>
      </c>
    </row>
    <row r="285" s="13" customFormat="1">
      <c r="A285" s="13"/>
      <c r="B285" s="239"/>
      <c r="C285" s="240"/>
      <c r="D285" s="241" t="s">
        <v>192</v>
      </c>
      <c r="E285" s="242" t="s">
        <v>1</v>
      </c>
      <c r="F285" s="243" t="s">
        <v>466</v>
      </c>
      <c r="G285" s="240"/>
      <c r="H285" s="244">
        <v>9.0879999999999992</v>
      </c>
      <c r="I285" s="245"/>
      <c r="J285" s="240"/>
      <c r="K285" s="240"/>
      <c r="L285" s="246"/>
      <c r="M285" s="247"/>
      <c r="N285" s="248"/>
      <c r="O285" s="248"/>
      <c r="P285" s="248"/>
      <c r="Q285" s="248"/>
      <c r="R285" s="248"/>
      <c r="S285" s="248"/>
      <c r="T285" s="249"/>
      <c r="U285" s="13"/>
      <c r="V285" s="13"/>
      <c r="W285" s="13"/>
      <c r="X285" s="13"/>
      <c r="Y285" s="13"/>
      <c r="Z285" s="13"/>
      <c r="AA285" s="13"/>
      <c r="AB285" s="13"/>
      <c r="AC285" s="13"/>
      <c r="AD285" s="13"/>
      <c r="AE285" s="13"/>
      <c r="AT285" s="250" t="s">
        <v>192</v>
      </c>
      <c r="AU285" s="250" t="s">
        <v>87</v>
      </c>
      <c r="AV285" s="13" t="s">
        <v>87</v>
      </c>
      <c r="AW285" s="13" t="s">
        <v>32</v>
      </c>
      <c r="AX285" s="13" t="s">
        <v>77</v>
      </c>
      <c r="AY285" s="250" t="s">
        <v>184</v>
      </c>
    </row>
    <row r="286" s="14" customFormat="1">
      <c r="A286" s="14"/>
      <c r="B286" s="251"/>
      <c r="C286" s="252"/>
      <c r="D286" s="241" t="s">
        <v>192</v>
      </c>
      <c r="E286" s="253" t="s">
        <v>1</v>
      </c>
      <c r="F286" s="254" t="s">
        <v>194</v>
      </c>
      <c r="G286" s="252"/>
      <c r="H286" s="255">
        <v>9.0879999999999992</v>
      </c>
      <c r="I286" s="256"/>
      <c r="J286" s="252"/>
      <c r="K286" s="252"/>
      <c r="L286" s="257"/>
      <c r="M286" s="258"/>
      <c r="N286" s="259"/>
      <c r="O286" s="259"/>
      <c r="P286" s="259"/>
      <c r="Q286" s="259"/>
      <c r="R286" s="259"/>
      <c r="S286" s="259"/>
      <c r="T286" s="260"/>
      <c r="U286" s="14"/>
      <c r="V286" s="14"/>
      <c r="W286" s="14"/>
      <c r="X286" s="14"/>
      <c r="Y286" s="14"/>
      <c r="Z286" s="14"/>
      <c r="AA286" s="14"/>
      <c r="AB286" s="14"/>
      <c r="AC286" s="14"/>
      <c r="AD286" s="14"/>
      <c r="AE286" s="14"/>
      <c r="AT286" s="261" t="s">
        <v>192</v>
      </c>
      <c r="AU286" s="261" t="s">
        <v>87</v>
      </c>
      <c r="AV286" s="14" t="s">
        <v>108</v>
      </c>
      <c r="AW286" s="14" t="s">
        <v>32</v>
      </c>
      <c r="AX286" s="14" t="s">
        <v>85</v>
      </c>
      <c r="AY286" s="261" t="s">
        <v>184</v>
      </c>
    </row>
    <row r="287" s="2" customFormat="1" ht="16.5" customHeight="1">
      <c r="A287" s="37"/>
      <c r="B287" s="38"/>
      <c r="C287" s="226" t="s">
        <v>467</v>
      </c>
      <c r="D287" s="226" t="s">
        <v>186</v>
      </c>
      <c r="E287" s="227" t="s">
        <v>468</v>
      </c>
      <c r="F287" s="228" t="s">
        <v>469</v>
      </c>
      <c r="G287" s="229" t="s">
        <v>201</v>
      </c>
      <c r="H287" s="230">
        <v>15.157</v>
      </c>
      <c r="I287" s="231"/>
      <c r="J287" s="232">
        <f>ROUND(I287*H287,2)</f>
        <v>0</v>
      </c>
      <c r="K287" s="228" t="s">
        <v>202</v>
      </c>
      <c r="L287" s="43"/>
      <c r="M287" s="233" t="s">
        <v>1</v>
      </c>
      <c r="N287" s="234" t="s">
        <v>42</v>
      </c>
      <c r="O287" s="90"/>
      <c r="P287" s="235">
        <f>O287*H287</f>
        <v>0</v>
      </c>
      <c r="Q287" s="235">
        <v>0</v>
      </c>
      <c r="R287" s="235">
        <f>Q287*H287</f>
        <v>0</v>
      </c>
      <c r="S287" s="235">
        <v>0.062</v>
      </c>
      <c r="T287" s="236">
        <f>S287*H287</f>
        <v>0.93973399999999996</v>
      </c>
      <c r="U287" s="37"/>
      <c r="V287" s="37"/>
      <c r="W287" s="37"/>
      <c r="X287" s="37"/>
      <c r="Y287" s="37"/>
      <c r="Z287" s="37"/>
      <c r="AA287" s="37"/>
      <c r="AB287" s="37"/>
      <c r="AC287" s="37"/>
      <c r="AD287" s="37"/>
      <c r="AE287" s="37"/>
      <c r="AR287" s="237" t="s">
        <v>108</v>
      </c>
      <c r="AT287" s="237" t="s">
        <v>186</v>
      </c>
      <c r="AU287" s="237" t="s">
        <v>87</v>
      </c>
      <c r="AY287" s="16" t="s">
        <v>184</v>
      </c>
      <c r="BE287" s="238">
        <f>IF(N287="základní",J287,0)</f>
        <v>0</v>
      </c>
      <c r="BF287" s="238">
        <f>IF(N287="snížená",J287,0)</f>
        <v>0</v>
      </c>
      <c r="BG287" s="238">
        <f>IF(N287="zákl. přenesená",J287,0)</f>
        <v>0</v>
      </c>
      <c r="BH287" s="238">
        <f>IF(N287="sníž. přenesená",J287,0)</f>
        <v>0</v>
      </c>
      <c r="BI287" s="238">
        <f>IF(N287="nulová",J287,0)</f>
        <v>0</v>
      </c>
      <c r="BJ287" s="16" t="s">
        <v>85</v>
      </c>
      <c r="BK287" s="238">
        <f>ROUND(I287*H287,2)</f>
        <v>0</v>
      </c>
      <c r="BL287" s="16" t="s">
        <v>108</v>
      </c>
      <c r="BM287" s="237" t="s">
        <v>470</v>
      </c>
    </row>
    <row r="288" s="2" customFormat="1">
      <c r="A288" s="37"/>
      <c r="B288" s="38"/>
      <c r="C288" s="39"/>
      <c r="D288" s="241" t="s">
        <v>300</v>
      </c>
      <c r="E288" s="39"/>
      <c r="F288" s="272" t="s">
        <v>471</v>
      </c>
      <c r="G288" s="39"/>
      <c r="H288" s="39"/>
      <c r="I288" s="273"/>
      <c r="J288" s="39"/>
      <c r="K288" s="39"/>
      <c r="L288" s="43"/>
      <c r="M288" s="274"/>
      <c r="N288" s="275"/>
      <c r="O288" s="90"/>
      <c r="P288" s="90"/>
      <c r="Q288" s="90"/>
      <c r="R288" s="90"/>
      <c r="S288" s="90"/>
      <c r="T288" s="91"/>
      <c r="U288" s="37"/>
      <c r="V288" s="37"/>
      <c r="W288" s="37"/>
      <c r="X288" s="37"/>
      <c r="Y288" s="37"/>
      <c r="Z288" s="37"/>
      <c r="AA288" s="37"/>
      <c r="AB288" s="37"/>
      <c r="AC288" s="37"/>
      <c r="AD288" s="37"/>
      <c r="AE288" s="37"/>
      <c r="AT288" s="16" t="s">
        <v>300</v>
      </c>
      <c r="AU288" s="16" t="s">
        <v>87</v>
      </c>
    </row>
    <row r="289" s="13" customFormat="1">
      <c r="A289" s="13"/>
      <c r="B289" s="239"/>
      <c r="C289" s="240"/>
      <c r="D289" s="241" t="s">
        <v>192</v>
      </c>
      <c r="E289" s="242" t="s">
        <v>1</v>
      </c>
      <c r="F289" s="243" t="s">
        <v>472</v>
      </c>
      <c r="G289" s="240"/>
      <c r="H289" s="244">
        <v>15.157</v>
      </c>
      <c r="I289" s="245"/>
      <c r="J289" s="240"/>
      <c r="K289" s="240"/>
      <c r="L289" s="246"/>
      <c r="M289" s="247"/>
      <c r="N289" s="248"/>
      <c r="O289" s="248"/>
      <c r="P289" s="248"/>
      <c r="Q289" s="248"/>
      <c r="R289" s="248"/>
      <c r="S289" s="248"/>
      <c r="T289" s="249"/>
      <c r="U289" s="13"/>
      <c r="V289" s="13"/>
      <c r="W289" s="13"/>
      <c r="X289" s="13"/>
      <c r="Y289" s="13"/>
      <c r="Z289" s="13"/>
      <c r="AA289" s="13"/>
      <c r="AB289" s="13"/>
      <c r="AC289" s="13"/>
      <c r="AD289" s="13"/>
      <c r="AE289" s="13"/>
      <c r="AT289" s="250" t="s">
        <v>192</v>
      </c>
      <c r="AU289" s="250" t="s">
        <v>87</v>
      </c>
      <c r="AV289" s="13" t="s">
        <v>87</v>
      </c>
      <c r="AW289" s="13" t="s">
        <v>32</v>
      </c>
      <c r="AX289" s="13" t="s">
        <v>77</v>
      </c>
      <c r="AY289" s="250" t="s">
        <v>184</v>
      </c>
    </row>
    <row r="290" s="14" customFormat="1">
      <c r="A290" s="14"/>
      <c r="B290" s="251"/>
      <c r="C290" s="252"/>
      <c r="D290" s="241" t="s">
        <v>192</v>
      </c>
      <c r="E290" s="253" t="s">
        <v>1</v>
      </c>
      <c r="F290" s="254" t="s">
        <v>194</v>
      </c>
      <c r="G290" s="252"/>
      <c r="H290" s="255">
        <v>15.157</v>
      </c>
      <c r="I290" s="256"/>
      <c r="J290" s="252"/>
      <c r="K290" s="252"/>
      <c r="L290" s="257"/>
      <c r="M290" s="258"/>
      <c r="N290" s="259"/>
      <c r="O290" s="259"/>
      <c r="P290" s="259"/>
      <c r="Q290" s="259"/>
      <c r="R290" s="259"/>
      <c r="S290" s="259"/>
      <c r="T290" s="260"/>
      <c r="U290" s="14"/>
      <c r="V290" s="14"/>
      <c r="W290" s="14"/>
      <c r="X290" s="14"/>
      <c r="Y290" s="14"/>
      <c r="Z290" s="14"/>
      <c r="AA290" s="14"/>
      <c r="AB290" s="14"/>
      <c r="AC290" s="14"/>
      <c r="AD290" s="14"/>
      <c r="AE290" s="14"/>
      <c r="AT290" s="261" t="s">
        <v>192</v>
      </c>
      <c r="AU290" s="261" t="s">
        <v>87</v>
      </c>
      <c r="AV290" s="14" t="s">
        <v>108</v>
      </c>
      <c r="AW290" s="14" t="s">
        <v>32</v>
      </c>
      <c r="AX290" s="14" t="s">
        <v>85</v>
      </c>
      <c r="AY290" s="261" t="s">
        <v>184</v>
      </c>
    </row>
    <row r="291" s="2" customFormat="1" ht="16.5" customHeight="1">
      <c r="A291" s="37"/>
      <c r="B291" s="38"/>
      <c r="C291" s="226" t="s">
        <v>473</v>
      </c>
      <c r="D291" s="226" t="s">
        <v>186</v>
      </c>
      <c r="E291" s="227" t="s">
        <v>474</v>
      </c>
      <c r="F291" s="228" t="s">
        <v>475</v>
      </c>
      <c r="G291" s="229" t="s">
        <v>305</v>
      </c>
      <c r="H291" s="230">
        <v>8</v>
      </c>
      <c r="I291" s="231"/>
      <c r="J291" s="232">
        <f>ROUND(I291*H291,2)</f>
        <v>0</v>
      </c>
      <c r="K291" s="228" t="s">
        <v>190</v>
      </c>
      <c r="L291" s="43"/>
      <c r="M291" s="233" t="s">
        <v>1</v>
      </c>
      <c r="N291" s="234" t="s">
        <v>42</v>
      </c>
      <c r="O291" s="90"/>
      <c r="P291" s="235">
        <f>O291*H291</f>
        <v>0</v>
      </c>
      <c r="Q291" s="235">
        <v>0</v>
      </c>
      <c r="R291" s="235">
        <f>Q291*H291</f>
        <v>0</v>
      </c>
      <c r="S291" s="235">
        <v>0.13800000000000001</v>
      </c>
      <c r="T291" s="236">
        <f>S291*H291</f>
        <v>1.1040000000000001</v>
      </c>
      <c r="U291" s="37"/>
      <c r="V291" s="37"/>
      <c r="W291" s="37"/>
      <c r="X291" s="37"/>
      <c r="Y291" s="37"/>
      <c r="Z291" s="37"/>
      <c r="AA291" s="37"/>
      <c r="AB291" s="37"/>
      <c r="AC291" s="37"/>
      <c r="AD291" s="37"/>
      <c r="AE291" s="37"/>
      <c r="AR291" s="237" t="s">
        <v>108</v>
      </c>
      <c r="AT291" s="237" t="s">
        <v>186</v>
      </c>
      <c r="AU291" s="237" t="s">
        <v>87</v>
      </c>
      <c r="AY291" s="16" t="s">
        <v>184</v>
      </c>
      <c r="BE291" s="238">
        <f>IF(N291="základní",J291,0)</f>
        <v>0</v>
      </c>
      <c r="BF291" s="238">
        <f>IF(N291="snížená",J291,0)</f>
        <v>0</v>
      </c>
      <c r="BG291" s="238">
        <f>IF(N291="zákl. přenesená",J291,0)</f>
        <v>0</v>
      </c>
      <c r="BH291" s="238">
        <f>IF(N291="sníž. přenesená",J291,0)</f>
        <v>0</v>
      </c>
      <c r="BI291" s="238">
        <f>IF(N291="nulová",J291,0)</f>
        <v>0</v>
      </c>
      <c r="BJ291" s="16" t="s">
        <v>85</v>
      </c>
      <c r="BK291" s="238">
        <f>ROUND(I291*H291,2)</f>
        <v>0</v>
      </c>
      <c r="BL291" s="16" t="s">
        <v>108</v>
      </c>
      <c r="BM291" s="237" t="s">
        <v>476</v>
      </c>
    </row>
    <row r="292" s="13" customFormat="1">
      <c r="A292" s="13"/>
      <c r="B292" s="239"/>
      <c r="C292" s="240"/>
      <c r="D292" s="241" t="s">
        <v>192</v>
      </c>
      <c r="E292" s="242" t="s">
        <v>1</v>
      </c>
      <c r="F292" s="243" t="s">
        <v>477</v>
      </c>
      <c r="G292" s="240"/>
      <c r="H292" s="244">
        <v>8</v>
      </c>
      <c r="I292" s="245"/>
      <c r="J292" s="240"/>
      <c r="K292" s="240"/>
      <c r="L292" s="246"/>
      <c r="M292" s="247"/>
      <c r="N292" s="248"/>
      <c r="O292" s="248"/>
      <c r="P292" s="248"/>
      <c r="Q292" s="248"/>
      <c r="R292" s="248"/>
      <c r="S292" s="248"/>
      <c r="T292" s="249"/>
      <c r="U292" s="13"/>
      <c r="V292" s="13"/>
      <c r="W292" s="13"/>
      <c r="X292" s="13"/>
      <c r="Y292" s="13"/>
      <c r="Z292" s="13"/>
      <c r="AA292" s="13"/>
      <c r="AB292" s="13"/>
      <c r="AC292" s="13"/>
      <c r="AD292" s="13"/>
      <c r="AE292" s="13"/>
      <c r="AT292" s="250" t="s">
        <v>192</v>
      </c>
      <c r="AU292" s="250" t="s">
        <v>87</v>
      </c>
      <c r="AV292" s="13" t="s">
        <v>87</v>
      </c>
      <c r="AW292" s="13" t="s">
        <v>32</v>
      </c>
      <c r="AX292" s="13" t="s">
        <v>77</v>
      </c>
      <c r="AY292" s="250" t="s">
        <v>184</v>
      </c>
    </row>
    <row r="293" s="14" customFormat="1">
      <c r="A293" s="14"/>
      <c r="B293" s="251"/>
      <c r="C293" s="252"/>
      <c r="D293" s="241" t="s">
        <v>192</v>
      </c>
      <c r="E293" s="253" t="s">
        <v>1</v>
      </c>
      <c r="F293" s="254" t="s">
        <v>194</v>
      </c>
      <c r="G293" s="252"/>
      <c r="H293" s="255">
        <v>8</v>
      </c>
      <c r="I293" s="256"/>
      <c r="J293" s="252"/>
      <c r="K293" s="252"/>
      <c r="L293" s="257"/>
      <c r="M293" s="258"/>
      <c r="N293" s="259"/>
      <c r="O293" s="259"/>
      <c r="P293" s="259"/>
      <c r="Q293" s="259"/>
      <c r="R293" s="259"/>
      <c r="S293" s="259"/>
      <c r="T293" s="260"/>
      <c r="U293" s="14"/>
      <c r="V293" s="14"/>
      <c r="W293" s="14"/>
      <c r="X293" s="14"/>
      <c r="Y293" s="14"/>
      <c r="Z293" s="14"/>
      <c r="AA293" s="14"/>
      <c r="AB293" s="14"/>
      <c r="AC293" s="14"/>
      <c r="AD293" s="14"/>
      <c r="AE293" s="14"/>
      <c r="AT293" s="261" t="s">
        <v>192</v>
      </c>
      <c r="AU293" s="261" t="s">
        <v>87</v>
      </c>
      <c r="AV293" s="14" t="s">
        <v>108</v>
      </c>
      <c r="AW293" s="14" t="s">
        <v>32</v>
      </c>
      <c r="AX293" s="14" t="s">
        <v>85</v>
      </c>
      <c r="AY293" s="261" t="s">
        <v>184</v>
      </c>
    </row>
    <row r="294" s="2" customFormat="1" ht="16.5" customHeight="1">
      <c r="A294" s="37"/>
      <c r="B294" s="38"/>
      <c r="C294" s="226" t="s">
        <v>478</v>
      </c>
      <c r="D294" s="226" t="s">
        <v>186</v>
      </c>
      <c r="E294" s="227" t="s">
        <v>479</v>
      </c>
      <c r="F294" s="228" t="s">
        <v>480</v>
      </c>
      <c r="G294" s="229" t="s">
        <v>189</v>
      </c>
      <c r="H294" s="230">
        <v>0.108</v>
      </c>
      <c r="I294" s="231"/>
      <c r="J294" s="232">
        <f>ROUND(I294*H294,2)</f>
        <v>0</v>
      </c>
      <c r="K294" s="228" t="s">
        <v>190</v>
      </c>
      <c r="L294" s="43"/>
      <c r="M294" s="233" t="s">
        <v>1</v>
      </c>
      <c r="N294" s="234" t="s">
        <v>42</v>
      </c>
      <c r="O294" s="90"/>
      <c r="P294" s="235">
        <f>O294*H294</f>
        <v>0</v>
      </c>
      <c r="Q294" s="235">
        <v>0</v>
      </c>
      <c r="R294" s="235">
        <f>Q294*H294</f>
        <v>0</v>
      </c>
      <c r="S294" s="235">
        <v>1.8</v>
      </c>
      <c r="T294" s="236">
        <f>S294*H294</f>
        <v>0.19439999999999999</v>
      </c>
      <c r="U294" s="37"/>
      <c r="V294" s="37"/>
      <c r="W294" s="37"/>
      <c r="X294" s="37"/>
      <c r="Y294" s="37"/>
      <c r="Z294" s="37"/>
      <c r="AA294" s="37"/>
      <c r="AB294" s="37"/>
      <c r="AC294" s="37"/>
      <c r="AD294" s="37"/>
      <c r="AE294" s="37"/>
      <c r="AR294" s="237" t="s">
        <v>108</v>
      </c>
      <c r="AT294" s="237" t="s">
        <v>186</v>
      </c>
      <c r="AU294" s="237" t="s">
        <v>87</v>
      </c>
      <c r="AY294" s="16" t="s">
        <v>184</v>
      </c>
      <c r="BE294" s="238">
        <f>IF(N294="základní",J294,0)</f>
        <v>0</v>
      </c>
      <c r="BF294" s="238">
        <f>IF(N294="snížená",J294,0)</f>
        <v>0</v>
      </c>
      <c r="BG294" s="238">
        <f>IF(N294="zákl. přenesená",J294,0)</f>
        <v>0</v>
      </c>
      <c r="BH294" s="238">
        <f>IF(N294="sníž. přenesená",J294,0)</f>
        <v>0</v>
      </c>
      <c r="BI294" s="238">
        <f>IF(N294="nulová",J294,0)</f>
        <v>0</v>
      </c>
      <c r="BJ294" s="16" t="s">
        <v>85</v>
      </c>
      <c r="BK294" s="238">
        <f>ROUND(I294*H294,2)</f>
        <v>0</v>
      </c>
      <c r="BL294" s="16" t="s">
        <v>108</v>
      </c>
      <c r="BM294" s="237" t="s">
        <v>481</v>
      </c>
    </row>
    <row r="295" s="13" customFormat="1">
      <c r="A295" s="13"/>
      <c r="B295" s="239"/>
      <c r="C295" s="240"/>
      <c r="D295" s="241" t="s">
        <v>192</v>
      </c>
      <c r="E295" s="242" t="s">
        <v>1</v>
      </c>
      <c r="F295" s="243" t="s">
        <v>482</v>
      </c>
      <c r="G295" s="240"/>
      <c r="H295" s="244">
        <v>0.108</v>
      </c>
      <c r="I295" s="245"/>
      <c r="J295" s="240"/>
      <c r="K295" s="240"/>
      <c r="L295" s="246"/>
      <c r="M295" s="247"/>
      <c r="N295" s="248"/>
      <c r="O295" s="248"/>
      <c r="P295" s="248"/>
      <c r="Q295" s="248"/>
      <c r="R295" s="248"/>
      <c r="S295" s="248"/>
      <c r="T295" s="249"/>
      <c r="U295" s="13"/>
      <c r="V295" s="13"/>
      <c r="W295" s="13"/>
      <c r="X295" s="13"/>
      <c r="Y295" s="13"/>
      <c r="Z295" s="13"/>
      <c r="AA295" s="13"/>
      <c r="AB295" s="13"/>
      <c r="AC295" s="13"/>
      <c r="AD295" s="13"/>
      <c r="AE295" s="13"/>
      <c r="AT295" s="250" t="s">
        <v>192</v>
      </c>
      <c r="AU295" s="250" t="s">
        <v>87</v>
      </c>
      <c r="AV295" s="13" t="s">
        <v>87</v>
      </c>
      <c r="AW295" s="13" t="s">
        <v>32</v>
      </c>
      <c r="AX295" s="13" t="s">
        <v>77</v>
      </c>
      <c r="AY295" s="250" t="s">
        <v>184</v>
      </c>
    </row>
    <row r="296" s="14" customFormat="1">
      <c r="A296" s="14"/>
      <c r="B296" s="251"/>
      <c r="C296" s="252"/>
      <c r="D296" s="241" t="s">
        <v>192</v>
      </c>
      <c r="E296" s="253" t="s">
        <v>1</v>
      </c>
      <c r="F296" s="254" t="s">
        <v>194</v>
      </c>
      <c r="G296" s="252"/>
      <c r="H296" s="255">
        <v>0.108</v>
      </c>
      <c r="I296" s="256"/>
      <c r="J296" s="252"/>
      <c r="K296" s="252"/>
      <c r="L296" s="257"/>
      <c r="M296" s="258"/>
      <c r="N296" s="259"/>
      <c r="O296" s="259"/>
      <c r="P296" s="259"/>
      <c r="Q296" s="259"/>
      <c r="R296" s="259"/>
      <c r="S296" s="259"/>
      <c r="T296" s="260"/>
      <c r="U296" s="14"/>
      <c r="V296" s="14"/>
      <c r="W296" s="14"/>
      <c r="X296" s="14"/>
      <c r="Y296" s="14"/>
      <c r="Z296" s="14"/>
      <c r="AA296" s="14"/>
      <c r="AB296" s="14"/>
      <c r="AC296" s="14"/>
      <c r="AD296" s="14"/>
      <c r="AE296" s="14"/>
      <c r="AT296" s="261" t="s">
        <v>192</v>
      </c>
      <c r="AU296" s="261" t="s">
        <v>87</v>
      </c>
      <c r="AV296" s="14" t="s">
        <v>108</v>
      </c>
      <c r="AW296" s="14" t="s">
        <v>32</v>
      </c>
      <c r="AX296" s="14" t="s">
        <v>85</v>
      </c>
      <c r="AY296" s="261" t="s">
        <v>184</v>
      </c>
    </row>
    <row r="297" s="2" customFormat="1" ht="16.5" customHeight="1">
      <c r="A297" s="37"/>
      <c r="B297" s="38"/>
      <c r="C297" s="226" t="s">
        <v>483</v>
      </c>
      <c r="D297" s="226" t="s">
        <v>186</v>
      </c>
      <c r="E297" s="227" t="s">
        <v>484</v>
      </c>
      <c r="F297" s="228" t="s">
        <v>485</v>
      </c>
      <c r="G297" s="229" t="s">
        <v>189</v>
      </c>
      <c r="H297" s="230">
        <v>4.1429999999999998</v>
      </c>
      <c r="I297" s="231"/>
      <c r="J297" s="232">
        <f>ROUND(I297*H297,2)</f>
        <v>0</v>
      </c>
      <c r="K297" s="228" t="s">
        <v>202</v>
      </c>
      <c r="L297" s="43"/>
      <c r="M297" s="233" t="s">
        <v>1</v>
      </c>
      <c r="N297" s="234" t="s">
        <v>42</v>
      </c>
      <c r="O297" s="90"/>
      <c r="P297" s="235">
        <f>O297*H297</f>
        <v>0</v>
      </c>
      <c r="Q297" s="235">
        <v>0</v>
      </c>
      <c r="R297" s="235">
        <f>Q297*H297</f>
        <v>0</v>
      </c>
      <c r="S297" s="235">
        <v>1.8</v>
      </c>
      <c r="T297" s="236">
        <f>S297*H297</f>
        <v>7.4573999999999998</v>
      </c>
      <c r="U297" s="37"/>
      <c r="V297" s="37"/>
      <c r="W297" s="37"/>
      <c r="X297" s="37"/>
      <c r="Y297" s="37"/>
      <c r="Z297" s="37"/>
      <c r="AA297" s="37"/>
      <c r="AB297" s="37"/>
      <c r="AC297" s="37"/>
      <c r="AD297" s="37"/>
      <c r="AE297" s="37"/>
      <c r="AR297" s="237" t="s">
        <v>108</v>
      </c>
      <c r="AT297" s="237" t="s">
        <v>186</v>
      </c>
      <c r="AU297" s="237" t="s">
        <v>87</v>
      </c>
      <c r="AY297" s="16" t="s">
        <v>184</v>
      </c>
      <c r="BE297" s="238">
        <f>IF(N297="základní",J297,0)</f>
        <v>0</v>
      </c>
      <c r="BF297" s="238">
        <f>IF(N297="snížená",J297,0)</f>
        <v>0</v>
      </c>
      <c r="BG297" s="238">
        <f>IF(N297="zákl. přenesená",J297,0)</f>
        <v>0</v>
      </c>
      <c r="BH297" s="238">
        <f>IF(N297="sníž. přenesená",J297,0)</f>
        <v>0</v>
      </c>
      <c r="BI297" s="238">
        <f>IF(N297="nulová",J297,0)</f>
        <v>0</v>
      </c>
      <c r="BJ297" s="16" t="s">
        <v>85</v>
      </c>
      <c r="BK297" s="238">
        <f>ROUND(I297*H297,2)</f>
        <v>0</v>
      </c>
      <c r="BL297" s="16" t="s">
        <v>108</v>
      </c>
      <c r="BM297" s="237" t="s">
        <v>486</v>
      </c>
    </row>
    <row r="298" s="2" customFormat="1">
      <c r="A298" s="37"/>
      <c r="B298" s="38"/>
      <c r="C298" s="39"/>
      <c r="D298" s="241" t="s">
        <v>300</v>
      </c>
      <c r="E298" s="39"/>
      <c r="F298" s="272" t="s">
        <v>487</v>
      </c>
      <c r="G298" s="39"/>
      <c r="H298" s="39"/>
      <c r="I298" s="273"/>
      <c r="J298" s="39"/>
      <c r="K298" s="39"/>
      <c r="L298" s="43"/>
      <c r="M298" s="274"/>
      <c r="N298" s="275"/>
      <c r="O298" s="90"/>
      <c r="P298" s="90"/>
      <c r="Q298" s="90"/>
      <c r="R298" s="90"/>
      <c r="S298" s="90"/>
      <c r="T298" s="91"/>
      <c r="U298" s="37"/>
      <c r="V298" s="37"/>
      <c r="W298" s="37"/>
      <c r="X298" s="37"/>
      <c r="Y298" s="37"/>
      <c r="Z298" s="37"/>
      <c r="AA298" s="37"/>
      <c r="AB298" s="37"/>
      <c r="AC298" s="37"/>
      <c r="AD298" s="37"/>
      <c r="AE298" s="37"/>
      <c r="AT298" s="16" t="s">
        <v>300</v>
      </c>
      <c r="AU298" s="16" t="s">
        <v>87</v>
      </c>
    </row>
    <row r="299" s="2" customFormat="1" ht="21.75" customHeight="1">
      <c r="A299" s="37"/>
      <c r="B299" s="38"/>
      <c r="C299" s="226" t="s">
        <v>488</v>
      </c>
      <c r="D299" s="226" t="s">
        <v>186</v>
      </c>
      <c r="E299" s="227" t="s">
        <v>489</v>
      </c>
      <c r="F299" s="228" t="s">
        <v>490</v>
      </c>
      <c r="G299" s="229" t="s">
        <v>327</v>
      </c>
      <c r="H299" s="230">
        <v>12</v>
      </c>
      <c r="I299" s="231"/>
      <c r="J299" s="232">
        <f>ROUND(I299*H299,2)</f>
        <v>0</v>
      </c>
      <c r="K299" s="228" t="s">
        <v>190</v>
      </c>
      <c r="L299" s="43"/>
      <c r="M299" s="233" t="s">
        <v>1</v>
      </c>
      <c r="N299" s="234" t="s">
        <v>42</v>
      </c>
      <c r="O299" s="90"/>
      <c r="P299" s="235">
        <f>O299*H299</f>
        <v>0</v>
      </c>
      <c r="Q299" s="235">
        <v>0</v>
      </c>
      <c r="R299" s="235">
        <f>Q299*H299</f>
        <v>0</v>
      </c>
      <c r="S299" s="235">
        <v>0.021999999999999999</v>
      </c>
      <c r="T299" s="236">
        <f>S299*H299</f>
        <v>0.26400000000000001</v>
      </c>
      <c r="U299" s="37"/>
      <c r="V299" s="37"/>
      <c r="W299" s="37"/>
      <c r="X299" s="37"/>
      <c r="Y299" s="37"/>
      <c r="Z299" s="37"/>
      <c r="AA299" s="37"/>
      <c r="AB299" s="37"/>
      <c r="AC299" s="37"/>
      <c r="AD299" s="37"/>
      <c r="AE299" s="37"/>
      <c r="AR299" s="237" t="s">
        <v>108</v>
      </c>
      <c r="AT299" s="237" t="s">
        <v>186</v>
      </c>
      <c r="AU299" s="237" t="s">
        <v>87</v>
      </c>
      <c r="AY299" s="16" t="s">
        <v>184</v>
      </c>
      <c r="BE299" s="238">
        <f>IF(N299="základní",J299,0)</f>
        <v>0</v>
      </c>
      <c r="BF299" s="238">
        <f>IF(N299="snížená",J299,0)</f>
        <v>0</v>
      </c>
      <c r="BG299" s="238">
        <f>IF(N299="zákl. přenesená",J299,0)</f>
        <v>0</v>
      </c>
      <c r="BH299" s="238">
        <f>IF(N299="sníž. přenesená",J299,0)</f>
        <v>0</v>
      </c>
      <c r="BI299" s="238">
        <f>IF(N299="nulová",J299,0)</f>
        <v>0</v>
      </c>
      <c r="BJ299" s="16" t="s">
        <v>85</v>
      </c>
      <c r="BK299" s="238">
        <f>ROUND(I299*H299,2)</f>
        <v>0</v>
      </c>
      <c r="BL299" s="16" t="s">
        <v>108</v>
      </c>
      <c r="BM299" s="237" t="s">
        <v>491</v>
      </c>
    </row>
    <row r="300" s="13" customFormat="1">
      <c r="A300" s="13"/>
      <c r="B300" s="239"/>
      <c r="C300" s="240"/>
      <c r="D300" s="241" t="s">
        <v>192</v>
      </c>
      <c r="E300" s="242" t="s">
        <v>1</v>
      </c>
      <c r="F300" s="243" t="s">
        <v>492</v>
      </c>
      <c r="G300" s="240"/>
      <c r="H300" s="244">
        <v>12</v>
      </c>
      <c r="I300" s="245"/>
      <c r="J300" s="240"/>
      <c r="K300" s="240"/>
      <c r="L300" s="246"/>
      <c r="M300" s="247"/>
      <c r="N300" s="248"/>
      <c r="O300" s="248"/>
      <c r="P300" s="248"/>
      <c r="Q300" s="248"/>
      <c r="R300" s="248"/>
      <c r="S300" s="248"/>
      <c r="T300" s="249"/>
      <c r="U300" s="13"/>
      <c r="V300" s="13"/>
      <c r="W300" s="13"/>
      <c r="X300" s="13"/>
      <c r="Y300" s="13"/>
      <c r="Z300" s="13"/>
      <c r="AA300" s="13"/>
      <c r="AB300" s="13"/>
      <c r="AC300" s="13"/>
      <c r="AD300" s="13"/>
      <c r="AE300" s="13"/>
      <c r="AT300" s="250" t="s">
        <v>192</v>
      </c>
      <c r="AU300" s="250" t="s">
        <v>87</v>
      </c>
      <c r="AV300" s="13" t="s">
        <v>87</v>
      </c>
      <c r="AW300" s="13" t="s">
        <v>32</v>
      </c>
      <c r="AX300" s="13" t="s">
        <v>77</v>
      </c>
      <c r="AY300" s="250" t="s">
        <v>184</v>
      </c>
    </row>
    <row r="301" s="14" customFormat="1">
      <c r="A301" s="14"/>
      <c r="B301" s="251"/>
      <c r="C301" s="252"/>
      <c r="D301" s="241" t="s">
        <v>192</v>
      </c>
      <c r="E301" s="253" t="s">
        <v>1</v>
      </c>
      <c r="F301" s="254" t="s">
        <v>194</v>
      </c>
      <c r="G301" s="252"/>
      <c r="H301" s="255">
        <v>12</v>
      </c>
      <c r="I301" s="256"/>
      <c r="J301" s="252"/>
      <c r="K301" s="252"/>
      <c r="L301" s="257"/>
      <c r="M301" s="258"/>
      <c r="N301" s="259"/>
      <c r="O301" s="259"/>
      <c r="P301" s="259"/>
      <c r="Q301" s="259"/>
      <c r="R301" s="259"/>
      <c r="S301" s="259"/>
      <c r="T301" s="260"/>
      <c r="U301" s="14"/>
      <c r="V301" s="14"/>
      <c r="W301" s="14"/>
      <c r="X301" s="14"/>
      <c r="Y301" s="14"/>
      <c r="Z301" s="14"/>
      <c r="AA301" s="14"/>
      <c r="AB301" s="14"/>
      <c r="AC301" s="14"/>
      <c r="AD301" s="14"/>
      <c r="AE301" s="14"/>
      <c r="AT301" s="261" t="s">
        <v>192</v>
      </c>
      <c r="AU301" s="261" t="s">
        <v>87</v>
      </c>
      <c r="AV301" s="14" t="s">
        <v>108</v>
      </c>
      <c r="AW301" s="14" t="s">
        <v>32</v>
      </c>
      <c r="AX301" s="14" t="s">
        <v>85</v>
      </c>
      <c r="AY301" s="261" t="s">
        <v>184</v>
      </c>
    </row>
    <row r="302" s="2" customFormat="1" ht="16.5" customHeight="1">
      <c r="A302" s="37"/>
      <c r="B302" s="38"/>
      <c r="C302" s="226" t="s">
        <v>493</v>
      </c>
      <c r="D302" s="226" t="s">
        <v>186</v>
      </c>
      <c r="E302" s="227" t="s">
        <v>494</v>
      </c>
      <c r="F302" s="228" t="s">
        <v>495</v>
      </c>
      <c r="G302" s="229" t="s">
        <v>327</v>
      </c>
      <c r="H302" s="230">
        <v>2.5</v>
      </c>
      <c r="I302" s="231"/>
      <c r="J302" s="232">
        <f>ROUND(I302*H302,2)</f>
        <v>0</v>
      </c>
      <c r="K302" s="228" t="s">
        <v>190</v>
      </c>
      <c r="L302" s="43"/>
      <c r="M302" s="233" t="s">
        <v>1</v>
      </c>
      <c r="N302" s="234" t="s">
        <v>42</v>
      </c>
      <c r="O302" s="90"/>
      <c r="P302" s="235">
        <f>O302*H302</f>
        <v>0</v>
      </c>
      <c r="Q302" s="235">
        <v>0.00123</v>
      </c>
      <c r="R302" s="235">
        <f>Q302*H302</f>
        <v>0.003075</v>
      </c>
      <c r="S302" s="235">
        <v>0.017000000000000001</v>
      </c>
      <c r="T302" s="236">
        <f>S302*H302</f>
        <v>0.042500000000000003</v>
      </c>
      <c r="U302" s="37"/>
      <c r="V302" s="37"/>
      <c r="W302" s="37"/>
      <c r="X302" s="37"/>
      <c r="Y302" s="37"/>
      <c r="Z302" s="37"/>
      <c r="AA302" s="37"/>
      <c r="AB302" s="37"/>
      <c r="AC302" s="37"/>
      <c r="AD302" s="37"/>
      <c r="AE302" s="37"/>
      <c r="AR302" s="237" t="s">
        <v>108</v>
      </c>
      <c r="AT302" s="237" t="s">
        <v>186</v>
      </c>
      <c r="AU302" s="237" t="s">
        <v>87</v>
      </c>
      <c r="AY302" s="16" t="s">
        <v>184</v>
      </c>
      <c r="BE302" s="238">
        <f>IF(N302="základní",J302,0)</f>
        <v>0</v>
      </c>
      <c r="BF302" s="238">
        <f>IF(N302="snížená",J302,0)</f>
        <v>0</v>
      </c>
      <c r="BG302" s="238">
        <f>IF(N302="zákl. přenesená",J302,0)</f>
        <v>0</v>
      </c>
      <c r="BH302" s="238">
        <f>IF(N302="sníž. přenesená",J302,0)</f>
        <v>0</v>
      </c>
      <c r="BI302" s="238">
        <f>IF(N302="nulová",J302,0)</f>
        <v>0</v>
      </c>
      <c r="BJ302" s="16" t="s">
        <v>85</v>
      </c>
      <c r="BK302" s="238">
        <f>ROUND(I302*H302,2)</f>
        <v>0</v>
      </c>
      <c r="BL302" s="16" t="s">
        <v>108</v>
      </c>
      <c r="BM302" s="237" t="s">
        <v>496</v>
      </c>
    </row>
    <row r="303" s="13" customFormat="1">
      <c r="A303" s="13"/>
      <c r="B303" s="239"/>
      <c r="C303" s="240"/>
      <c r="D303" s="241" t="s">
        <v>192</v>
      </c>
      <c r="E303" s="242" t="s">
        <v>1</v>
      </c>
      <c r="F303" s="243" t="s">
        <v>497</v>
      </c>
      <c r="G303" s="240"/>
      <c r="H303" s="244">
        <v>1</v>
      </c>
      <c r="I303" s="245"/>
      <c r="J303" s="240"/>
      <c r="K303" s="240"/>
      <c r="L303" s="246"/>
      <c r="M303" s="247"/>
      <c r="N303" s="248"/>
      <c r="O303" s="248"/>
      <c r="P303" s="248"/>
      <c r="Q303" s="248"/>
      <c r="R303" s="248"/>
      <c r="S303" s="248"/>
      <c r="T303" s="249"/>
      <c r="U303" s="13"/>
      <c r="V303" s="13"/>
      <c r="W303" s="13"/>
      <c r="X303" s="13"/>
      <c r="Y303" s="13"/>
      <c r="Z303" s="13"/>
      <c r="AA303" s="13"/>
      <c r="AB303" s="13"/>
      <c r="AC303" s="13"/>
      <c r="AD303" s="13"/>
      <c r="AE303" s="13"/>
      <c r="AT303" s="250" t="s">
        <v>192</v>
      </c>
      <c r="AU303" s="250" t="s">
        <v>87</v>
      </c>
      <c r="AV303" s="13" t="s">
        <v>87</v>
      </c>
      <c r="AW303" s="13" t="s">
        <v>32</v>
      </c>
      <c r="AX303" s="13" t="s">
        <v>77</v>
      </c>
      <c r="AY303" s="250" t="s">
        <v>184</v>
      </c>
    </row>
    <row r="304" s="13" customFormat="1">
      <c r="A304" s="13"/>
      <c r="B304" s="239"/>
      <c r="C304" s="240"/>
      <c r="D304" s="241" t="s">
        <v>192</v>
      </c>
      <c r="E304" s="242" t="s">
        <v>1</v>
      </c>
      <c r="F304" s="243" t="s">
        <v>498</v>
      </c>
      <c r="G304" s="240"/>
      <c r="H304" s="244">
        <v>1.5</v>
      </c>
      <c r="I304" s="245"/>
      <c r="J304" s="240"/>
      <c r="K304" s="240"/>
      <c r="L304" s="246"/>
      <c r="M304" s="247"/>
      <c r="N304" s="248"/>
      <c r="O304" s="248"/>
      <c r="P304" s="248"/>
      <c r="Q304" s="248"/>
      <c r="R304" s="248"/>
      <c r="S304" s="248"/>
      <c r="T304" s="249"/>
      <c r="U304" s="13"/>
      <c r="V304" s="13"/>
      <c r="W304" s="13"/>
      <c r="X304" s="13"/>
      <c r="Y304" s="13"/>
      <c r="Z304" s="13"/>
      <c r="AA304" s="13"/>
      <c r="AB304" s="13"/>
      <c r="AC304" s="13"/>
      <c r="AD304" s="13"/>
      <c r="AE304" s="13"/>
      <c r="AT304" s="250" t="s">
        <v>192</v>
      </c>
      <c r="AU304" s="250" t="s">
        <v>87</v>
      </c>
      <c r="AV304" s="13" t="s">
        <v>87</v>
      </c>
      <c r="AW304" s="13" t="s">
        <v>32</v>
      </c>
      <c r="AX304" s="13" t="s">
        <v>77</v>
      </c>
      <c r="AY304" s="250" t="s">
        <v>184</v>
      </c>
    </row>
    <row r="305" s="14" customFormat="1">
      <c r="A305" s="14"/>
      <c r="B305" s="251"/>
      <c r="C305" s="252"/>
      <c r="D305" s="241" t="s">
        <v>192</v>
      </c>
      <c r="E305" s="253" t="s">
        <v>1</v>
      </c>
      <c r="F305" s="254" t="s">
        <v>194</v>
      </c>
      <c r="G305" s="252"/>
      <c r="H305" s="255">
        <v>2.5</v>
      </c>
      <c r="I305" s="256"/>
      <c r="J305" s="252"/>
      <c r="K305" s="252"/>
      <c r="L305" s="257"/>
      <c r="M305" s="258"/>
      <c r="N305" s="259"/>
      <c r="O305" s="259"/>
      <c r="P305" s="259"/>
      <c r="Q305" s="259"/>
      <c r="R305" s="259"/>
      <c r="S305" s="259"/>
      <c r="T305" s="260"/>
      <c r="U305" s="14"/>
      <c r="V305" s="14"/>
      <c r="W305" s="14"/>
      <c r="X305" s="14"/>
      <c r="Y305" s="14"/>
      <c r="Z305" s="14"/>
      <c r="AA305" s="14"/>
      <c r="AB305" s="14"/>
      <c r="AC305" s="14"/>
      <c r="AD305" s="14"/>
      <c r="AE305" s="14"/>
      <c r="AT305" s="261" t="s">
        <v>192</v>
      </c>
      <c r="AU305" s="261" t="s">
        <v>87</v>
      </c>
      <c r="AV305" s="14" t="s">
        <v>108</v>
      </c>
      <c r="AW305" s="14" t="s">
        <v>32</v>
      </c>
      <c r="AX305" s="14" t="s">
        <v>85</v>
      </c>
      <c r="AY305" s="261" t="s">
        <v>184</v>
      </c>
    </row>
    <row r="306" s="2" customFormat="1" ht="16.5" customHeight="1">
      <c r="A306" s="37"/>
      <c r="B306" s="38"/>
      <c r="C306" s="226" t="s">
        <v>499</v>
      </c>
      <c r="D306" s="226" t="s">
        <v>186</v>
      </c>
      <c r="E306" s="227" t="s">
        <v>500</v>
      </c>
      <c r="F306" s="228" t="s">
        <v>501</v>
      </c>
      <c r="G306" s="229" t="s">
        <v>327</v>
      </c>
      <c r="H306" s="230">
        <v>4.734</v>
      </c>
      <c r="I306" s="231"/>
      <c r="J306" s="232">
        <f>ROUND(I306*H306,2)</f>
        <v>0</v>
      </c>
      <c r="K306" s="228" t="s">
        <v>190</v>
      </c>
      <c r="L306" s="43"/>
      <c r="M306" s="233" t="s">
        <v>1</v>
      </c>
      <c r="N306" s="234" t="s">
        <v>42</v>
      </c>
      <c r="O306" s="90"/>
      <c r="P306" s="235">
        <f>O306*H306</f>
        <v>0</v>
      </c>
      <c r="Q306" s="235">
        <v>0</v>
      </c>
      <c r="R306" s="235">
        <f>Q306*H306</f>
        <v>0</v>
      </c>
      <c r="S306" s="235">
        <v>0</v>
      </c>
      <c r="T306" s="236">
        <f>S306*H306</f>
        <v>0</v>
      </c>
      <c r="U306" s="37"/>
      <c r="V306" s="37"/>
      <c r="W306" s="37"/>
      <c r="X306" s="37"/>
      <c r="Y306" s="37"/>
      <c r="Z306" s="37"/>
      <c r="AA306" s="37"/>
      <c r="AB306" s="37"/>
      <c r="AC306" s="37"/>
      <c r="AD306" s="37"/>
      <c r="AE306" s="37"/>
      <c r="AR306" s="237" t="s">
        <v>108</v>
      </c>
      <c r="AT306" s="237" t="s">
        <v>186</v>
      </c>
      <c r="AU306" s="237" t="s">
        <v>87</v>
      </c>
      <c r="AY306" s="16" t="s">
        <v>184</v>
      </c>
      <c r="BE306" s="238">
        <f>IF(N306="základní",J306,0)</f>
        <v>0</v>
      </c>
      <c r="BF306" s="238">
        <f>IF(N306="snížená",J306,0)</f>
        <v>0</v>
      </c>
      <c r="BG306" s="238">
        <f>IF(N306="zákl. přenesená",J306,0)</f>
        <v>0</v>
      </c>
      <c r="BH306" s="238">
        <f>IF(N306="sníž. přenesená",J306,0)</f>
        <v>0</v>
      </c>
      <c r="BI306" s="238">
        <f>IF(N306="nulová",J306,0)</f>
        <v>0</v>
      </c>
      <c r="BJ306" s="16" t="s">
        <v>85</v>
      </c>
      <c r="BK306" s="238">
        <f>ROUND(I306*H306,2)</f>
        <v>0</v>
      </c>
      <c r="BL306" s="16" t="s">
        <v>108</v>
      </c>
      <c r="BM306" s="237" t="s">
        <v>502</v>
      </c>
    </row>
    <row r="307" s="13" customFormat="1">
      <c r="A307" s="13"/>
      <c r="B307" s="239"/>
      <c r="C307" s="240"/>
      <c r="D307" s="241" t="s">
        <v>192</v>
      </c>
      <c r="E307" s="242" t="s">
        <v>1</v>
      </c>
      <c r="F307" s="243" t="s">
        <v>503</v>
      </c>
      <c r="G307" s="240"/>
      <c r="H307" s="244">
        <v>4.734</v>
      </c>
      <c r="I307" s="245"/>
      <c r="J307" s="240"/>
      <c r="K307" s="240"/>
      <c r="L307" s="246"/>
      <c r="M307" s="247"/>
      <c r="N307" s="248"/>
      <c r="O307" s="248"/>
      <c r="P307" s="248"/>
      <c r="Q307" s="248"/>
      <c r="R307" s="248"/>
      <c r="S307" s="248"/>
      <c r="T307" s="249"/>
      <c r="U307" s="13"/>
      <c r="V307" s="13"/>
      <c r="W307" s="13"/>
      <c r="X307" s="13"/>
      <c r="Y307" s="13"/>
      <c r="Z307" s="13"/>
      <c r="AA307" s="13"/>
      <c r="AB307" s="13"/>
      <c r="AC307" s="13"/>
      <c r="AD307" s="13"/>
      <c r="AE307" s="13"/>
      <c r="AT307" s="250" t="s">
        <v>192</v>
      </c>
      <c r="AU307" s="250" t="s">
        <v>87</v>
      </c>
      <c r="AV307" s="13" t="s">
        <v>87</v>
      </c>
      <c r="AW307" s="13" t="s">
        <v>32</v>
      </c>
      <c r="AX307" s="13" t="s">
        <v>77</v>
      </c>
      <c r="AY307" s="250" t="s">
        <v>184</v>
      </c>
    </row>
    <row r="308" s="14" customFormat="1">
      <c r="A308" s="14"/>
      <c r="B308" s="251"/>
      <c r="C308" s="252"/>
      <c r="D308" s="241" t="s">
        <v>192</v>
      </c>
      <c r="E308" s="253" t="s">
        <v>1</v>
      </c>
      <c r="F308" s="254" t="s">
        <v>194</v>
      </c>
      <c r="G308" s="252"/>
      <c r="H308" s="255">
        <v>4.734</v>
      </c>
      <c r="I308" s="256"/>
      <c r="J308" s="252"/>
      <c r="K308" s="252"/>
      <c r="L308" s="257"/>
      <c r="M308" s="258"/>
      <c r="N308" s="259"/>
      <c r="O308" s="259"/>
      <c r="P308" s="259"/>
      <c r="Q308" s="259"/>
      <c r="R308" s="259"/>
      <c r="S308" s="259"/>
      <c r="T308" s="260"/>
      <c r="U308" s="14"/>
      <c r="V308" s="14"/>
      <c r="W308" s="14"/>
      <c r="X308" s="14"/>
      <c r="Y308" s="14"/>
      <c r="Z308" s="14"/>
      <c r="AA308" s="14"/>
      <c r="AB308" s="14"/>
      <c r="AC308" s="14"/>
      <c r="AD308" s="14"/>
      <c r="AE308" s="14"/>
      <c r="AT308" s="261" t="s">
        <v>192</v>
      </c>
      <c r="AU308" s="261" t="s">
        <v>87</v>
      </c>
      <c r="AV308" s="14" t="s">
        <v>108</v>
      </c>
      <c r="AW308" s="14" t="s">
        <v>32</v>
      </c>
      <c r="AX308" s="14" t="s">
        <v>85</v>
      </c>
      <c r="AY308" s="261" t="s">
        <v>184</v>
      </c>
    </row>
    <row r="309" s="2" customFormat="1" ht="16.5" customHeight="1">
      <c r="A309" s="37"/>
      <c r="B309" s="38"/>
      <c r="C309" s="226" t="s">
        <v>504</v>
      </c>
      <c r="D309" s="226" t="s">
        <v>186</v>
      </c>
      <c r="E309" s="227" t="s">
        <v>505</v>
      </c>
      <c r="F309" s="228" t="s">
        <v>506</v>
      </c>
      <c r="G309" s="229" t="s">
        <v>327</v>
      </c>
      <c r="H309" s="230">
        <v>8.8000000000000007</v>
      </c>
      <c r="I309" s="231"/>
      <c r="J309" s="232">
        <f>ROUND(I309*H309,2)</f>
        <v>0</v>
      </c>
      <c r="K309" s="228" t="s">
        <v>190</v>
      </c>
      <c r="L309" s="43"/>
      <c r="M309" s="233" t="s">
        <v>1</v>
      </c>
      <c r="N309" s="234" t="s">
        <v>42</v>
      </c>
      <c r="O309" s="90"/>
      <c r="P309" s="235">
        <f>O309*H309</f>
        <v>0</v>
      </c>
      <c r="Q309" s="235">
        <v>1.0000000000000001E-05</v>
      </c>
      <c r="R309" s="235">
        <f>Q309*H309</f>
        <v>8.8000000000000011E-05</v>
      </c>
      <c r="S309" s="235">
        <v>0</v>
      </c>
      <c r="T309" s="236">
        <f>S309*H309</f>
        <v>0</v>
      </c>
      <c r="U309" s="37"/>
      <c r="V309" s="37"/>
      <c r="W309" s="37"/>
      <c r="X309" s="37"/>
      <c r="Y309" s="37"/>
      <c r="Z309" s="37"/>
      <c r="AA309" s="37"/>
      <c r="AB309" s="37"/>
      <c r="AC309" s="37"/>
      <c r="AD309" s="37"/>
      <c r="AE309" s="37"/>
      <c r="AR309" s="237" t="s">
        <v>108</v>
      </c>
      <c r="AT309" s="237" t="s">
        <v>186</v>
      </c>
      <c r="AU309" s="237" t="s">
        <v>87</v>
      </c>
      <c r="AY309" s="16" t="s">
        <v>184</v>
      </c>
      <c r="BE309" s="238">
        <f>IF(N309="základní",J309,0)</f>
        <v>0</v>
      </c>
      <c r="BF309" s="238">
        <f>IF(N309="snížená",J309,0)</f>
        <v>0</v>
      </c>
      <c r="BG309" s="238">
        <f>IF(N309="zákl. přenesená",J309,0)</f>
        <v>0</v>
      </c>
      <c r="BH309" s="238">
        <f>IF(N309="sníž. přenesená",J309,0)</f>
        <v>0</v>
      </c>
      <c r="BI309" s="238">
        <f>IF(N309="nulová",J309,0)</f>
        <v>0</v>
      </c>
      <c r="BJ309" s="16" t="s">
        <v>85</v>
      </c>
      <c r="BK309" s="238">
        <f>ROUND(I309*H309,2)</f>
        <v>0</v>
      </c>
      <c r="BL309" s="16" t="s">
        <v>108</v>
      </c>
      <c r="BM309" s="237" t="s">
        <v>507</v>
      </c>
    </row>
    <row r="310" s="13" customFormat="1">
      <c r="A310" s="13"/>
      <c r="B310" s="239"/>
      <c r="C310" s="240"/>
      <c r="D310" s="241" t="s">
        <v>192</v>
      </c>
      <c r="E310" s="242" t="s">
        <v>1</v>
      </c>
      <c r="F310" s="243" t="s">
        <v>508</v>
      </c>
      <c r="G310" s="240"/>
      <c r="H310" s="244">
        <v>8.8000000000000007</v>
      </c>
      <c r="I310" s="245"/>
      <c r="J310" s="240"/>
      <c r="K310" s="240"/>
      <c r="L310" s="246"/>
      <c r="M310" s="247"/>
      <c r="N310" s="248"/>
      <c r="O310" s="248"/>
      <c r="P310" s="248"/>
      <c r="Q310" s="248"/>
      <c r="R310" s="248"/>
      <c r="S310" s="248"/>
      <c r="T310" s="249"/>
      <c r="U310" s="13"/>
      <c r="V310" s="13"/>
      <c r="W310" s="13"/>
      <c r="X310" s="13"/>
      <c r="Y310" s="13"/>
      <c r="Z310" s="13"/>
      <c r="AA310" s="13"/>
      <c r="AB310" s="13"/>
      <c r="AC310" s="13"/>
      <c r="AD310" s="13"/>
      <c r="AE310" s="13"/>
      <c r="AT310" s="250" t="s">
        <v>192</v>
      </c>
      <c r="AU310" s="250" t="s">
        <v>87</v>
      </c>
      <c r="AV310" s="13" t="s">
        <v>87</v>
      </c>
      <c r="AW310" s="13" t="s">
        <v>32</v>
      </c>
      <c r="AX310" s="13" t="s">
        <v>77</v>
      </c>
      <c r="AY310" s="250" t="s">
        <v>184</v>
      </c>
    </row>
    <row r="311" s="14" customFormat="1">
      <c r="A311" s="14"/>
      <c r="B311" s="251"/>
      <c r="C311" s="252"/>
      <c r="D311" s="241" t="s">
        <v>192</v>
      </c>
      <c r="E311" s="253" t="s">
        <v>1</v>
      </c>
      <c r="F311" s="254" t="s">
        <v>194</v>
      </c>
      <c r="G311" s="252"/>
      <c r="H311" s="255">
        <v>8.8000000000000007</v>
      </c>
      <c r="I311" s="256"/>
      <c r="J311" s="252"/>
      <c r="K311" s="252"/>
      <c r="L311" s="257"/>
      <c r="M311" s="258"/>
      <c r="N311" s="259"/>
      <c r="O311" s="259"/>
      <c r="P311" s="259"/>
      <c r="Q311" s="259"/>
      <c r="R311" s="259"/>
      <c r="S311" s="259"/>
      <c r="T311" s="260"/>
      <c r="U311" s="14"/>
      <c r="V311" s="14"/>
      <c r="W311" s="14"/>
      <c r="X311" s="14"/>
      <c r="Y311" s="14"/>
      <c r="Z311" s="14"/>
      <c r="AA311" s="14"/>
      <c r="AB311" s="14"/>
      <c r="AC311" s="14"/>
      <c r="AD311" s="14"/>
      <c r="AE311" s="14"/>
      <c r="AT311" s="261" t="s">
        <v>192</v>
      </c>
      <c r="AU311" s="261" t="s">
        <v>87</v>
      </c>
      <c r="AV311" s="14" t="s">
        <v>108</v>
      </c>
      <c r="AW311" s="14" t="s">
        <v>32</v>
      </c>
      <c r="AX311" s="14" t="s">
        <v>85</v>
      </c>
      <c r="AY311" s="261" t="s">
        <v>184</v>
      </c>
    </row>
    <row r="312" s="2" customFormat="1" ht="16.5" customHeight="1">
      <c r="A312" s="37"/>
      <c r="B312" s="38"/>
      <c r="C312" s="226" t="s">
        <v>509</v>
      </c>
      <c r="D312" s="226" t="s">
        <v>186</v>
      </c>
      <c r="E312" s="227" t="s">
        <v>510</v>
      </c>
      <c r="F312" s="228" t="s">
        <v>511</v>
      </c>
      <c r="G312" s="229" t="s">
        <v>201</v>
      </c>
      <c r="H312" s="230">
        <v>203.47999999999999</v>
      </c>
      <c r="I312" s="231"/>
      <c r="J312" s="232">
        <f>ROUND(I312*H312,2)</f>
        <v>0</v>
      </c>
      <c r="K312" s="228" t="s">
        <v>190</v>
      </c>
      <c r="L312" s="43"/>
      <c r="M312" s="233" t="s">
        <v>1</v>
      </c>
      <c r="N312" s="234" t="s">
        <v>42</v>
      </c>
      <c r="O312" s="90"/>
      <c r="P312" s="235">
        <f>O312*H312</f>
        <v>0</v>
      </c>
      <c r="Q312" s="235">
        <v>0</v>
      </c>
      <c r="R312" s="235">
        <f>Q312*H312</f>
        <v>0</v>
      </c>
      <c r="S312" s="235">
        <v>0.002</v>
      </c>
      <c r="T312" s="236">
        <f>S312*H312</f>
        <v>0.40695999999999999</v>
      </c>
      <c r="U312" s="37"/>
      <c r="V312" s="37"/>
      <c r="W312" s="37"/>
      <c r="X312" s="37"/>
      <c r="Y312" s="37"/>
      <c r="Z312" s="37"/>
      <c r="AA312" s="37"/>
      <c r="AB312" s="37"/>
      <c r="AC312" s="37"/>
      <c r="AD312" s="37"/>
      <c r="AE312" s="37"/>
      <c r="AR312" s="237" t="s">
        <v>108</v>
      </c>
      <c r="AT312" s="237" t="s">
        <v>186</v>
      </c>
      <c r="AU312" s="237" t="s">
        <v>87</v>
      </c>
      <c r="AY312" s="16" t="s">
        <v>184</v>
      </c>
      <c r="BE312" s="238">
        <f>IF(N312="základní",J312,0)</f>
        <v>0</v>
      </c>
      <c r="BF312" s="238">
        <f>IF(N312="snížená",J312,0)</f>
        <v>0</v>
      </c>
      <c r="BG312" s="238">
        <f>IF(N312="zákl. přenesená",J312,0)</f>
        <v>0</v>
      </c>
      <c r="BH312" s="238">
        <f>IF(N312="sníž. přenesená",J312,0)</f>
        <v>0</v>
      </c>
      <c r="BI312" s="238">
        <f>IF(N312="nulová",J312,0)</f>
        <v>0</v>
      </c>
      <c r="BJ312" s="16" t="s">
        <v>85</v>
      </c>
      <c r="BK312" s="238">
        <f>ROUND(I312*H312,2)</f>
        <v>0</v>
      </c>
      <c r="BL312" s="16" t="s">
        <v>108</v>
      </c>
      <c r="BM312" s="237" t="s">
        <v>512</v>
      </c>
    </row>
    <row r="313" s="13" customFormat="1">
      <c r="A313" s="13"/>
      <c r="B313" s="239"/>
      <c r="C313" s="240"/>
      <c r="D313" s="241" t="s">
        <v>192</v>
      </c>
      <c r="E313" s="242" t="s">
        <v>1</v>
      </c>
      <c r="F313" s="243" t="s">
        <v>513</v>
      </c>
      <c r="G313" s="240"/>
      <c r="H313" s="244">
        <v>75</v>
      </c>
      <c r="I313" s="245"/>
      <c r="J313" s="240"/>
      <c r="K313" s="240"/>
      <c r="L313" s="246"/>
      <c r="M313" s="247"/>
      <c r="N313" s="248"/>
      <c r="O313" s="248"/>
      <c r="P313" s="248"/>
      <c r="Q313" s="248"/>
      <c r="R313" s="248"/>
      <c r="S313" s="248"/>
      <c r="T313" s="249"/>
      <c r="U313" s="13"/>
      <c r="V313" s="13"/>
      <c r="W313" s="13"/>
      <c r="X313" s="13"/>
      <c r="Y313" s="13"/>
      <c r="Z313" s="13"/>
      <c r="AA313" s="13"/>
      <c r="AB313" s="13"/>
      <c r="AC313" s="13"/>
      <c r="AD313" s="13"/>
      <c r="AE313" s="13"/>
      <c r="AT313" s="250" t="s">
        <v>192</v>
      </c>
      <c r="AU313" s="250" t="s">
        <v>87</v>
      </c>
      <c r="AV313" s="13" t="s">
        <v>87</v>
      </c>
      <c r="AW313" s="13" t="s">
        <v>32</v>
      </c>
      <c r="AX313" s="13" t="s">
        <v>77</v>
      </c>
      <c r="AY313" s="250" t="s">
        <v>184</v>
      </c>
    </row>
    <row r="314" s="13" customFormat="1">
      <c r="A314" s="13"/>
      <c r="B314" s="239"/>
      <c r="C314" s="240"/>
      <c r="D314" s="241" t="s">
        <v>192</v>
      </c>
      <c r="E314" s="242" t="s">
        <v>1</v>
      </c>
      <c r="F314" s="243" t="s">
        <v>514</v>
      </c>
      <c r="G314" s="240"/>
      <c r="H314" s="244">
        <v>128.47999999999999</v>
      </c>
      <c r="I314" s="245"/>
      <c r="J314" s="240"/>
      <c r="K314" s="240"/>
      <c r="L314" s="246"/>
      <c r="M314" s="247"/>
      <c r="N314" s="248"/>
      <c r="O314" s="248"/>
      <c r="P314" s="248"/>
      <c r="Q314" s="248"/>
      <c r="R314" s="248"/>
      <c r="S314" s="248"/>
      <c r="T314" s="249"/>
      <c r="U314" s="13"/>
      <c r="V314" s="13"/>
      <c r="W314" s="13"/>
      <c r="X314" s="13"/>
      <c r="Y314" s="13"/>
      <c r="Z314" s="13"/>
      <c r="AA314" s="13"/>
      <c r="AB314" s="13"/>
      <c r="AC314" s="13"/>
      <c r="AD314" s="13"/>
      <c r="AE314" s="13"/>
      <c r="AT314" s="250" t="s">
        <v>192</v>
      </c>
      <c r="AU314" s="250" t="s">
        <v>87</v>
      </c>
      <c r="AV314" s="13" t="s">
        <v>87</v>
      </c>
      <c r="AW314" s="13" t="s">
        <v>32</v>
      </c>
      <c r="AX314" s="13" t="s">
        <v>77</v>
      </c>
      <c r="AY314" s="250" t="s">
        <v>184</v>
      </c>
    </row>
    <row r="315" s="14" customFormat="1">
      <c r="A315" s="14"/>
      <c r="B315" s="251"/>
      <c r="C315" s="252"/>
      <c r="D315" s="241" t="s">
        <v>192</v>
      </c>
      <c r="E315" s="253" t="s">
        <v>1</v>
      </c>
      <c r="F315" s="254" t="s">
        <v>194</v>
      </c>
      <c r="G315" s="252"/>
      <c r="H315" s="255">
        <v>203.47999999999999</v>
      </c>
      <c r="I315" s="256"/>
      <c r="J315" s="252"/>
      <c r="K315" s="252"/>
      <c r="L315" s="257"/>
      <c r="M315" s="258"/>
      <c r="N315" s="259"/>
      <c r="O315" s="259"/>
      <c r="P315" s="259"/>
      <c r="Q315" s="259"/>
      <c r="R315" s="259"/>
      <c r="S315" s="259"/>
      <c r="T315" s="260"/>
      <c r="U315" s="14"/>
      <c r="V315" s="14"/>
      <c r="W315" s="14"/>
      <c r="X315" s="14"/>
      <c r="Y315" s="14"/>
      <c r="Z315" s="14"/>
      <c r="AA315" s="14"/>
      <c r="AB315" s="14"/>
      <c r="AC315" s="14"/>
      <c r="AD315" s="14"/>
      <c r="AE315" s="14"/>
      <c r="AT315" s="261" t="s">
        <v>192</v>
      </c>
      <c r="AU315" s="261" t="s">
        <v>87</v>
      </c>
      <c r="AV315" s="14" t="s">
        <v>108</v>
      </c>
      <c r="AW315" s="14" t="s">
        <v>32</v>
      </c>
      <c r="AX315" s="14" t="s">
        <v>85</v>
      </c>
      <c r="AY315" s="261" t="s">
        <v>184</v>
      </c>
    </row>
    <row r="316" s="2" customFormat="1" ht="16.5" customHeight="1">
      <c r="A316" s="37"/>
      <c r="B316" s="38"/>
      <c r="C316" s="226" t="s">
        <v>515</v>
      </c>
      <c r="D316" s="226" t="s">
        <v>186</v>
      </c>
      <c r="E316" s="227" t="s">
        <v>516</v>
      </c>
      <c r="F316" s="228" t="s">
        <v>517</v>
      </c>
      <c r="G316" s="229" t="s">
        <v>201</v>
      </c>
      <c r="H316" s="230">
        <v>465</v>
      </c>
      <c r="I316" s="231"/>
      <c r="J316" s="232">
        <f>ROUND(I316*H316,2)</f>
        <v>0</v>
      </c>
      <c r="K316" s="228" t="s">
        <v>190</v>
      </c>
      <c r="L316" s="43"/>
      <c r="M316" s="233" t="s">
        <v>1</v>
      </c>
      <c r="N316" s="234" t="s">
        <v>42</v>
      </c>
      <c r="O316" s="90"/>
      <c r="P316" s="235">
        <f>O316*H316</f>
        <v>0</v>
      </c>
      <c r="Q316" s="235">
        <v>0</v>
      </c>
      <c r="R316" s="235">
        <f>Q316*H316</f>
        <v>0</v>
      </c>
      <c r="S316" s="235">
        <v>0.002</v>
      </c>
      <c r="T316" s="236">
        <f>S316*H316</f>
        <v>0.93000000000000005</v>
      </c>
      <c r="U316" s="37"/>
      <c r="V316" s="37"/>
      <c r="W316" s="37"/>
      <c r="X316" s="37"/>
      <c r="Y316" s="37"/>
      <c r="Z316" s="37"/>
      <c r="AA316" s="37"/>
      <c r="AB316" s="37"/>
      <c r="AC316" s="37"/>
      <c r="AD316" s="37"/>
      <c r="AE316" s="37"/>
      <c r="AR316" s="237" t="s">
        <v>108</v>
      </c>
      <c r="AT316" s="237" t="s">
        <v>186</v>
      </c>
      <c r="AU316" s="237" t="s">
        <v>87</v>
      </c>
      <c r="AY316" s="16" t="s">
        <v>184</v>
      </c>
      <c r="BE316" s="238">
        <f>IF(N316="základní",J316,0)</f>
        <v>0</v>
      </c>
      <c r="BF316" s="238">
        <f>IF(N316="snížená",J316,0)</f>
        <v>0</v>
      </c>
      <c r="BG316" s="238">
        <f>IF(N316="zákl. přenesená",J316,0)</f>
        <v>0</v>
      </c>
      <c r="BH316" s="238">
        <f>IF(N316="sníž. přenesená",J316,0)</f>
        <v>0</v>
      </c>
      <c r="BI316" s="238">
        <f>IF(N316="nulová",J316,0)</f>
        <v>0</v>
      </c>
      <c r="BJ316" s="16" t="s">
        <v>85</v>
      </c>
      <c r="BK316" s="238">
        <f>ROUND(I316*H316,2)</f>
        <v>0</v>
      </c>
      <c r="BL316" s="16" t="s">
        <v>108</v>
      </c>
      <c r="BM316" s="237" t="s">
        <v>518</v>
      </c>
    </row>
    <row r="317" s="13" customFormat="1">
      <c r="A317" s="13"/>
      <c r="B317" s="239"/>
      <c r="C317" s="240"/>
      <c r="D317" s="241" t="s">
        <v>192</v>
      </c>
      <c r="E317" s="242" t="s">
        <v>1</v>
      </c>
      <c r="F317" s="243" t="s">
        <v>519</v>
      </c>
      <c r="G317" s="240"/>
      <c r="H317" s="244">
        <v>95</v>
      </c>
      <c r="I317" s="245"/>
      <c r="J317" s="240"/>
      <c r="K317" s="240"/>
      <c r="L317" s="246"/>
      <c r="M317" s="247"/>
      <c r="N317" s="248"/>
      <c r="O317" s="248"/>
      <c r="P317" s="248"/>
      <c r="Q317" s="248"/>
      <c r="R317" s="248"/>
      <c r="S317" s="248"/>
      <c r="T317" s="249"/>
      <c r="U317" s="13"/>
      <c r="V317" s="13"/>
      <c r="W317" s="13"/>
      <c r="X317" s="13"/>
      <c r="Y317" s="13"/>
      <c r="Z317" s="13"/>
      <c r="AA317" s="13"/>
      <c r="AB317" s="13"/>
      <c r="AC317" s="13"/>
      <c r="AD317" s="13"/>
      <c r="AE317" s="13"/>
      <c r="AT317" s="250" t="s">
        <v>192</v>
      </c>
      <c r="AU317" s="250" t="s">
        <v>87</v>
      </c>
      <c r="AV317" s="13" t="s">
        <v>87</v>
      </c>
      <c r="AW317" s="13" t="s">
        <v>32</v>
      </c>
      <c r="AX317" s="13" t="s">
        <v>77</v>
      </c>
      <c r="AY317" s="250" t="s">
        <v>184</v>
      </c>
    </row>
    <row r="318" s="13" customFormat="1">
      <c r="A318" s="13"/>
      <c r="B318" s="239"/>
      <c r="C318" s="240"/>
      <c r="D318" s="241" t="s">
        <v>192</v>
      </c>
      <c r="E318" s="242" t="s">
        <v>1</v>
      </c>
      <c r="F318" s="243" t="s">
        <v>520</v>
      </c>
      <c r="G318" s="240"/>
      <c r="H318" s="244">
        <v>370</v>
      </c>
      <c r="I318" s="245"/>
      <c r="J318" s="240"/>
      <c r="K318" s="240"/>
      <c r="L318" s="246"/>
      <c r="M318" s="247"/>
      <c r="N318" s="248"/>
      <c r="O318" s="248"/>
      <c r="P318" s="248"/>
      <c r="Q318" s="248"/>
      <c r="R318" s="248"/>
      <c r="S318" s="248"/>
      <c r="T318" s="249"/>
      <c r="U318" s="13"/>
      <c r="V318" s="13"/>
      <c r="W318" s="13"/>
      <c r="X318" s="13"/>
      <c r="Y318" s="13"/>
      <c r="Z318" s="13"/>
      <c r="AA318" s="13"/>
      <c r="AB318" s="13"/>
      <c r="AC318" s="13"/>
      <c r="AD318" s="13"/>
      <c r="AE318" s="13"/>
      <c r="AT318" s="250" t="s">
        <v>192</v>
      </c>
      <c r="AU318" s="250" t="s">
        <v>87</v>
      </c>
      <c r="AV318" s="13" t="s">
        <v>87</v>
      </c>
      <c r="AW318" s="13" t="s">
        <v>32</v>
      </c>
      <c r="AX318" s="13" t="s">
        <v>77</v>
      </c>
      <c r="AY318" s="250" t="s">
        <v>184</v>
      </c>
    </row>
    <row r="319" s="14" customFormat="1">
      <c r="A319" s="14"/>
      <c r="B319" s="251"/>
      <c r="C319" s="252"/>
      <c r="D319" s="241" t="s">
        <v>192</v>
      </c>
      <c r="E319" s="253" t="s">
        <v>1</v>
      </c>
      <c r="F319" s="254" t="s">
        <v>194</v>
      </c>
      <c r="G319" s="252"/>
      <c r="H319" s="255">
        <v>465</v>
      </c>
      <c r="I319" s="256"/>
      <c r="J319" s="252"/>
      <c r="K319" s="252"/>
      <c r="L319" s="257"/>
      <c r="M319" s="258"/>
      <c r="N319" s="259"/>
      <c r="O319" s="259"/>
      <c r="P319" s="259"/>
      <c r="Q319" s="259"/>
      <c r="R319" s="259"/>
      <c r="S319" s="259"/>
      <c r="T319" s="260"/>
      <c r="U319" s="14"/>
      <c r="V319" s="14"/>
      <c r="W319" s="14"/>
      <c r="X319" s="14"/>
      <c r="Y319" s="14"/>
      <c r="Z319" s="14"/>
      <c r="AA319" s="14"/>
      <c r="AB319" s="14"/>
      <c r="AC319" s="14"/>
      <c r="AD319" s="14"/>
      <c r="AE319" s="14"/>
      <c r="AT319" s="261" t="s">
        <v>192</v>
      </c>
      <c r="AU319" s="261" t="s">
        <v>87</v>
      </c>
      <c r="AV319" s="14" t="s">
        <v>108</v>
      </c>
      <c r="AW319" s="14" t="s">
        <v>32</v>
      </c>
      <c r="AX319" s="14" t="s">
        <v>85</v>
      </c>
      <c r="AY319" s="261" t="s">
        <v>184</v>
      </c>
    </row>
    <row r="320" s="2" customFormat="1" ht="21.75" customHeight="1">
      <c r="A320" s="37"/>
      <c r="B320" s="38"/>
      <c r="C320" s="226" t="s">
        <v>521</v>
      </c>
      <c r="D320" s="226" t="s">
        <v>186</v>
      </c>
      <c r="E320" s="227" t="s">
        <v>522</v>
      </c>
      <c r="F320" s="228" t="s">
        <v>523</v>
      </c>
      <c r="G320" s="229" t="s">
        <v>201</v>
      </c>
      <c r="H320" s="230">
        <v>165.94</v>
      </c>
      <c r="I320" s="231"/>
      <c r="J320" s="232">
        <f>ROUND(I320*H320,2)</f>
        <v>0</v>
      </c>
      <c r="K320" s="228" t="s">
        <v>190</v>
      </c>
      <c r="L320" s="43"/>
      <c r="M320" s="233" t="s">
        <v>1</v>
      </c>
      <c r="N320" s="234" t="s">
        <v>42</v>
      </c>
      <c r="O320" s="90"/>
      <c r="P320" s="235">
        <f>O320*H320</f>
        <v>0</v>
      </c>
      <c r="Q320" s="235">
        <v>0</v>
      </c>
      <c r="R320" s="235">
        <f>Q320*H320</f>
        <v>0</v>
      </c>
      <c r="S320" s="235">
        <v>0.045999999999999999</v>
      </c>
      <c r="T320" s="236">
        <f>S320*H320</f>
        <v>7.6332399999999998</v>
      </c>
      <c r="U320" s="37"/>
      <c r="V320" s="37"/>
      <c r="W320" s="37"/>
      <c r="X320" s="37"/>
      <c r="Y320" s="37"/>
      <c r="Z320" s="37"/>
      <c r="AA320" s="37"/>
      <c r="AB320" s="37"/>
      <c r="AC320" s="37"/>
      <c r="AD320" s="37"/>
      <c r="AE320" s="37"/>
      <c r="AR320" s="237" t="s">
        <v>108</v>
      </c>
      <c r="AT320" s="237" t="s">
        <v>186</v>
      </c>
      <c r="AU320" s="237" t="s">
        <v>87</v>
      </c>
      <c r="AY320" s="16" t="s">
        <v>184</v>
      </c>
      <c r="BE320" s="238">
        <f>IF(N320="základní",J320,0)</f>
        <v>0</v>
      </c>
      <c r="BF320" s="238">
        <f>IF(N320="snížená",J320,0)</f>
        <v>0</v>
      </c>
      <c r="BG320" s="238">
        <f>IF(N320="zákl. přenesená",J320,0)</f>
        <v>0</v>
      </c>
      <c r="BH320" s="238">
        <f>IF(N320="sníž. přenesená",J320,0)</f>
        <v>0</v>
      </c>
      <c r="BI320" s="238">
        <f>IF(N320="nulová",J320,0)</f>
        <v>0</v>
      </c>
      <c r="BJ320" s="16" t="s">
        <v>85</v>
      </c>
      <c r="BK320" s="238">
        <f>ROUND(I320*H320,2)</f>
        <v>0</v>
      </c>
      <c r="BL320" s="16" t="s">
        <v>108</v>
      </c>
      <c r="BM320" s="237" t="s">
        <v>524</v>
      </c>
    </row>
    <row r="321" s="13" customFormat="1">
      <c r="A321" s="13"/>
      <c r="B321" s="239"/>
      <c r="C321" s="240"/>
      <c r="D321" s="241" t="s">
        <v>192</v>
      </c>
      <c r="E321" s="242" t="s">
        <v>1</v>
      </c>
      <c r="F321" s="243" t="s">
        <v>525</v>
      </c>
      <c r="G321" s="240"/>
      <c r="H321" s="244">
        <v>165.94</v>
      </c>
      <c r="I321" s="245"/>
      <c r="J321" s="240"/>
      <c r="K321" s="240"/>
      <c r="L321" s="246"/>
      <c r="M321" s="247"/>
      <c r="N321" s="248"/>
      <c r="O321" s="248"/>
      <c r="P321" s="248"/>
      <c r="Q321" s="248"/>
      <c r="R321" s="248"/>
      <c r="S321" s="248"/>
      <c r="T321" s="249"/>
      <c r="U321" s="13"/>
      <c r="V321" s="13"/>
      <c r="W321" s="13"/>
      <c r="X321" s="13"/>
      <c r="Y321" s="13"/>
      <c r="Z321" s="13"/>
      <c r="AA321" s="13"/>
      <c r="AB321" s="13"/>
      <c r="AC321" s="13"/>
      <c r="AD321" s="13"/>
      <c r="AE321" s="13"/>
      <c r="AT321" s="250" t="s">
        <v>192</v>
      </c>
      <c r="AU321" s="250" t="s">
        <v>87</v>
      </c>
      <c r="AV321" s="13" t="s">
        <v>87</v>
      </c>
      <c r="AW321" s="13" t="s">
        <v>32</v>
      </c>
      <c r="AX321" s="13" t="s">
        <v>77</v>
      </c>
      <c r="AY321" s="250" t="s">
        <v>184</v>
      </c>
    </row>
    <row r="322" s="14" customFormat="1">
      <c r="A322" s="14"/>
      <c r="B322" s="251"/>
      <c r="C322" s="252"/>
      <c r="D322" s="241" t="s">
        <v>192</v>
      </c>
      <c r="E322" s="253" t="s">
        <v>1</v>
      </c>
      <c r="F322" s="254" t="s">
        <v>194</v>
      </c>
      <c r="G322" s="252"/>
      <c r="H322" s="255">
        <v>165.94</v>
      </c>
      <c r="I322" s="256"/>
      <c r="J322" s="252"/>
      <c r="K322" s="252"/>
      <c r="L322" s="257"/>
      <c r="M322" s="258"/>
      <c r="N322" s="259"/>
      <c r="O322" s="259"/>
      <c r="P322" s="259"/>
      <c r="Q322" s="259"/>
      <c r="R322" s="259"/>
      <c r="S322" s="259"/>
      <c r="T322" s="260"/>
      <c r="U322" s="14"/>
      <c r="V322" s="14"/>
      <c r="W322" s="14"/>
      <c r="X322" s="14"/>
      <c r="Y322" s="14"/>
      <c r="Z322" s="14"/>
      <c r="AA322" s="14"/>
      <c r="AB322" s="14"/>
      <c r="AC322" s="14"/>
      <c r="AD322" s="14"/>
      <c r="AE322" s="14"/>
      <c r="AT322" s="261" t="s">
        <v>192</v>
      </c>
      <c r="AU322" s="261" t="s">
        <v>87</v>
      </c>
      <c r="AV322" s="14" t="s">
        <v>108</v>
      </c>
      <c r="AW322" s="14" t="s">
        <v>32</v>
      </c>
      <c r="AX322" s="14" t="s">
        <v>85</v>
      </c>
      <c r="AY322" s="261" t="s">
        <v>184</v>
      </c>
    </row>
    <row r="323" s="2" customFormat="1" ht="16.5" customHeight="1">
      <c r="A323" s="37"/>
      <c r="B323" s="38"/>
      <c r="C323" s="226" t="s">
        <v>526</v>
      </c>
      <c r="D323" s="226" t="s">
        <v>186</v>
      </c>
      <c r="E323" s="227" t="s">
        <v>527</v>
      </c>
      <c r="F323" s="228" t="s">
        <v>528</v>
      </c>
      <c r="G323" s="229" t="s">
        <v>201</v>
      </c>
      <c r="H323" s="230">
        <v>5.0999999999999996</v>
      </c>
      <c r="I323" s="231"/>
      <c r="J323" s="232">
        <f>ROUND(I323*H323,2)</f>
        <v>0</v>
      </c>
      <c r="K323" s="228" t="s">
        <v>190</v>
      </c>
      <c r="L323" s="43"/>
      <c r="M323" s="233" t="s">
        <v>1</v>
      </c>
      <c r="N323" s="234" t="s">
        <v>42</v>
      </c>
      <c r="O323" s="90"/>
      <c r="P323" s="235">
        <f>O323*H323</f>
        <v>0</v>
      </c>
      <c r="Q323" s="235">
        <v>0</v>
      </c>
      <c r="R323" s="235">
        <f>Q323*H323</f>
        <v>0</v>
      </c>
      <c r="S323" s="235">
        <v>0.068000000000000005</v>
      </c>
      <c r="T323" s="236">
        <f>S323*H323</f>
        <v>0.3468</v>
      </c>
      <c r="U323" s="37"/>
      <c r="V323" s="37"/>
      <c r="W323" s="37"/>
      <c r="X323" s="37"/>
      <c r="Y323" s="37"/>
      <c r="Z323" s="37"/>
      <c r="AA323" s="37"/>
      <c r="AB323" s="37"/>
      <c r="AC323" s="37"/>
      <c r="AD323" s="37"/>
      <c r="AE323" s="37"/>
      <c r="AR323" s="237" t="s">
        <v>108</v>
      </c>
      <c r="AT323" s="237" t="s">
        <v>186</v>
      </c>
      <c r="AU323" s="237" t="s">
        <v>87</v>
      </c>
      <c r="AY323" s="16" t="s">
        <v>184</v>
      </c>
      <c r="BE323" s="238">
        <f>IF(N323="základní",J323,0)</f>
        <v>0</v>
      </c>
      <c r="BF323" s="238">
        <f>IF(N323="snížená",J323,0)</f>
        <v>0</v>
      </c>
      <c r="BG323" s="238">
        <f>IF(N323="zákl. přenesená",J323,0)</f>
        <v>0</v>
      </c>
      <c r="BH323" s="238">
        <f>IF(N323="sníž. přenesená",J323,0)</f>
        <v>0</v>
      </c>
      <c r="BI323" s="238">
        <f>IF(N323="nulová",J323,0)</f>
        <v>0</v>
      </c>
      <c r="BJ323" s="16" t="s">
        <v>85</v>
      </c>
      <c r="BK323" s="238">
        <f>ROUND(I323*H323,2)</f>
        <v>0</v>
      </c>
      <c r="BL323" s="16" t="s">
        <v>108</v>
      </c>
      <c r="BM323" s="237" t="s">
        <v>529</v>
      </c>
    </row>
    <row r="324" s="2" customFormat="1" ht="16.5" customHeight="1">
      <c r="A324" s="37"/>
      <c r="B324" s="38"/>
      <c r="C324" s="226" t="s">
        <v>530</v>
      </c>
      <c r="D324" s="226" t="s">
        <v>186</v>
      </c>
      <c r="E324" s="227" t="s">
        <v>531</v>
      </c>
      <c r="F324" s="228" t="s">
        <v>532</v>
      </c>
      <c r="G324" s="229" t="s">
        <v>327</v>
      </c>
      <c r="H324" s="230">
        <v>10.800000000000001</v>
      </c>
      <c r="I324" s="231"/>
      <c r="J324" s="232">
        <f>ROUND(I324*H324,2)</f>
        <v>0</v>
      </c>
      <c r="K324" s="228" t="s">
        <v>190</v>
      </c>
      <c r="L324" s="43"/>
      <c r="M324" s="233" t="s">
        <v>1</v>
      </c>
      <c r="N324" s="234" t="s">
        <v>42</v>
      </c>
      <c r="O324" s="90"/>
      <c r="P324" s="235">
        <f>O324*H324</f>
        <v>0</v>
      </c>
      <c r="Q324" s="235">
        <v>0.00024000000000000001</v>
      </c>
      <c r="R324" s="235">
        <f>Q324*H324</f>
        <v>0.0025920000000000001</v>
      </c>
      <c r="S324" s="235">
        <v>0</v>
      </c>
      <c r="T324" s="236">
        <f>S324*H324</f>
        <v>0</v>
      </c>
      <c r="U324" s="37"/>
      <c r="V324" s="37"/>
      <c r="W324" s="37"/>
      <c r="X324" s="37"/>
      <c r="Y324" s="37"/>
      <c r="Z324" s="37"/>
      <c r="AA324" s="37"/>
      <c r="AB324" s="37"/>
      <c r="AC324" s="37"/>
      <c r="AD324" s="37"/>
      <c r="AE324" s="37"/>
      <c r="AR324" s="237" t="s">
        <v>108</v>
      </c>
      <c r="AT324" s="237" t="s">
        <v>186</v>
      </c>
      <c r="AU324" s="237" t="s">
        <v>87</v>
      </c>
      <c r="AY324" s="16" t="s">
        <v>184</v>
      </c>
      <c r="BE324" s="238">
        <f>IF(N324="základní",J324,0)</f>
        <v>0</v>
      </c>
      <c r="BF324" s="238">
        <f>IF(N324="snížená",J324,0)</f>
        <v>0</v>
      </c>
      <c r="BG324" s="238">
        <f>IF(N324="zákl. přenesená",J324,0)</f>
        <v>0</v>
      </c>
      <c r="BH324" s="238">
        <f>IF(N324="sníž. přenesená",J324,0)</f>
        <v>0</v>
      </c>
      <c r="BI324" s="238">
        <f>IF(N324="nulová",J324,0)</f>
        <v>0</v>
      </c>
      <c r="BJ324" s="16" t="s">
        <v>85</v>
      </c>
      <c r="BK324" s="238">
        <f>ROUND(I324*H324,2)</f>
        <v>0</v>
      </c>
      <c r="BL324" s="16" t="s">
        <v>108</v>
      </c>
      <c r="BM324" s="237" t="s">
        <v>533</v>
      </c>
    </row>
    <row r="325" s="13" customFormat="1">
      <c r="A325" s="13"/>
      <c r="B325" s="239"/>
      <c r="C325" s="240"/>
      <c r="D325" s="241" t="s">
        <v>192</v>
      </c>
      <c r="E325" s="242" t="s">
        <v>1</v>
      </c>
      <c r="F325" s="243" t="s">
        <v>534</v>
      </c>
      <c r="G325" s="240"/>
      <c r="H325" s="244">
        <v>10.800000000000001</v>
      </c>
      <c r="I325" s="245"/>
      <c r="J325" s="240"/>
      <c r="K325" s="240"/>
      <c r="L325" s="246"/>
      <c r="M325" s="247"/>
      <c r="N325" s="248"/>
      <c r="O325" s="248"/>
      <c r="P325" s="248"/>
      <c r="Q325" s="248"/>
      <c r="R325" s="248"/>
      <c r="S325" s="248"/>
      <c r="T325" s="249"/>
      <c r="U325" s="13"/>
      <c r="V325" s="13"/>
      <c r="W325" s="13"/>
      <c r="X325" s="13"/>
      <c r="Y325" s="13"/>
      <c r="Z325" s="13"/>
      <c r="AA325" s="13"/>
      <c r="AB325" s="13"/>
      <c r="AC325" s="13"/>
      <c r="AD325" s="13"/>
      <c r="AE325" s="13"/>
      <c r="AT325" s="250" t="s">
        <v>192</v>
      </c>
      <c r="AU325" s="250" t="s">
        <v>87</v>
      </c>
      <c r="AV325" s="13" t="s">
        <v>87</v>
      </c>
      <c r="AW325" s="13" t="s">
        <v>32</v>
      </c>
      <c r="AX325" s="13" t="s">
        <v>77</v>
      </c>
      <c r="AY325" s="250" t="s">
        <v>184</v>
      </c>
    </row>
    <row r="326" s="14" customFormat="1">
      <c r="A326" s="14"/>
      <c r="B326" s="251"/>
      <c r="C326" s="252"/>
      <c r="D326" s="241" t="s">
        <v>192</v>
      </c>
      <c r="E326" s="253" t="s">
        <v>1</v>
      </c>
      <c r="F326" s="254" t="s">
        <v>194</v>
      </c>
      <c r="G326" s="252"/>
      <c r="H326" s="255">
        <v>10.800000000000001</v>
      </c>
      <c r="I326" s="256"/>
      <c r="J326" s="252"/>
      <c r="K326" s="252"/>
      <c r="L326" s="257"/>
      <c r="M326" s="258"/>
      <c r="N326" s="259"/>
      <c r="O326" s="259"/>
      <c r="P326" s="259"/>
      <c r="Q326" s="259"/>
      <c r="R326" s="259"/>
      <c r="S326" s="259"/>
      <c r="T326" s="260"/>
      <c r="U326" s="14"/>
      <c r="V326" s="14"/>
      <c r="W326" s="14"/>
      <c r="X326" s="14"/>
      <c r="Y326" s="14"/>
      <c r="Z326" s="14"/>
      <c r="AA326" s="14"/>
      <c r="AB326" s="14"/>
      <c r="AC326" s="14"/>
      <c r="AD326" s="14"/>
      <c r="AE326" s="14"/>
      <c r="AT326" s="261" t="s">
        <v>192</v>
      </c>
      <c r="AU326" s="261" t="s">
        <v>87</v>
      </c>
      <c r="AV326" s="14" t="s">
        <v>108</v>
      </c>
      <c r="AW326" s="14" t="s">
        <v>32</v>
      </c>
      <c r="AX326" s="14" t="s">
        <v>85</v>
      </c>
      <c r="AY326" s="261" t="s">
        <v>184</v>
      </c>
    </row>
    <row r="327" s="12" customFormat="1" ht="20.88" customHeight="1">
      <c r="A327" s="12"/>
      <c r="B327" s="210"/>
      <c r="C327" s="211"/>
      <c r="D327" s="212" t="s">
        <v>76</v>
      </c>
      <c r="E327" s="224" t="s">
        <v>535</v>
      </c>
      <c r="F327" s="224" t="s">
        <v>536</v>
      </c>
      <c r="G327" s="211"/>
      <c r="H327" s="211"/>
      <c r="I327" s="214"/>
      <c r="J327" s="225">
        <f>BK327</f>
        <v>0</v>
      </c>
      <c r="K327" s="211"/>
      <c r="L327" s="216"/>
      <c r="M327" s="217"/>
      <c r="N327" s="218"/>
      <c r="O327" s="218"/>
      <c r="P327" s="219">
        <f>SUM(P328:P335)</f>
        <v>0</v>
      </c>
      <c r="Q327" s="218"/>
      <c r="R327" s="219">
        <f>SUM(R328:R335)</f>
        <v>0</v>
      </c>
      <c r="S327" s="218"/>
      <c r="T327" s="220">
        <f>SUM(T328:T335)</f>
        <v>0</v>
      </c>
      <c r="U327" s="12"/>
      <c r="V327" s="12"/>
      <c r="W327" s="12"/>
      <c r="X327" s="12"/>
      <c r="Y327" s="12"/>
      <c r="Z327" s="12"/>
      <c r="AA327" s="12"/>
      <c r="AB327" s="12"/>
      <c r="AC327" s="12"/>
      <c r="AD327" s="12"/>
      <c r="AE327" s="12"/>
      <c r="AR327" s="221" t="s">
        <v>85</v>
      </c>
      <c r="AT327" s="222" t="s">
        <v>76</v>
      </c>
      <c r="AU327" s="222" t="s">
        <v>87</v>
      </c>
      <c r="AY327" s="221" t="s">
        <v>184</v>
      </c>
      <c r="BK327" s="223">
        <f>SUM(BK328:BK335)</f>
        <v>0</v>
      </c>
    </row>
    <row r="328" s="2" customFormat="1" ht="16.5" customHeight="1">
      <c r="A328" s="37"/>
      <c r="B328" s="38"/>
      <c r="C328" s="226" t="s">
        <v>537</v>
      </c>
      <c r="D328" s="226" t="s">
        <v>186</v>
      </c>
      <c r="E328" s="227" t="s">
        <v>538</v>
      </c>
      <c r="F328" s="228" t="s">
        <v>539</v>
      </c>
      <c r="G328" s="229" t="s">
        <v>327</v>
      </c>
      <c r="H328" s="230">
        <v>23.800000000000001</v>
      </c>
      <c r="I328" s="231"/>
      <c r="J328" s="232">
        <f>ROUND(I328*H328,2)</f>
        <v>0</v>
      </c>
      <c r="K328" s="228" t="s">
        <v>202</v>
      </c>
      <c r="L328" s="43"/>
      <c r="M328" s="233" t="s">
        <v>1</v>
      </c>
      <c r="N328" s="234" t="s">
        <v>42</v>
      </c>
      <c r="O328" s="90"/>
      <c r="P328" s="235">
        <f>O328*H328</f>
        <v>0</v>
      </c>
      <c r="Q328" s="235">
        <v>0</v>
      </c>
      <c r="R328" s="235">
        <f>Q328*H328</f>
        <v>0</v>
      </c>
      <c r="S328" s="235">
        <v>0</v>
      </c>
      <c r="T328" s="236">
        <f>S328*H328</f>
        <v>0</v>
      </c>
      <c r="U328" s="37"/>
      <c r="V328" s="37"/>
      <c r="W328" s="37"/>
      <c r="X328" s="37"/>
      <c r="Y328" s="37"/>
      <c r="Z328" s="37"/>
      <c r="AA328" s="37"/>
      <c r="AB328" s="37"/>
      <c r="AC328" s="37"/>
      <c r="AD328" s="37"/>
      <c r="AE328" s="37"/>
      <c r="AR328" s="237" t="s">
        <v>108</v>
      </c>
      <c r="AT328" s="237" t="s">
        <v>186</v>
      </c>
      <c r="AU328" s="237" t="s">
        <v>102</v>
      </c>
      <c r="AY328" s="16" t="s">
        <v>184</v>
      </c>
      <c r="BE328" s="238">
        <f>IF(N328="základní",J328,0)</f>
        <v>0</v>
      </c>
      <c r="BF328" s="238">
        <f>IF(N328="snížená",J328,0)</f>
        <v>0</v>
      </c>
      <c r="BG328" s="238">
        <f>IF(N328="zákl. přenesená",J328,0)</f>
        <v>0</v>
      </c>
      <c r="BH328" s="238">
        <f>IF(N328="sníž. přenesená",J328,0)</f>
        <v>0</v>
      </c>
      <c r="BI328" s="238">
        <f>IF(N328="nulová",J328,0)</f>
        <v>0</v>
      </c>
      <c r="BJ328" s="16" t="s">
        <v>85</v>
      </c>
      <c r="BK328" s="238">
        <f>ROUND(I328*H328,2)</f>
        <v>0</v>
      </c>
      <c r="BL328" s="16" t="s">
        <v>108</v>
      </c>
      <c r="BM328" s="237" t="s">
        <v>540</v>
      </c>
    </row>
    <row r="329" s="2" customFormat="1">
      <c r="A329" s="37"/>
      <c r="B329" s="38"/>
      <c r="C329" s="39"/>
      <c r="D329" s="241" t="s">
        <v>300</v>
      </c>
      <c r="E329" s="39"/>
      <c r="F329" s="272" t="s">
        <v>541</v>
      </c>
      <c r="G329" s="39"/>
      <c r="H329" s="39"/>
      <c r="I329" s="273"/>
      <c r="J329" s="39"/>
      <c r="K329" s="39"/>
      <c r="L329" s="43"/>
      <c r="M329" s="274"/>
      <c r="N329" s="275"/>
      <c r="O329" s="90"/>
      <c r="P329" s="90"/>
      <c r="Q329" s="90"/>
      <c r="R329" s="90"/>
      <c r="S329" s="90"/>
      <c r="T329" s="91"/>
      <c r="U329" s="37"/>
      <c r="V329" s="37"/>
      <c r="W329" s="37"/>
      <c r="X329" s="37"/>
      <c r="Y329" s="37"/>
      <c r="Z329" s="37"/>
      <c r="AA329" s="37"/>
      <c r="AB329" s="37"/>
      <c r="AC329" s="37"/>
      <c r="AD329" s="37"/>
      <c r="AE329" s="37"/>
      <c r="AT329" s="16" t="s">
        <v>300</v>
      </c>
      <c r="AU329" s="16" t="s">
        <v>102</v>
      </c>
    </row>
    <row r="330" s="13" customFormat="1">
      <c r="A330" s="13"/>
      <c r="B330" s="239"/>
      <c r="C330" s="240"/>
      <c r="D330" s="241" t="s">
        <v>192</v>
      </c>
      <c r="E330" s="242" t="s">
        <v>1</v>
      </c>
      <c r="F330" s="243" t="s">
        <v>542</v>
      </c>
      <c r="G330" s="240"/>
      <c r="H330" s="244">
        <v>23.800000000000001</v>
      </c>
      <c r="I330" s="245"/>
      <c r="J330" s="240"/>
      <c r="K330" s="240"/>
      <c r="L330" s="246"/>
      <c r="M330" s="247"/>
      <c r="N330" s="248"/>
      <c r="O330" s="248"/>
      <c r="P330" s="248"/>
      <c r="Q330" s="248"/>
      <c r="R330" s="248"/>
      <c r="S330" s="248"/>
      <c r="T330" s="249"/>
      <c r="U330" s="13"/>
      <c r="V330" s="13"/>
      <c r="W330" s="13"/>
      <c r="X330" s="13"/>
      <c r="Y330" s="13"/>
      <c r="Z330" s="13"/>
      <c r="AA330" s="13"/>
      <c r="AB330" s="13"/>
      <c r="AC330" s="13"/>
      <c r="AD330" s="13"/>
      <c r="AE330" s="13"/>
      <c r="AT330" s="250" t="s">
        <v>192</v>
      </c>
      <c r="AU330" s="250" t="s">
        <v>102</v>
      </c>
      <c r="AV330" s="13" t="s">
        <v>87</v>
      </c>
      <c r="AW330" s="13" t="s">
        <v>32</v>
      </c>
      <c r="AX330" s="13" t="s">
        <v>77</v>
      </c>
      <c r="AY330" s="250" t="s">
        <v>184</v>
      </c>
    </row>
    <row r="331" s="14" customFormat="1">
      <c r="A331" s="14"/>
      <c r="B331" s="251"/>
      <c r="C331" s="252"/>
      <c r="D331" s="241" t="s">
        <v>192</v>
      </c>
      <c r="E331" s="253" t="s">
        <v>1</v>
      </c>
      <c r="F331" s="254" t="s">
        <v>194</v>
      </c>
      <c r="G331" s="252"/>
      <c r="H331" s="255">
        <v>23.800000000000001</v>
      </c>
      <c r="I331" s="256"/>
      <c r="J331" s="252"/>
      <c r="K331" s="252"/>
      <c r="L331" s="257"/>
      <c r="M331" s="258"/>
      <c r="N331" s="259"/>
      <c r="O331" s="259"/>
      <c r="P331" s="259"/>
      <c r="Q331" s="259"/>
      <c r="R331" s="259"/>
      <c r="S331" s="259"/>
      <c r="T331" s="260"/>
      <c r="U331" s="14"/>
      <c r="V331" s="14"/>
      <c r="W331" s="14"/>
      <c r="X331" s="14"/>
      <c r="Y331" s="14"/>
      <c r="Z331" s="14"/>
      <c r="AA331" s="14"/>
      <c r="AB331" s="14"/>
      <c r="AC331" s="14"/>
      <c r="AD331" s="14"/>
      <c r="AE331" s="14"/>
      <c r="AT331" s="261" t="s">
        <v>192</v>
      </c>
      <c r="AU331" s="261" t="s">
        <v>102</v>
      </c>
      <c r="AV331" s="14" t="s">
        <v>108</v>
      </c>
      <c r="AW331" s="14" t="s">
        <v>32</v>
      </c>
      <c r="AX331" s="14" t="s">
        <v>85</v>
      </c>
      <c r="AY331" s="261" t="s">
        <v>184</v>
      </c>
    </row>
    <row r="332" s="2" customFormat="1" ht="16.5" customHeight="1">
      <c r="A332" s="37"/>
      <c r="B332" s="38"/>
      <c r="C332" s="226" t="s">
        <v>543</v>
      </c>
      <c r="D332" s="226" t="s">
        <v>186</v>
      </c>
      <c r="E332" s="227" t="s">
        <v>544</v>
      </c>
      <c r="F332" s="228" t="s">
        <v>545</v>
      </c>
      <c r="G332" s="229" t="s">
        <v>327</v>
      </c>
      <c r="H332" s="230">
        <v>3.7999999999999998</v>
      </c>
      <c r="I332" s="231"/>
      <c r="J332" s="232">
        <f>ROUND(I332*H332,2)</f>
        <v>0</v>
      </c>
      <c r="K332" s="228" t="s">
        <v>202</v>
      </c>
      <c r="L332" s="43"/>
      <c r="M332" s="233" t="s">
        <v>1</v>
      </c>
      <c r="N332" s="234" t="s">
        <v>42</v>
      </c>
      <c r="O332" s="90"/>
      <c r="P332" s="235">
        <f>O332*H332</f>
        <v>0</v>
      </c>
      <c r="Q332" s="235">
        <v>0</v>
      </c>
      <c r="R332" s="235">
        <f>Q332*H332</f>
        <v>0</v>
      </c>
      <c r="S332" s="235">
        <v>0</v>
      </c>
      <c r="T332" s="236">
        <f>S332*H332</f>
        <v>0</v>
      </c>
      <c r="U332" s="37"/>
      <c r="V332" s="37"/>
      <c r="W332" s="37"/>
      <c r="X332" s="37"/>
      <c r="Y332" s="37"/>
      <c r="Z332" s="37"/>
      <c r="AA332" s="37"/>
      <c r="AB332" s="37"/>
      <c r="AC332" s="37"/>
      <c r="AD332" s="37"/>
      <c r="AE332" s="37"/>
      <c r="AR332" s="237" t="s">
        <v>108</v>
      </c>
      <c r="AT332" s="237" t="s">
        <v>186</v>
      </c>
      <c r="AU332" s="237" t="s">
        <v>102</v>
      </c>
      <c r="AY332" s="16" t="s">
        <v>184</v>
      </c>
      <c r="BE332" s="238">
        <f>IF(N332="základní",J332,0)</f>
        <v>0</v>
      </c>
      <c r="BF332" s="238">
        <f>IF(N332="snížená",J332,0)</f>
        <v>0</v>
      </c>
      <c r="BG332" s="238">
        <f>IF(N332="zákl. přenesená",J332,0)</f>
        <v>0</v>
      </c>
      <c r="BH332" s="238">
        <f>IF(N332="sníž. přenesená",J332,0)</f>
        <v>0</v>
      </c>
      <c r="BI332" s="238">
        <f>IF(N332="nulová",J332,0)</f>
        <v>0</v>
      </c>
      <c r="BJ332" s="16" t="s">
        <v>85</v>
      </c>
      <c r="BK332" s="238">
        <f>ROUND(I332*H332,2)</f>
        <v>0</v>
      </c>
      <c r="BL332" s="16" t="s">
        <v>108</v>
      </c>
      <c r="BM332" s="237" t="s">
        <v>546</v>
      </c>
    </row>
    <row r="333" s="2" customFormat="1">
      <c r="A333" s="37"/>
      <c r="B333" s="38"/>
      <c r="C333" s="39"/>
      <c r="D333" s="241" t="s">
        <v>300</v>
      </c>
      <c r="E333" s="39"/>
      <c r="F333" s="272" t="s">
        <v>301</v>
      </c>
      <c r="G333" s="39"/>
      <c r="H333" s="39"/>
      <c r="I333" s="273"/>
      <c r="J333" s="39"/>
      <c r="K333" s="39"/>
      <c r="L333" s="43"/>
      <c r="M333" s="274"/>
      <c r="N333" s="275"/>
      <c r="O333" s="90"/>
      <c r="P333" s="90"/>
      <c r="Q333" s="90"/>
      <c r="R333" s="90"/>
      <c r="S333" s="90"/>
      <c r="T333" s="91"/>
      <c r="U333" s="37"/>
      <c r="V333" s="37"/>
      <c r="W333" s="37"/>
      <c r="X333" s="37"/>
      <c r="Y333" s="37"/>
      <c r="Z333" s="37"/>
      <c r="AA333" s="37"/>
      <c r="AB333" s="37"/>
      <c r="AC333" s="37"/>
      <c r="AD333" s="37"/>
      <c r="AE333" s="37"/>
      <c r="AT333" s="16" t="s">
        <v>300</v>
      </c>
      <c r="AU333" s="16" t="s">
        <v>102</v>
      </c>
    </row>
    <row r="334" s="2" customFormat="1" ht="16.5" customHeight="1">
      <c r="A334" s="37"/>
      <c r="B334" s="38"/>
      <c r="C334" s="226" t="s">
        <v>547</v>
      </c>
      <c r="D334" s="226" t="s">
        <v>186</v>
      </c>
      <c r="E334" s="227" t="s">
        <v>548</v>
      </c>
      <c r="F334" s="228" t="s">
        <v>549</v>
      </c>
      <c r="G334" s="229" t="s">
        <v>327</v>
      </c>
      <c r="H334" s="230">
        <v>2.1499999999999999</v>
      </c>
      <c r="I334" s="231"/>
      <c r="J334" s="232">
        <f>ROUND(I334*H334,2)</f>
        <v>0</v>
      </c>
      <c r="K334" s="228" t="s">
        <v>202</v>
      </c>
      <c r="L334" s="43"/>
      <c r="M334" s="233" t="s">
        <v>1</v>
      </c>
      <c r="N334" s="234" t="s">
        <v>42</v>
      </c>
      <c r="O334" s="90"/>
      <c r="P334" s="235">
        <f>O334*H334</f>
        <v>0</v>
      </c>
      <c r="Q334" s="235">
        <v>0</v>
      </c>
      <c r="R334" s="235">
        <f>Q334*H334</f>
        <v>0</v>
      </c>
      <c r="S334" s="235">
        <v>0</v>
      </c>
      <c r="T334" s="236">
        <f>S334*H334</f>
        <v>0</v>
      </c>
      <c r="U334" s="37"/>
      <c r="V334" s="37"/>
      <c r="W334" s="37"/>
      <c r="X334" s="37"/>
      <c r="Y334" s="37"/>
      <c r="Z334" s="37"/>
      <c r="AA334" s="37"/>
      <c r="AB334" s="37"/>
      <c r="AC334" s="37"/>
      <c r="AD334" s="37"/>
      <c r="AE334" s="37"/>
      <c r="AR334" s="237" t="s">
        <v>108</v>
      </c>
      <c r="AT334" s="237" t="s">
        <v>186</v>
      </c>
      <c r="AU334" s="237" t="s">
        <v>102</v>
      </c>
      <c r="AY334" s="16" t="s">
        <v>184</v>
      </c>
      <c r="BE334" s="238">
        <f>IF(N334="základní",J334,0)</f>
        <v>0</v>
      </c>
      <c r="BF334" s="238">
        <f>IF(N334="snížená",J334,0)</f>
        <v>0</v>
      </c>
      <c r="BG334" s="238">
        <f>IF(N334="zákl. přenesená",J334,0)</f>
        <v>0</v>
      </c>
      <c r="BH334" s="238">
        <f>IF(N334="sníž. přenesená",J334,0)</f>
        <v>0</v>
      </c>
      <c r="BI334" s="238">
        <f>IF(N334="nulová",J334,0)</f>
        <v>0</v>
      </c>
      <c r="BJ334" s="16" t="s">
        <v>85</v>
      </c>
      <c r="BK334" s="238">
        <f>ROUND(I334*H334,2)</f>
        <v>0</v>
      </c>
      <c r="BL334" s="16" t="s">
        <v>108</v>
      </c>
      <c r="BM334" s="237" t="s">
        <v>550</v>
      </c>
    </row>
    <row r="335" s="2" customFormat="1">
      <c r="A335" s="37"/>
      <c r="B335" s="38"/>
      <c r="C335" s="39"/>
      <c r="D335" s="241" t="s">
        <v>300</v>
      </c>
      <c r="E335" s="39"/>
      <c r="F335" s="272" t="s">
        <v>301</v>
      </c>
      <c r="G335" s="39"/>
      <c r="H335" s="39"/>
      <c r="I335" s="273"/>
      <c r="J335" s="39"/>
      <c r="K335" s="39"/>
      <c r="L335" s="43"/>
      <c r="M335" s="274"/>
      <c r="N335" s="275"/>
      <c r="O335" s="90"/>
      <c r="P335" s="90"/>
      <c r="Q335" s="90"/>
      <c r="R335" s="90"/>
      <c r="S335" s="90"/>
      <c r="T335" s="91"/>
      <c r="U335" s="37"/>
      <c r="V335" s="37"/>
      <c r="W335" s="37"/>
      <c r="X335" s="37"/>
      <c r="Y335" s="37"/>
      <c r="Z335" s="37"/>
      <c r="AA335" s="37"/>
      <c r="AB335" s="37"/>
      <c r="AC335" s="37"/>
      <c r="AD335" s="37"/>
      <c r="AE335" s="37"/>
      <c r="AT335" s="16" t="s">
        <v>300</v>
      </c>
      <c r="AU335" s="16" t="s">
        <v>102</v>
      </c>
    </row>
    <row r="336" s="12" customFormat="1" ht="22.8" customHeight="1">
      <c r="A336" s="12"/>
      <c r="B336" s="210"/>
      <c r="C336" s="211"/>
      <c r="D336" s="212" t="s">
        <v>76</v>
      </c>
      <c r="E336" s="224" t="s">
        <v>551</v>
      </c>
      <c r="F336" s="224" t="s">
        <v>552</v>
      </c>
      <c r="G336" s="211"/>
      <c r="H336" s="211"/>
      <c r="I336" s="214"/>
      <c r="J336" s="225">
        <f>BK336</f>
        <v>0</v>
      </c>
      <c r="K336" s="211"/>
      <c r="L336" s="216"/>
      <c r="M336" s="217"/>
      <c r="N336" s="218"/>
      <c r="O336" s="218"/>
      <c r="P336" s="219">
        <f>SUM(P337:P343)</f>
        <v>0</v>
      </c>
      <c r="Q336" s="218"/>
      <c r="R336" s="219">
        <f>SUM(R337:R343)</f>
        <v>0</v>
      </c>
      <c r="S336" s="218"/>
      <c r="T336" s="220">
        <f>SUM(T337:T343)</f>
        <v>0</v>
      </c>
      <c r="U336" s="12"/>
      <c r="V336" s="12"/>
      <c r="W336" s="12"/>
      <c r="X336" s="12"/>
      <c r="Y336" s="12"/>
      <c r="Z336" s="12"/>
      <c r="AA336" s="12"/>
      <c r="AB336" s="12"/>
      <c r="AC336" s="12"/>
      <c r="AD336" s="12"/>
      <c r="AE336" s="12"/>
      <c r="AR336" s="221" t="s">
        <v>85</v>
      </c>
      <c r="AT336" s="222" t="s">
        <v>76</v>
      </c>
      <c r="AU336" s="222" t="s">
        <v>85</v>
      </c>
      <c r="AY336" s="221" t="s">
        <v>184</v>
      </c>
      <c r="BK336" s="223">
        <f>SUM(BK337:BK343)</f>
        <v>0</v>
      </c>
    </row>
    <row r="337" s="2" customFormat="1" ht="16.5" customHeight="1">
      <c r="A337" s="37"/>
      <c r="B337" s="38"/>
      <c r="C337" s="226" t="s">
        <v>553</v>
      </c>
      <c r="D337" s="226" t="s">
        <v>186</v>
      </c>
      <c r="E337" s="227" t="s">
        <v>554</v>
      </c>
      <c r="F337" s="228" t="s">
        <v>555</v>
      </c>
      <c r="G337" s="229" t="s">
        <v>263</v>
      </c>
      <c r="H337" s="230">
        <v>26.007999999999999</v>
      </c>
      <c r="I337" s="231"/>
      <c r="J337" s="232">
        <f>ROUND(I337*H337,2)</f>
        <v>0</v>
      </c>
      <c r="K337" s="228" t="s">
        <v>190</v>
      </c>
      <c r="L337" s="43"/>
      <c r="M337" s="233" t="s">
        <v>1</v>
      </c>
      <c r="N337" s="234" t="s">
        <v>42</v>
      </c>
      <c r="O337" s="90"/>
      <c r="P337" s="235">
        <f>O337*H337</f>
        <v>0</v>
      </c>
      <c r="Q337" s="235">
        <v>0</v>
      </c>
      <c r="R337" s="235">
        <f>Q337*H337</f>
        <v>0</v>
      </c>
      <c r="S337" s="235">
        <v>0</v>
      </c>
      <c r="T337" s="236">
        <f>S337*H337</f>
        <v>0</v>
      </c>
      <c r="U337" s="37"/>
      <c r="V337" s="37"/>
      <c r="W337" s="37"/>
      <c r="X337" s="37"/>
      <c r="Y337" s="37"/>
      <c r="Z337" s="37"/>
      <c r="AA337" s="37"/>
      <c r="AB337" s="37"/>
      <c r="AC337" s="37"/>
      <c r="AD337" s="37"/>
      <c r="AE337" s="37"/>
      <c r="AR337" s="237" t="s">
        <v>108</v>
      </c>
      <c r="AT337" s="237" t="s">
        <v>186</v>
      </c>
      <c r="AU337" s="237" t="s">
        <v>87</v>
      </c>
      <c r="AY337" s="16" t="s">
        <v>184</v>
      </c>
      <c r="BE337" s="238">
        <f>IF(N337="základní",J337,0)</f>
        <v>0</v>
      </c>
      <c r="BF337" s="238">
        <f>IF(N337="snížená",J337,0)</f>
        <v>0</v>
      </c>
      <c r="BG337" s="238">
        <f>IF(N337="zákl. přenesená",J337,0)</f>
        <v>0</v>
      </c>
      <c r="BH337" s="238">
        <f>IF(N337="sníž. přenesená",J337,0)</f>
        <v>0</v>
      </c>
      <c r="BI337" s="238">
        <f>IF(N337="nulová",J337,0)</f>
        <v>0</v>
      </c>
      <c r="BJ337" s="16" t="s">
        <v>85</v>
      </c>
      <c r="BK337" s="238">
        <f>ROUND(I337*H337,2)</f>
        <v>0</v>
      </c>
      <c r="BL337" s="16" t="s">
        <v>108</v>
      </c>
      <c r="BM337" s="237" t="s">
        <v>556</v>
      </c>
    </row>
    <row r="338" s="2" customFormat="1" ht="16.5" customHeight="1">
      <c r="A338" s="37"/>
      <c r="B338" s="38"/>
      <c r="C338" s="226" t="s">
        <v>557</v>
      </c>
      <c r="D338" s="226" t="s">
        <v>186</v>
      </c>
      <c r="E338" s="227" t="s">
        <v>558</v>
      </c>
      <c r="F338" s="228" t="s">
        <v>559</v>
      </c>
      <c r="G338" s="229" t="s">
        <v>263</v>
      </c>
      <c r="H338" s="230">
        <v>26.007999999999999</v>
      </c>
      <c r="I338" s="231"/>
      <c r="J338" s="232">
        <f>ROUND(I338*H338,2)</f>
        <v>0</v>
      </c>
      <c r="K338" s="228" t="s">
        <v>202</v>
      </c>
      <c r="L338" s="43"/>
      <c r="M338" s="233" t="s">
        <v>1</v>
      </c>
      <c r="N338" s="234" t="s">
        <v>42</v>
      </c>
      <c r="O338" s="90"/>
      <c r="P338" s="235">
        <f>O338*H338</f>
        <v>0</v>
      </c>
      <c r="Q338" s="235">
        <v>0</v>
      </c>
      <c r="R338" s="235">
        <f>Q338*H338</f>
        <v>0</v>
      </c>
      <c r="S338" s="235">
        <v>0</v>
      </c>
      <c r="T338" s="236">
        <f>S338*H338</f>
        <v>0</v>
      </c>
      <c r="U338" s="37"/>
      <c r="V338" s="37"/>
      <c r="W338" s="37"/>
      <c r="X338" s="37"/>
      <c r="Y338" s="37"/>
      <c r="Z338" s="37"/>
      <c r="AA338" s="37"/>
      <c r="AB338" s="37"/>
      <c r="AC338" s="37"/>
      <c r="AD338" s="37"/>
      <c r="AE338" s="37"/>
      <c r="AR338" s="237" t="s">
        <v>108</v>
      </c>
      <c r="AT338" s="237" t="s">
        <v>186</v>
      </c>
      <c r="AU338" s="237" t="s">
        <v>87</v>
      </c>
      <c r="AY338" s="16" t="s">
        <v>184</v>
      </c>
      <c r="BE338" s="238">
        <f>IF(N338="základní",J338,0)</f>
        <v>0</v>
      </c>
      <c r="BF338" s="238">
        <f>IF(N338="snížená",J338,0)</f>
        <v>0</v>
      </c>
      <c r="BG338" s="238">
        <f>IF(N338="zákl. přenesená",J338,0)</f>
        <v>0</v>
      </c>
      <c r="BH338" s="238">
        <f>IF(N338="sníž. přenesená",J338,0)</f>
        <v>0</v>
      </c>
      <c r="BI338" s="238">
        <f>IF(N338="nulová",J338,0)</f>
        <v>0</v>
      </c>
      <c r="BJ338" s="16" t="s">
        <v>85</v>
      </c>
      <c r="BK338" s="238">
        <f>ROUND(I338*H338,2)</f>
        <v>0</v>
      </c>
      <c r="BL338" s="16" t="s">
        <v>108</v>
      </c>
      <c r="BM338" s="237" t="s">
        <v>560</v>
      </c>
    </row>
    <row r="339" s="2" customFormat="1">
      <c r="A339" s="37"/>
      <c r="B339" s="38"/>
      <c r="C339" s="39"/>
      <c r="D339" s="241" t="s">
        <v>300</v>
      </c>
      <c r="E339" s="39"/>
      <c r="F339" s="272" t="s">
        <v>561</v>
      </c>
      <c r="G339" s="39"/>
      <c r="H339" s="39"/>
      <c r="I339" s="273"/>
      <c r="J339" s="39"/>
      <c r="K339" s="39"/>
      <c r="L339" s="43"/>
      <c r="M339" s="274"/>
      <c r="N339" s="275"/>
      <c r="O339" s="90"/>
      <c r="P339" s="90"/>
      <c r="Q339" s="90"/>
      <c r="R339" s="90"/>
      <c r="S339" s="90"/>
      <c r="T339" s="91"/>
      <c r="U339" s="37"/>
      <c r="V339" s="37"/>
      <c r="W339" s="37"/>
      <c r="X339" s="37"/>
      <c r="Y339" s="37"/>
      <c r="Z339" s="37"/>
      <c r="AA339" s="37"/>
      <c r="AB339" s="37"/>
      <c r="AC339" s="37"/>
      <c r="AD339" s="37"/>
      <c r="AE339" s="37"/>
      <c r="AT339" s="16" t="s">
        <v>300</v>
      </c>
      <c r="AU339" s="16" t="s">
        <v>87</v>
      </c>
    </row>
    <row r="340" s="2" customFormat="1" ht="16.5" customHeight="1">
      <c r="A340" s="37"/>
      <c r="B340" s="38"/>
      <c r="C340" s="226" t="s">
        <v>562</v>
      </c>
      <c r="D340" s="226" t="s">
        <v>186</v>
      </c>
      <c r="E340" s="227" t="s">
        <v>563</v>
      </c>
      <c r="F340" s="228" t="s">
        <v>564</v>
      </c>
      <c r="G340" s="229" t="s">
        <v>263</v>
      </c>
      <c r="H340" s="230">
        <v>26.007999999999999</v>
      </c>
      <c r="I340" s="231"/>
      <c r="J340" s="232">
        <f>ROUND(I340*H340,2)</f>
        <v>0</v>
      </c>
      <c r="K340" s="228" t="s">
        <v>190</v>
      </c>
      <c r="L340" s="43"/>
      <c r="M340" s="233" t="s">
        <v>1</v>
      </c>
      <c r="N340" s="234" t="s">
        <v>42</v>
      </c>
      <c r="O340" s="90"/>
      <c r="P340" s="235">
        <f>O340*H340</f>
        <v>0</v>
      </c>
      <c r="Q340" s="235">
        <v>0</v>
      </c>
      <c r="R340" s="235">
        <f>Q340*H340</f>
        <v>0</v>
      </c>
      <c r="S340" s="235">
        <v>0</v>
      </c>
      <c r="T340" s="236">
        <f>S340*H340</f>
        <v>0</v>
      </c>
      <c r="U340" s="37"/>
      <c r="V340" s="37"/>
      <c r="W340" s="37"/>
      <c r="X340" s="37"/>
      <c r="Y340" s="37"/>
      <c r="Z340" s="37"/>
      <c r="AA340" s="37"/>
      <c r="AB340" s="37"/>
      <c r="AC340" s="37"/>
      <c r="AD340" s="37"/>
      <c r="AE340" s="37"/>
      <c r="AR340" s="237" t="s">
        <v>108</v>
      </c>
      <c r="AT340" s="237" t="s">
        <v>186</v>
      </c>
      <c r="AU340" s="237" t="s">
        <v>87</v>
      </c>
      <c r="AY340" s="16" t="s">
        <v>184</v>
      </c>
      <c r="BE340" s="238">
        <f>IF(N340="základní",J340,0)</f>
        <v>0</v>
      </c>
      <c r="BF340" s="238">
        <f>IF(N340="snížená",J340,0)</f>
        <v>0</v>
      </c>
      <c r="BG340" s="238">
        <f>IF(N340="zákl. přenesená",J340,0)</f>
        <v>0</v>
      </c>
      <c r="BH340" s="238">
        <f>IF(N340="sníž. přenesená",J340,0)</f>
        <v>0</v>
      </c>
      <c r="BI340" s="238">
        <f>IF(N340="nulová",J340,0)</f>
        <v>0</v>
      </c>
      <c r="BJ340" s="16" t="s">
        <v>85</v>
      </c>
      <c r="BK340" s="238">
        <f>ROUND(I340*H340,2)</f>
        <v>0</v>
      </c>
      <c r="BL340" s="16" t="s">
        <v>108</v>
      </c>
      <c r="BM340" s="237" t="s">
        <v>565</v>
      </c>
    </row>
    <row r="341" s="2" customFormat="1" ht="16.5" customHeight="1">
      <c r="A341" s="37"/>
      <c r="B341" s="38"/>
      <c r="C341" s="226" t="s">
        <v>566</v>
      </c>
      <c r="D341" s="226" t="s">
        <v>186</v>
      </c>
      <c r="E341" s="227" t="s">
        <v>567</v>
      </c>
      <c r="F341" s="228" t="s">
        <v>568</v>
      </c>
      <c r="G341" s="229" t="s">
        <v>263</v>
      </c>
      <c r="H341" s="230">
        <v>520.15999999999997</v>
      </c>
      <c r="I341" s="231"/>
      <c r="J341" s="232">
        <f>ROUND(I341*H341,2)</f>
        <v>0</v>
      </c>
      <c r="K341" s="228" t="s">
        <v>190</v>
      </c>
      <c r="L341" s="43"/>
      <c r="M341" s="233" t="s">
        <v>1</v>
      </c>
      <c r="N341" s="234" t="s">
        <v>42</v>
      </c>
      <c r="O341" s="90"/>
      <c r="P341" s="235">
        <f>O341*H341</f>
        <v>0</v>
      </c>
      <c r="Q341" s="235">
        <v>0</v>
      </c>
      <c r="R341" s="235">
        <f>Q341*H341</f>
        <v>0</v>
      </c>
      <c r="S341" s="235">
        <v>0</v>
      </c>
      <c r="T341" s="236">
        <f>S341*H341</f>
        <v>0</v>
      </c>
      <c r="U341" s="37"/>
      <c r="V341" s="37"/>
      <c r="W341" s="37"/>
      <c r="X341" s="37"/>
      <c r="Y341" s="37"/>
      <c r="Z341" s="37"/>
      <c r="AA341" s="37"/>
      <c r="AB341" s="37"/>
      <c r="AC341" s="37"/>
      <c r="AD341" s="37"/>
      <c r="AE341" s="37"/>
      <c r="AR341" s="237" t="s">
        <v>108</v>
      </c>
      <c r="AT341" s="237" t="s">
        <v>186</v>
      </c>
      <c r="AU341" s="237" t="s">
        <v>87</v>
      </c>
      <c r="AY341" s="16" t="s">
        <v>184</v>
      </c>
      <c r="BE341" s="238">
        <f>IF(N341="základní",J341,0)</f>
        <v>0</v>
      </c>
      <c r="BF341" s="238">
        <f>IF(N341="snížená",J341,0)</f>
        <v>0</v>
      </c>
      <c r="BG341" s="238">
        <f>IF(N341="zákl. přenesená",J341,0)</f>
        <v>0</v>
      </c>
      <c r="BH341" s="238">
        <f>IF(N341="sníž. přenesená",J341,0)</f>
        <v>0</v>
      </c>
      <c r="BI341" s="238">
        <f>IF(N341="nulová",J341,0)</f>
        <v>0</v>
      </c>
      <c r="BJ341" s="16" t="s">
        <v>85</v>
      </c>
      <c r="BK341" s="238">
        <f>ROUND(I341*H341,2)</f>
        <v>0</v>
      </c>
      <c r="BL341" s="16" t="s">
        <v>108</v>
      </c>
      <c r="BM341" s="237" t="s">
        <v>569</v>
      </c>
    </row>
    <row r="342" s="13" customFormat="1">
      <c r="A342" s="13"/>
      <c r="B342" s="239"/>
      <c r="C342" s="240"/>
      <c r="D342" s="241" t="s">
        <v>192</v>
      </c>
      <c r="E342" s="240"/>
      <c r="F342" s="243" t="s">
        <v>570</v>
      </c>
      <c r="G342" s="240"/>
      <c r="H342" s="244">
        <v>520.15999999999997</v>
      </c>
      <c r="I342" s="245"/>
      <c r="J342" s="240"/>
      <c r="K342" s="240"/>
      <c r="L342" s="246"/>
      <c r="M342" s="247"/>
      <c r="N342" s="248"/>
      <c r="O342" s="248"/>
      <c r="P342" s="248"/>
      <c r="Q342" s="248"/>
      <c r="R342" s="248"/>
      <c r="S342" s="248"/>
      <c r="T342" s="249"/>
      <c r="U342" s="13"/>
      <c r="V342" s="13"/>
      <c r="W342" s="13"/>
      <c r="X342" s="13"/>
      <c r="Y342" s="13"/>
      <c r="Z342" s="13"/>
      <c r="AA342" s="13"/>
      <c r="AB342" s="13"/>
      <c r="AC342" s="13"/>
      <c r="AD342" s="13"/>
      <c r="AE342" s="13"/>
      <c r="AT342" s="250" t="s">
        <v>192</v>
      </c>
      <c r="AU342" s="250" t="s">
        <v>87</v>
      </c>
      <c r="AV342" s="13" t="s">
        <v>87</v>
      </c>
      <c r="AW342" s="13" t="s">
        <v>4</v>
      </c>
      <c r="AX342" s="13" t="s">
        <v>85</v>
      </c>
      <c r="AY342" s="250" t="s">
        <v>184</v>
      </c>
    </row>
    <row r="343" s="2" customFormat="1" ht="16.5" customHeight="1">
      <c r="A343" s="37"/>
      <c r="B343" s="38"/>
      <c r="C343" s="226" t="s">
        <v>571</v>
      </c>
      <c r="D343" s="226" t="s">
        <v>186</v>
      </c>
      <c r="E343" s="227" t="s">
        <v>572</v>
      </c>
      <c r="F343" s="228" t="s">
        <v>573</v>
      </c>
      <c r="G343" s="229" t="s">
        <v>263</v>
      </c>
      <c r="H343" s="230">
        <v>26.007999999999999</v>
      </c>
      <c r="I343" s="231"/>
      <c r="J343" s="232">
        <f>ROUND(I343*H343,2)</f>
        <v>0</v>
      </c>
      <c r="K343" s="228" t="s">
        <v>190</v>
      </c>
      <c r="L343" s="43"/>
      <c r="M343" s="233" t="s">
        <v>1</v>
      </c>
      <c r="N343" s="234" t="s">
        <v>42</v>
      </c>
      <c r="O343" s="90"/>
      <c r="P343" s="235">
        <f>O343*H343</f>
        <v>0</v>
      </c>
      <c r="Q343" s="235">
        <v>0</v>
      </c>
      <c r="R343" s="235">
        <f>Q343*H343</f>
        <v>0</v>
      </c>
      <c r="S343" s="235">
        <v>0</v>
      </c>
      <c r="T343" s="236">
        <f>S343*H343</f>
        <v>0</v>
      </c>
      <c r="U343" s="37"/>
      <c r="V343" s="37"/>
      <c r="W343" s="37"/>
      <c r="X343" s="37"/>
      <c r="Y343" s="37"/>
      <c r="Z343" s="37"/>
      <c r="AA343" s="37"/>
      <c r="AB343" s="37"/>
      <c r="AC343" s="37"/>
      <c r="AD343" s="37"/>
      <c r="AE343" s="37"/>
      <c r="AR343" s="237" t="s">
        <v>108</v>
      </c>
      <c r="AT343" s="237" t="s">
        <v>186</v>
      </c>
      <c r="AU343" s="237" t="s">
        <v>87</v>
      </c>
      <c r="AY343" s="16" t="s">
        <v>184</v>
      </c>
      <c r="BE343" s="238">
        <f>IF(N343="základní",J343,0)</f>
        <v>0</v>
      </c>
      <c r="BF343" s="238">
        <f>IF(N343="snížená",J343,0)</f>
        <v>0</v>
      </c>
      <c r="BG343" s="238">
        <f>IF(N343="zákl. přenesená",J343,0)</f>
        <v>0</v>
      </c>
      <c r="BH343" s="238">
        <f>IF(N343="sníž. přenesená",J343,0)</f>
        <v>0</v>
      </c>
      <c r="BI343" s="238">
        <f>IF(N343="nulová",J343,0)</f>
        <v>0</v>
      </c>
      <c r="BJ343" s="16" t="s">
        <v>85</v>
      </c>
      <c r="BK343" s="238">
        <f>ROUND(I343*H343,2)</f>
        <v>0</v>
      </c>
      <c r="BL343" s="16" t="s">
        <v>108</v>
      </c>
      <c r="BM343" s="237" t="s">
        <v>574</v>
      </c>
    </row>
    <row r="344" s="12" customFormat="1" ht="22.8" customHeight="1">
      <c r="A344" s="12"/>
      <c r="B344" s="210"/>
      <c r="C344" s="211"/>
      <c r="D344" s="212" t="s">
        <v>76</v>
      </c>
      <c r="E344" s="224" t="s">
        <v>575</v>
      </c>
      <c r="F344" s="224" t="s">
        <v>576</v>
      </c>
      <c r="G344" s="211"/>
      <c r="H344" s="211"/>
      <c r="I344" s="214"/>
      <c r="J344" s="225">
        <f>BK344</f>
        <v>0</v>
      </c>
      <c r="K344" s="211"/>
      <c r="L344" s="216"/>
      <c r="M344" s="217"/>
      <c r="N344" s="218"/>
      <c r="O344" s="218"/>
      <c r="P344" s="219">
        <f>P345</f>
        <v>0</v>
      </c>
      <c r="Q344" s="218"/>
      <c r="R344" s="219">
        <f>R345</f>
        <v>0</v>
      </c>
      <c r="S344" s="218"/>
      <c r="T344" s="220">
        <f>T345</f>
        <v>0</v>
      </c>
      <c r="U344" s="12"/>
      <c r="V344" s="12"/>
      <c r="W344" s="12"/>
      <c r="X344" s="12"/>
      <c r="Y344" s="12"/>
      <c r="Z344" s="12"/>
      <c r="AA344" s="12"/>
      <c r="AB344" s="12"/>
      <c r="AC344" s="12"/>
      <c r="AD344" s="12"/>
      <c r="AE344" s="12"/>
      <c r="AR344" s="221" t="s">
        <v>85</v>
      </c>
      <c r="AT344" s="222" t="s">
        <v>76</v>
      </c>
      <c r="AU344" s="222" t="s">
        <v>85</v>
      </c>
      <c r="AY344" s="221" t="s">
        <v>184</v>
      </c>
      <c r="BK344" s="223">
        <f>BK345</f>
        <v>0</v>
      </c>
    </row>
    <row r="345" s="2" customFormat="1" ht="16.5" customHeight="1">
      <c r="A345" s="37"/>
      <c r="B345" s="38"/>
      <c r="C345" s="226" t="s">
        <v>577</v>
      </c>
      <c r="D345" s="226" t="s">
        <v>186</v>
      </c>
      <c r="E345" s="227" t="s">
        <v>578</v>
      </c>
      <c r="F345" s="228" t="s">
        <v>579</v>
      </c>
      <c r="G345" s="229" t="s">
        <v>263</v>
      </c>
      <c r="H345" s="230">
        <v>26.497</v>
      </c>
      <c r="I345" s="231"/>
      <c r="J345" s="232">
        <f>ROUND(I345*H345,2)</f>
        <v>0</v>
      </c>
      <c r="K345" s="228" t="s">
        <v>190</v>
      </c>
      <c r="L345" s="43"/>
      <c r="M345" s="233" t="s">
        <v>1</v>
      </c>
      <c r="N345" s="234" t="s">
        <v>42</v>
      </c>
      <c r="O345" s="90"/>
      <c r="P345" s="235">
        <f>O345*H345</f>
        <v>0</v>
      </c>
      <c r="Q345" s="235">
        <v>0</v>
      </c>
      <c r="R345" s="235">
        <f>Q345*H345</f>
        <v>0</v>
      </c>
      <c r="S345" s="235">
        <v>0</v>
      </c>
      <c r="T345" s="236">
        <f>S345*H345</f>
        <v>0</v>
      </c>
      <c r="U345" s="37"/>
      <c r="V345" s="37"/>
      <c r="W345" s="37"/>
      <c r="X345" s="37"/>
      <c r="Y345" s="37"/>
      <c r="Z345" s="37"/>
      <c r="AA345" s="37"/>
      <c r="AB345" s="37"/>
      <c r="AC345" s="37"/>
      <c r="AD345" s="37"/>
      <c r="AE345" s="37"/>
      <c r="AR345" s="237" t="s">
        <v>108</v>
      </c>
      <c r="AT345" s="237" t="s">
        <v>186</v>
      </c>
      <c r="AU345" s="237" t="s">
        <v>87</v>
      </c>
      <c r="AY345" s="16" t="s">
        <v>184</v>
      </c>
      <c r="BE345" s="238">
        <f>IF(N345="základní",J345,0)</f>
        <v>0</v>
      </c>
      <c r="BF345" s="238">
        <f>IF(N345="snížená",J345,0)</f>
        <v>0</v>
      </c>
      <c r="BG345" s="238">
        <f>IF(N345="zákl. přenesená",J345,0)</f>
        <v>0</v>
      </c>
      <c r="BH345" s="238">
        <f>IF(N345="sníž. přenesená",J345,0)</f>
        <v>0</v>
      </c>
      <c r="BI345" s="238">
        <f>IF(N345="nulová",J345,0)</f>
        <v>0</v>
      </c>
      <c r="BJ345" s="16" t="s">
        <v>85</v>
      </c>
      <c r="BK345" s="238">
        <f>ROUND(I345*H345,2)</f>
        <v>0</v>
      </c>
      <c r="BL345" s="16" t="s">
        <v>108</v>
      </c>
      <c r="BM345" s="237" t="s">
        <v>580</v>
      </c>
    </row>
    <row r="346" s="12" customFormat="1" ht="25.92" customHeight="1">
      <c r="A346" s="12"/>
      <c r="B346" s="210"/>
      <c r="C346" s="211"/>
      <c r="D346" s="212" t="s">
        <v>76</v>
      </c>
      <c r="E346" s="213" t="s">
        <v>581</v>
      </c>
      <c r="F346" s="213" t="s">
        <v>582</v>
      </c>
      <c r="G346" s="211"/>
      <c r="H346" s="211"/>
      <c r="I346" s="214"/>
      <c r="J346" s="215">
        <f>BK346</f>
        <v>0</v>
      </c>
      <c r="K346" s="211"/>
      <c r="L346" s="216"/>
      <c r="M346" s="217"/>
      <c r="N346" s="218"/>
      <c r="O346" s="218"/>
      <c r="P346" s="219">
        <f>P347+P382+P394+P397+P399+P416+P432+P440+P459+P466+P484+P490+P499</f>
        <v>0</v>
      </c>
      <c r="Q346" s="218"/>
      <c r="R346" s="219">
        <f>R347+R382+R394+R397+R399+R416+R432+R440+R459+R466+R484+R490+R499</f>
        <v>6.943402429999999</v>
      </c>
      <c r="S346" s="218"/>
      <c r="T346" s="220">
        <f>T347+T382+T394+T397+T399+T416+T432+T440+T459+T466+T484+T490+T499</f>
        <v>0.68931130000000007</v>
      </c>
      <c r="U346" s="12"/>
      <c r="V346" s="12"/>
      <c r="W346" s="12"/>
      <c r="X346" s="12"/>
      <c r="Y346" s="12"/>
      <c r="Z346" s="12"/>
      <c r="AA346" s="12"/>
      <c r="AB346" s="12"/>
      <c r="AC346" s="12"/>
      <c r="AD346" s="12"/>
      <c r="AE346" s="12"/>
      <c r="AR346" s="221" t="s">
        <v>87</v>
      </c>
      <c r="AT346" s="222" t="s">
        <v>76</v>
      </c>
      <c r="AU346" s="222" t="s">
        <v>77</v>
      </c>
      <c r="AY346" s="221" t="s">
        <v>184</v>
      </c>
      <c r="BK346" s="223">
        <f>BK347+BK382+BK394+BK397+BK399+BK416+BK432+BK440+BK459+BK466+BK484+BK490+BK499</f>
        <v>0</v>
      </c>
    </row>
    <row r="347" s="12" customFormat="1" ht="22.8" customHeight="1">
      <c r="A347" s="12"/>
      <c r="B347" s="210"/>
      <c r="C347" s="211"/>
      <c r="D347" s="212" t="s">
        <v>76</v>
      </c>
      <c r="E347" s="224" t="s">
        <v>583</v>
      </c>
      <c r="F347" s="224" t="s">
        <v>584</v>
      </c>
      <c r="G347" s="211"/>
      <c r="H347" s="211"/>
      <c r="I347" s="214"/>
      <c r="J347" s="225">
        <f>BK347</f>
        <v>0</v>
      </c>
      <c r="K347" s="211"/>
      <c r="L347" s="216"/>
      <c r="M347" s="217"/>
      <c r="N347" s="218"/>
      <c r="O347" s="218"/>
      <c r="P347" s="219">
        <f>SUM(P348:P381)</f>
        <v>0</v>
      </c>
      <c r="Q347" s="218"/>
      <c r="R347" s="219">
        <f>SUM(R348:R381)</f>
        <v>0.14275199999999999</v>
      </c>
      <c r="S347" s="218"/>
      <c r="T347" s="220">
        <f>SUM(T348:T381)</f>
        <v>0.026399999999999996</v>
      </c>
      <c r="U347" s="12"/>
      <c r="V347" s="12"/>
      <c r="W347" s="12"/>
      <c r="X347" s="12"/>
      <c r="Y347" s="12"/>
      <c r="Z347" s="12"/>
      <c r="AA347" s="12"/>
      <c r="AB347" s="12"/>
      <c r="AC347" s="12"/>
      <c r="AD347" s="12"/>
      <c r="AE347" s="12"/>
      <c r="AR347" s="221" t="s">
        <v>87</v>
      </c>
      <c r="AT347" s="222" t="s">
        <v>76</v>
      </c>
      <c r="AU347" s="222" t="s">
        <v>85</v>
      </c>
      <c r="AY347" s="221" t="s">
        <v>184</v>
      </c>
      <c r="BK347" s="223">
        <f>SUM(BK348:BK381)</f>
        <v>0</v>
      </c>
    </row>
    <row r="348" s="2" customFormat="1" ht="21.75" customHeight="1">
      <c r="A348" s="37"/>
      <c r="B348" s="38"/>
      <c r="C348" s="226" t="s">
        <v>585</v>
      </c>
      <c r="D348" s="226" t="s">
        <v>186</v>
      </c>
      <c r="E348" s="227" t="s">
        <v>586</v>
      </c>
      <c r="F348" s="228" t="s">
        <v>587</v>
      </c>
      <c r="G348" s="229" t="s">
        <v>201</v>
      </c>
      <c r="H348" s="230">
        <v>4.7999999999999998</v>
      </c>
      <c r="I348" s="231"/>
      <c r="J348" s="232">
        <f>ROUND(I348*H348,2)</f>
        <v>0</v>
      </c>
      <c r="K348" s="228" t="s">
        <v>190</v>
      </c>
      <c r="L348" s="43"/>
      <c r="M348" s="233" t="s">
        <v>1</v>
      </c>
      <c r="N348" s="234" t="s">
        <v>42</v>
      </c>
      <c r="O348" s="90"/>
      <c r="P348" s="235">
        <f>O348*H348</f>
        <v>0</v>
      </c>
      <c r="Q348" s="235">
        <v>0</v>
      </c>
      <c r="R348" s="235">
        <f>Q348*H348</f>
        <v>0</v>
      </c>
      <c r="S348" s="235">
        <v>0.0054999999999999997</v>
      </c>
      <c r="T348" s="236">
        <f>S348*H348</f>
        <v>0.026399999999999996</v>
      </c>
      <c r="U348" s="37"/>
      <c r="V348" s="37"/>
      <c r="W348" s="37"/>
      <c r="X348" s="37"/>
      <c r="Y348" s="37"/>
      <c r="Z348" s="37"/>
      <c r="AA348" s="37"/>
      <c r="AB348" s="37"/>
      <c r="AC348" s="37"/>
      <c r="AD348" s="37"/>
      <c r="AE348" s="37"/>
      <c r="AR348" s="237" t="s">
        <v>260</v>
      </c>
      <c r="AT348" s="237" t="s">
        <v>186</v>
      </c>
      <c r="AU348" s="237" t="s">
        <v>87</v>
      </c>
      <c r="AY348" s="16" t="s">
        <v>184</v>
      </c>
      <c r="BE348" s="238">
        <f>IF(N348="základní",J348,0)</f>
        <v>0</v>
      </c>
      <c r="BF348" s="238">
        <f>IF(N348="snížená",J348,0)</f>
        <v>0</v>
      </c>
      <c r="BG348" s="238">
        <f>IF(N348="zákl. přenesená",J348,0)</f>
        <v>0</v>
      </c>
      <c r="BH348" s="238">
        <f>IF(N348="sníž. přenesená",J348,0)</f>
        <v>0</v>
      </c>
      <c r="BI348" s="238">
        <f>IF(N348="nulová",J348,0)</f>
        <v>0</v>
      </c>
      <c r="BJ348" s="16" t="s">
        <v>85</v>
      </c>
      <c r="BK348" s="238">
        <f>ROUND(I348*H348,2)</f>
        <v>0</v>
      </c>
      <c r="BL348" s="16" t="s">
        <v>260</v>
      </c>
      <c r="BM348" s="237" t="s">
        <v>588</v>
      </c>
    </row>
    <row r="349" s="13" customFormat="1">
      <c r="A349" s="13"/>
      <c r="B349" s="239"/>
      <c r="C349" s="240"/>
      <c r="D349" s="241" t="s">
        <v>192</v>
      </c>
      <c r="E349" s="242" t="s">
        <v>1</v>
      </c>
      <c r="F349" s="243" t="s">
        <v>589</v>
      </c>
      <c r="G349" s="240"/>
      <c r="H349" s="244">
        <v>4.7999999999999998</v>
      </c>
      <c r="I349" s="245"/>
      <c r="J349" s="240"/>
      <c r="K349" s="240"/>
      <c r="L349" s="246"/>
      <c r="M349" s="247"/>
      <c r="N349" s="248"/>
      <c r="O349" s="248"/>
      <c r="P349" s="248"/>
      <c r="Q349" s="248"/>
      <c r="R349" s="248"/>
      <c r="S349" s="248"/>
      <c r="T349" s="249"/>
      <c r="U349" s="13"/>
      <c r="V349" s="13"/>
      <c r="W349" s="13"/>
      <c r="X349" s="13"/>
      <c r="Y349" s="13"/>
      <c r="Z349" s="13"/>
      <c r="AA349" s="13"/>
      <c r="AB349" s="13"/>
      <c r="AC349" s="13"/>
      <c r="AD349" s="13"/>
      <c r="AE349" s="13"/>
      <c r="AT349" s="250" t="s">
        <v>192</v>
      </c>
      <c r="AU349" s="250" t="s">
        <v>87</v>
      </c>
      <c r="AV349" s="13" t="s">
        <v>87</v>
      </c>
      <c r="AW349" s="13" t="s">
        <v>32</v>
      </c>
      <c r="AX349" s="13" t="s">
        <v>77</v>
      </c>
      <c r="AY349" s="250" t="s">
        <v>184</v>
      </c>
    </row>
    <row r="350" s="14" customFormat="1">
      <c r="A350" s="14"/>
      <c r="B350" s="251"/>
      <c r="C350" s="252"/>
      <c r="D350" s="241" t="s">
        <v>192</v>
      </c>
      <c r="E350" s="253" t="s">
        <v>1</v>
      </c>
      <c r="F350" s="254" t="s">
        <v>194</v>
      </c>
      <c r="G350" s="252"/>
      <c r="H350" s="255">
        <v>4.7999999999999998</v>
      </c>
      <c r="I350" s="256"/>
      <c r="J350" s="252"/>
      <c r="K350" s="252"/>
      <c r="L350" s="257"/>
      <c r="M350" s="258"/>
      <c r="N350" s="259"/>
      <c r="O350" s="259"/>
      <c r="P350" s="259"/>
      <c r="Q350" s="259"/>
      <c r="R350" s="259"/>
      <c r="S350" s="259"/>
      <c r="T350" s="260"/>
      <c r="U350" s="14"/>
      <c r="V350" s="14"/>
      <c r="W350" s="14"/>
      <c r="X350" s="14"/>
      <c r="Y350" s="14"/>
      <c r="Z350" s="14"/>
      <c r="AA350" s="14"/>
      <c r="AB350" s="14"/>
      <c r="AC350" s="14"/>
      <c r="AD350" s="14"/>
      <c r="AE350" s="14"/>
      <c r="AT350" s="261" t="s">
        <v>192</v>
      </c>
      <c r="AU350" s="261" t="s">
        <v>87</v>
      </c>
      <c r="AV350" s="14" t="s">
        <v>108</v>
      </c>
      <c r="AW350" s="14" t="s">
        <v>32</v>
      </c>
      <c r="AX350" s="14" t="s">
        <v>85</v>
      </c>
      <c r="AY350" s="261" t="s">
        <v>184</v>
      </c>
    </row>
    <row r="351" s="2" customFormat="1" ht="16.5" customHeight="1">
      <c r="A351" s="37"/>
      <c r="B351" s="38"/>
      <c r="C351" s="226" t="s">
        <v>590</v>
      </c>
      <c r="D351" s="226" t="s">
        <v>186</v>
      </c>
      <c r="E351" s="227" t="s">
        <v>591</v>
      </c>
      <c r="F351" s="228" t="s">
        <v>592</v>
      </c>
      <c r="G351" s="229" t="s">
        <v>201</v>
      </c>
      <c r="H351" s="230">
        <v>5.7599999999999998</v>
      </c>
      <c r="I351" s="231"/>
      <c r="J351" s="232">
        <f>ROUND(I351*H351,2)</f>
        <v>0</v>
      </c>
      <c r="K351" s="228" t="s">
        <v>190</v>
      </c>
      <c r="L351" s="43"/>
      <c r="M351" s="233" t="s">
        <v>1</v>
      </c>
      <c r="N351" s="234" t="s">
        <v>42</v>
      </c>
      <c r="O351" s="90"/>
      <c r="P351" s="235">
        <f>O351*H351</f>
        <v>0</v>
      </c>
      <c r="Q351" s="235">
        <v>0</v>
      </c>
      <c r="R351" s="235">
        <f>Q351*H351</f>
        <v>0</v>
      </c>
      <c r="S351" s="235">
        <v>0</v>
      </c>
      <c r="T351" s="236">
        <f>S351*H351</f>
        <v>0</v>
      </c>
      <c r="U351" s="37"/>
      <c r="V351" s="37"/>
      <c r="W351" s="37"/>
      <c r="X351" s="37"/>
      <c r="Y351" s="37"/>
      <c r="Z351" s="37"/>
      <c r="AA351" s="37"/>
      <c r="AB351" s="37"/>
      <c r="AC351" s="37"/>
      <c r="AD351" s="37"/>
      <c r="AE351" s="37"/>
      <c r="AR351" s="237" t="s">
        <v>260</v>
      </c>
      <c r="AT351" s="237" t="s">
        <v>186</v>
      </c>
      <c r="AU351" s="237" t="s">
        <v>87</v>
      </c>
      <c r="AY351" s="16" t="s">
        <v>184</v>
      </c>
      <c r="BE351" s="238">
        <f>IF(N351="základní",J351,0)</f>
        <v>0</v>
      </c>
      <c r="BF351" s="238">
        <f>IF(N351="snížená",J351,0)</f>
        <v>0</v>
      </c>
      <c r="BG351" s="238">
        <f>IF(N351="zákl. přenesená",J351,0)</f>
        <v>0</v>
      </c>
      <c r="BH351" s="238">
        <f>IF(N351="sníž. přenesená",J351,0)</f>
        <v>0</v>
      </c>
      <c r="BI351" s="238">
        <f>IF(N351="nulová",J351,0)</f>
        <v>0</v>
      </c>
      <c r="BJ351" s="16" t="s">
        <v>85</v>
      </c>
      <c r="BK351" s="238">
        <f>ROUND(I351*H351,2)</f>
        <v>0</v>
      </c>
      <c r="BL351" s="16" t="s">
        <v>260</v>
      </c>
      <c r="BM351" s="237" t="s">
        <v>593</v>
      </c>
    </row>
    <row r="352" s="13" customFormat="1">
      <c r="A352" s="13"/>
      <c r="B352" s="239"/>
      <c r="C352" s="240"/>
      <c r="D352" s="241" t="s">
        <v>192</v>
      </c>
      <c r="E352" s="242" t="s">
        <v>1</v>
      </c>
      <c r="F352" s="243" t="s">
        <v>594</v>
      </c>
      <c r="G352" s="240"/>
      <c r="H352" s="244">
        <v>5.7599999999999998</v>
      </c>
      <c r="I352" s="245"/>
      <c r="J352" s="240"/>
      <c r="K352" s="240"/>
      <c r="L352" s="246"/>
      <c r="M352" s="247"/>
      <c r="N352" s="248"/>
      <c r="O352" s="248"/>
      <c r="P352" s="248"/>
      <c r="Q352" s="248"/>
      <c r="R352" s="248"/>
      <c r="S352" s="248"/>
      <c r="T352" s="249"/>
      <c r="U352" s="13"/>
      <c r="V352" s="13"/>
      <c r="W352" s="13"/>
      <c r="X352" s="13"/>
      <c r="Y352" s="13"/>
      <c r="Z352" s="13"/>
      <c r="AA352" s="13"/>
      <c r="AB352" s="13"/>
      <c r="AC352" s="13"/>
      <c r="AD352" s="13"/>
      <c r="AE352" s="13"/>
      <c r="AT352" s="250" t="s">
        <v>192</v>
      </c>
      <c r="AU352" s="250" t="s">
        <v>87</v>
      </c>
      <c r="AV352" s="13" t="s">
        <v>87</v>
      </c>
      <c r="AW352" s="13" t="s">
        <v>32</v>
      </c>
      <c r="AX352" s="13" t="s">
        <v>77</v>
      </c>
      <c r="AY352" s="250" t="s">
        <v>184</v>
      </c>
    </row>
    <row r="353" s="14" customFormat="1">
      <c r="A353" s="14"/>
      <c r="B353" s="251"/>
      <c r="C353" s="252"/>
      <c r="D353" s="241" t="s">
        <v>192</v>
      </c>
      <c r="E353" s="253" t="s">
        <v>1</v>
      </c>
      <c r="F353" s="254" t="s">
        <v>194</v>
      </c>
      <c r="G353" s="252"/>
      <c r="H353" s="255">
        <v>5.7599999999999998</v>
      </c>
      <c r="I353" s="256"/>
      <c r="J353" s="252"/>
      <c r="K353" s="252"/>
      <c r="L353" s="257"/>
      <c r="M353" s="258"/>
      <c r="N353" s="259"/>
      <c r="O353" s="259"/>
      <c r="P353" s="259"/>
      <c r="Q353" s="259"/>
      <c r="R353" s="259"/>
      <c r="S353" s="259"/>
      <c r="T353" s="260"/>
      <c r="U353" s="14"/>
      <c r="V353" s="14"/>
      <c r="W353" s="14"/>
      <c r="X353" s="14"/>
      <c r="Y353" s="14"/>
      <c r="Z353" s="14"/>
      <c r="AA353" s="14"/>
      <c r="AB353" s="14"/>
      <c r="AC353" s="14"/>
      <c r="AD353" s="14"/>
      <c r="AE353" s="14"/>
      <c r="AT353" s="261" t="s">
        <v>192</v>
      </c>
      <c r="AU353" s="261" t="s">
        <v>87</v>
      </c>
      <c r="AV353" s="14" t="s">
        <v>108</v>
      </c>
      <c r="AW353" s="14" t="s">
        <v>32</v>
      </c>
      <c r="AX353" s="14" t="s">
        <v>85</v>
      </c>
      <c r="AY353" s="261" t="s">
        <v>184</v>
      </c>
    </row>
    <row r="354" s="2" customFormat="1" ht="16.5" customHeight="1">
      <c r="A354" s="37"/>
      <c r="B354" s="38"/>
      <c r="C354" s="262" t="s">
        <v>595</v>
      </c>
      <c r="D354" s="262" t="s">
        <v>235</v>
      </c>
      <c r="E354" s="263" t="s">
        <v>596</v>
      </c>
      <c r="F354" s="264" t="s">
        <v>597</v>
      </c>
      <c r="G354" s="265" t="s">
        <v>263</v>
      </c>
      <c r="H354" s="266">
        <v>0.002</v>
      </c>
      <c r="I354" s="267"/>
      <c r="J354" s="268">
        <f>ROUND(I354*H354,2)</f>
        <v>0</v>
      </c>
      <c r="K354" s="264" t="s">
        <v>190</v>
      </c>
      <c r="L354" s="269"/>
      <c r="M354" s="270" t="s">
        <v>1</v>
      </c>
      <c r="N354" s="271" t="s">
        <v>42</v>
      </c>
      <c r="O354" s="90"/>
      <c r="P354" s="235">
        <f>O354*H354</f>
        <v>0</v>
      </c>
      <c r="Q354" s="235">
        <v>1</v>
      </c>
      <c r="R354" s="235">
        <f>Q354*H354</f>
        <v>0.002</v>
      </c>
      <c r="S354" s="235">
        <v>0</v>
      </c>
      <c r="T354" s="236">
        <f>S354*H354</f>
        <v>0</v>
      </c>
      <c r="U354" s="37"/>
      <c r="V354" s="37"/>
      <c r="W354" s="37"/>
      <c r="X354" s="37"/>
      <c r="Y354" s="37"/>
      <c r="Z354" s="37"/>
      <c r="AA354" s="37"/>
      <c r="AB354" s="37"/>
      <c r="AC354" s="37"/>
      <c r="AD354" s="37"/>
      <c r="AE354" s="37"/>
      <c r="AR354" s="237" t="s">
        <v>339</v>
      </c>
      <c r="AT354" s="237" t="s">
        <v>235</v>
      </c>
      <c r="AU354" s="237" t="s">
        <v>87</v>
      </c>
      <c r="AY354" s="16" t="s">
        <v>184</v>
      </c>
      <c r="BE354" s="238">
        <f>IF(N354="základní",J354,0)</f>
        <v>0</v>
      </c>
      <c r="BF354" s="238">
        <f>IF(N354="snížená",J354,0)</f>
        <v>0</v>
      </c>
      <c r="BG354" s="238">
        <f>IF(N354="zákl. přenesená",J354,0)</f>
        <v>0</v>
      </c>
      <c r="BH354" s="238">
        <f>IF(N354="sníž. přenesená",J354,0)</f>
        <v>0</v>
      </c>
      <c r="BI354" s="238">
        <f>IF(N354="nulová",J354,0)</f>
        <v>0</v>
      </c>
      <c r="BJ354" s="16" t="s">
        <v>85</v>
      </c>
      <c r="BK354" s="238">
        <f>ROUND(I354*H354,2)</f>
        <v>0</v>
      </c>
      <c r="BL354" s="16" t="s">
        <v>260</v>
      </c>
      <c r="BM354" s="237" t="s">
        <v>598</v>
      </c>
    </row>
    <row r="355" s="13" customFormat="1">
      <c r="A355" s="13"/>
      <c r="B355" s="239"/>
      <c r="C355" s="240"/>
      <c r="D355" s="241" t="s">
        <v>192</v>
      </c>
      <c r="E355" s="240"/>
      <c r="F355" s="243" t="s">
        <v>599</v>
      </c>
      <c r="G355" s="240"/>
      <c r="H355" s="244">
        <v>0.002</v>
      </c>
      <c r="I355" s="245"/>
      <c r="J355" s="240"/>
      <c r="K355" s="240"/>
      <c r="L355" s="246"/>
      <c r="M355" s="247"/>
      <c r="N355" s="248"/>
      <c r="O355" s="248"/>
      <c r="P355" s="248"/>
      <c r="Q355" s="248"/>
      <c r="R355" s="248"/>
      <c r="S355" s="248"/>
      <c r="T355" s="249"/>
      <c r="U355" s="13"/>
      <c r="V355" s="13"/>
      <c r="W355" s="13"/>
      <c r="X355" s="13"/>
      <c r="Y355" s="13"/>
      <c r="Z355" s="13"/>
      <c r="AA355" s="13"/>
      <c r="AB355" s="13"/>
      <c r="AC355" s="13"/>
      <c r="AD355" s="13"/>
      <c r="AE355" s="13"/>
      <c r="AT355" s="250" t="s">
        <v>192</v>
      </c>
      <c r="AU355" s="250" t="s">
        <v>87</v>
      </c>
      <c r="AV355" s="13" t="s">
        <v>87</v>
      </c>
      <c r="AW355" s="13" t="s">
        <v>4</v>
      </c>
      <c r="AX355" s="13" t="s">
        <v>85</v>
      </c>
      <c r="AY355" s="250" t="s">
        <v>184</v>
      </c>
    </row>
    <row r="356" s="2" customFormat="1" ht="16.5" customHeight="1">
      <c r="A356" s="37"/>
      <c r="B356" s="38"/>
      <c r="C356" s="226" t="s">
        <v>600</v>
      </c>
      <c r="D356" s="226" t="s">
        <v>186</v>
      </c>
      <c r="E356" s="227" t="s">
        <v>601</v>
      </c>
      <c r="F356" s="228" t="s">
        <v>602</v>
      </c>
      <c r="G356" s="229" t="s">
        <v>201</v>
      </c>
      <c r="H356" s="230">
        <v>4.3200000000000003</v>
      </c>
      <c r="I356" s="231"/>
      <c r="J356" s="232">
        <f>ROUND(I356*H356,2)</f>
        <v>0</v>
      </c>
      <c r="K356" s="228" t="s">
        <v>190</v>
      </c>
      <c r="L356" s="43"/>
      <c r="M356" s="233" t="s">
        <v>1</v>
      </c>
      <c r="N356" s="234" t="s">
        <v>42</v>
      </c>
      <c r="O356" s="90"/>
      <c r="P356" s="235">
        <f>O356*H356</f>
        <v>0</v>
      </c>
      <c r="Q356" s="235">
        <v>0</v>
      </c>
      <c r="R356" s="235">
        <f>Q356*H356</f>
        <v>0</v>
      </c>
      <c r="S356" s="235">
        <v>0</v>
      </c>
      <c r="T356" s="236">
        <f>S356*H356</f>
        <v>0</v>
      </c>
      <c r="U356" s="37"/>
      <c r="V356" s="37"/>
      <c r="W356" s="37"/>
      <c r="X356" s="37"/>
      <c r="Y356" s="37"/>
      <c r="Z356" s="37"/>
      <c r="AA356" s="37"/>
      <c r="AB356" s="37"/>
      <c r="AC356" s="37"/>
      <c r="AD356" s="37"/>
      <c r="AE356" s="37"/>
      <c r="AR356" s="237" t="s">
        <v>260</v>
      </c>
      <c r="AT356" s="237" t="s">
        <v>186</v>
      </c>
      <c r="AU356" s="237" t="s">
        <v>87</v>
      </c>
      <c r="AY356" s="16" t="s">
        <v>184</v>
      </c>
      <c r="BE356" s="238">
        <f>IF(N356="základní",J356,0)</f>
        <v>0</v>
      </c>
      <c r="BF356" s="238">
        <f>IF(N356="snížená",J356,0)</f>
        <v>0</v>
      </c>
      <c r="BG356" s="238">
        <f>IF(N356="zákl. přenesená",J356,0)</f>
        <v>0</v>
      </c>
      <c r="BH356" s="238">
        <f>IF(N356="sníž. přenesená",J356,0)</f>
        <v>0</v>
      </c>
      <c r="BI356" s="238">
        <f>IF(N356="nulová",J356,0)</f>
        <v>0</v>
      </c>
      <c r="BJ356" s="16" t="s">
        <v>85</v>
      </c>
      <c r="BK356" s="238">
        <f>ROUND(I356*H356,2)</f>
        <v>0</v>
      </c>
      <c r="BL356" s="16" t="s">
        <v>260</v>
      </c>
      <c r="BM356" s="237" t="s">
        <v>603</v>
      </c>
    </row>
    <row r="357" s="13" customFormat="1">
      <c r="A357" s="13"/>
      <c r="B357" s="239"/>
      <c r="C357" s="240"/>
      <c r="D357" s="241" t="s">
        <v>192</v>
      </c>
      <c r="E357" s="242" t="s">
        <v>1</v>
      </c>
      <c r="F357" s="243" t="s">
        <v>604</v>
      </c>
      <c r="G357" s="240"/>
      <c r="H357" s="244">
        <v>4.3200000000000003</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192</v>
      </c>
      <c r="AU357" s="250" t="s">
        <v>87</v>
      </c>
      <c r="AV357" s="13" t="s">
        <v>87</v>
      </c>
      <c r="AW357" s="13" t="s">
        <v>32</v>
      </c>
      <c r="AX357" s="13" t="s">
        <v>77</v>
      </c>
      <c r="AY357" s="250" t="s">
        <v>184</v>
      </c>
    </row>
    <row r="358" s="14" customFormat="1">
      <c r="A358" s="14"/>
      <c r="B358" s="251"/>
      <c r="C358" s="252"/>
      <c r="D358" s="241" t="s">
        <v>192</v>
      </c>
      <c r="E358" s="253" t="s">
        <v>1</v>
      </c>
      <c r="F358" s="254" t="s">
        <v>194</v>
      </c>
      <c r="G358" s="252"/>
      <c r="H358" s="255">
        <v>4.3200000000000003</v>
      </c>
      <c r="I358" s="256"/>
      <c r="J358" s="252"/>
      <c r="K358" s="252"/>
      <c r="L358" s="257"/>
      <c r="M358" s="258"/>
      <c r="N358" s="259"/>
      <c r="O358" s="259"/>
      <c r="P358" s="259"/>
      <c r="Q358" s="259"/>
      <c r="R358" s="259"/>
      <c r="S358" s="259"/>
      <c r="T358" s="260"/>
      <c r="U358" s="14"/>
      <c r="V358" s="14"/>
      <c r="W358" s="14"/>
      <c r="X358" s="14"/>
      <c r="Y358" s="14"/>
      <c r="Z358" s="14"/>
      <c r="AA358" s="14"/>
      <c r="AB358" s="14"/>
      <c r="AC358" s="14"/>
      <c r="AD358" s="14"/>
      <c r="AE358" s="14"/>
      <c r="AT358" s="261" t="s">
        <v>192</v>
      </c>
      <c r="AU358" s="261" t="s">
        <v>87</v>
      </c>
      <c r="AV358" s="14" t="s">
        <v>108</v>
      </c>
      <c r="AW358" s="14" t="s">
        <v>32</v>
      </c>
      <c r="AX358" s="14" t="s">
        <v>85</v>
      </c>
      <c r="AY358" s="261" t="s">
        <v>184</v>
      </c>
    </row>
    <row r="359" s="2" customFormat="1" ht="16.5" customHeight="1">
      <c r="A359" s="37"/>
      <c r="B359" s="38"/>
      <c r="C359" s="262" t="s">
        <v>605</v>
      </c>
      <c r="D359" s="262" t="s">
        <v>235</v>
      </c>
      <c r="E359" s="263" t="s">
        <v>596</v>
      </c>
      <c r="F359" s="264" t="s">
        <v>597</v>
      </c>
      <c r="G359" s="265" t="s">
        <v>263</v>
      </c>
      <c r="H359" s="266">
        <v>0.001</v>
      </c>
      <c r="I359" s="267"/>
      <c r="J359" s="268">
        <f>ROUND(I359*H359,2)</f>
        <v>0</v>
      </c>
      <c r="K359" s="264" t="s">
        <v>190</v>
      </c>
      <c r="L359" s="269"/>
      <c r="M359" s="270" t="s">
        <v>1</v>
      </c>
      <c r="N359" s="271" t="s">
        <v>42</v>
      </c>
      <c r="O359" s="90"/>
      <c r="P359" s="235">
        <f>O359*H359</f>
        <v>0</v>
      </c>
      <c r="Q359" s="235">
        <v>1</v>
      </c>
      <c r="R359" s="235">
        <f>Q359*H359</f>
        <v>0.001</v>
      </c>
      <c r="S359" s="235">
        <v>0</v>
      </c>
      <c r="T359" s="236">
        <f>S359*H359</f>
        <v>0</v>
      </c>
      <c r="U359" s="37"/>
      <c r="V359" s="37"/>
      <c r="W359" s="37"/>
      <c r="X359" s="37"/>
      <c r="Y359" s="37"/>
      <c r="Z359" s="37"/>
      <c r="AA359" s="37"/>
      <c r="AB359" s="37"/>
      <c r="AC359" s="37"/>
      <c r="AD359" s="37"/>
      <c r="AE359" s="37"/>
      <c r="AR359" s="237" t="s">
        <v>339</v>
      </c>
      <c r="AT359" s="237" t="s">
        <v>235</v>
      </c>
      <c r="AU359" s="237" t="s">
        <v>87</v>
      </c>
      <c r="AY359" s="16" t="s">
        <v>184</v>
      </c>
      <c r="BE359" s="238">
        <f>IF(N359="základní",J359,0)</f>
        <v>0</v>
      </c>
      <c r="BF359" s="238">
        <f>IF(N359="snížená",J359,0)</f>
        <v>0</v>
      </c>
      <c r="BG359" s="238">
        <f>IF(N359="zákl. přenesená",J359,0)</f>
        <v>0</v>
      </c>
      <c r="BH359" s="238">
        <f>IF(N359="sníž. přenesená",J359,0)</f>
        <v>0</v>
      </c>
      <c r="BI359" s="238">
        <f>IF(N359="nulová",J359,0)</f>
        <v>0</v>
      </c>
      <c r="BJ359" s="16" t="s">
        <v>85</v>
      </c>
      <c r="BK359" s="238">
        <f>ROUND(I359*H359,2)</f>
        <v>0</v>
      </c>
      <c r="BL359" s="16" t="s">
        <v>260</v>
      </c>
      <c r="BM359" s="237" t="s">
        <v>606</v>
      </c>
    </row>
    <row r="360" s="13" customFormat="1">
      <c r="A360" s="13"/>
      <c r="B360" s="239"/>
      <c r="C360" s="240"/>
      <c r="D360" s="241" t="s">
        <v>192</v>
      </c>
      <c r="E360" s="240"/>
      <c r="F360" s="243" t="s">
        <v>607</v>
      </c>
      <c r="G360" s="240"/>
      <c r="H360" s="244">
        <v>0.001</v>
      </c>
      <c r="I360" s="245"/>
      <c r="J360" s="240"/>
      <c r="K360" s="240"/>
      <c r="L360" s="246"/>
      <c r="M360" s="247"/>
      <c r="N360" s="248"/>
      <c r="O360" s="248"/>
      <c r="P360" s="248"/>
      <c r="Q360" s="248"/>
      <c r="R360" s="248"/>
      <c r="S360" s="248"/>
      <c r="T360" s="249"/>
      <c r="U360" s="13"/>
      <c r="V360" s="13"/>
      <c r="W360" s="13"/>
      <c r="X360" s="13"/>
      <c r="Y360" s="13"/>
      <c r="Z360" s="13"/>
      <c r="AA360" s="13"/>
      <c r="AB360" s="13"/>
      <c r="AC360" s="13"/>
      <c r="AD360" s="13"/>
      <c r="AE360" s="13"/>
      <c r="AT360" s="250" t="s">
        <v>192</v>
      </c>
      <c r="AU360" s="250" t="s">
        <v>87</v>
      </c>
      <c r="AV360" s="13" t="s">
        <v>87</v>
      </c>
      <c r="AW360" s="13" t="s">
        <v>4</v>
      </c>
      <c r="AX360" s="13" t="s">
        <v>85</v>
      </c>
      <c r="AY360" s="250" t="s">
        <v>184</v>
      </c>
    </row>
    <row r="361" s="2" customFormat="1" ht="16.5" customHeight="1">
      <c r="A361" s="37"/>
      <c r="B361" s="38"/>
      <c r="C361" s="226" t="s">
        <v>608</v>
      </c>
      <c r="D361" s="226" t="s">
        <v>186</v>
      </c>
      <c r="E361" s="227" t="s">
        <v>609</v>
      </c>
      <c r="F361" s="228" t="s">
        <v>610</v>
      </c>
      <c r="G361" s="229" t="s">
        <v>201</v>
      </c>
      <c r="H361" s="230">
        <v>11.52</v>
      </c>
      <c r="I361" s="231"/>
      <c r="J361" s="232">
        <f>ROUND(I361*H361,2)</f>
        <v>0</v>
      </c>
      <c r="K361" s="228" t="s">
        <v>190</v>
      </c>
      <c r="L361" s="43"/>
      <c r="M361" s="233" t="s">
        <v>1</v>
      </c>
      <c r="N361" s="234" t="s">
        <v>42</v>
      </c>
      <c r="O361" s="90"/>
      <c r="P361" s="235">
        <f>O361*H361</f>
        <v>0</v>
      </c>
      <c r="Q361" s="235">
        <v>0.00040000000000000002</v>
      </c>
      <c r="R361" s="235">
        <f>Q361*H361</f>
        <v>0.0046080000000000001</v>
      </c>
      <c r="S361" s="235">
        <v>0</v>
      </c>
      <c r="T361" s="236">
        <f>S361*H361</f>
        <v>0</v>
      </c>
      <c r="U361" s="37"/>
      <c r="V361" s="37"/>
      <c r="W361" s="37"/>
      <c r="X361" s="37"/>
      <c r="Y361" s="37"/>
      <c r="Z361" s="37"/>
      <c r="AA361" s="37"/>
      <c r="AB361" s="37"/>
      <c r="AC361" s="37"/>
      <c r="AD361" s="37"/>
      <c r="AE361" s="37"/>
      <c r="AR361" s="237" t="s">
        <v>260</v>
      </c>
      <c r="AT361" s="237" t="s">
        <v>186</v>
      </c>
      <c r="AU361" s="237" t="s">
        <v>87</v>
      </c>
      <c r="AY361" s="16" t="s">
        <v>184</v>
      </c>
      <c r="BE361" s="238">
        <f>IF(N361="základní",J361,0)</f>
        <v>0</v>
      </c>
      <c r="BF361" s="238">
        <f>IF(N361="snížená",J361,0)</f>
        <v>0</v>
      </c>
      <c r="BG361" s="238">
        <f>IF(N361="zákl. přenesená",J361,0)</f>
        <v>0</v>
      </c>
      <c r="BH361" s="238">
        <f>IF(N361="sníž. přenesená",J361,0)</f>
        <v>0</v>
      </c>
      <c r="BI361" s="238">
        <f>IF(N361="nulová",J361,0)</f>
        <v>0</v>
      </c>
      <c r="BJ361" s="16" t="s">
        <v>85</v>
      </c>
      <c r="BK361" s="238">
        <f>ROUND(I361*H361,2)</f>
        <v>0</v>
      </c>
      <c r="BL361" s="16" t="s">
        <v>260</v>
      </c>
      <c r="BM361" s="237" t="s">
        <v>611</v>
      </c>
    </row>
    <row r="362" s="13" customFormat="1">
      <c r="A362" s="13"/>
      <c r="B362" s="239"/>
      <c r="C362" s="240"/>
      <c r="D362" s="241" t="s">
        <v>192</v>
      </c>
      <c r="E362" s="242" t="s">
        <v>1</v>
      </c>
      <c r="F362" s="243" t="s">
        <v>612</v>
      </c>
      <c r="G362" s="240"/>
      <c r="H362" s="244">
        <v>11.52</v>
      </c>
      <c r="I362" s="245"/>
      <c r="J362" s="240"/>
      <c r="K362" s="240"/>
      <c r="L362" s="246"/>
      <c r="M362" s="247"/>
      <c r="N362" s="248"/>
      <c r="O362" s="248"/>
      <c r="P362" s="248"/>
      <c r="Q362" s="248"/>
      <c r="R362" s="248"/>
      <c r="S362" s="248"/>
      <c r="T362" s="249"/>
      <c r="U362" s="13"/>
      <c r="V362" s="13"/>
      <c r="W362" s="13"/>
      <c r="X362" s="13"/>
      <c r="Y362" s="13"/>
      <c r="Z362" s="13"/>
      <c r="AA362" s="13"/>
      <c r="AB362" s="13"/>
      <c r="AC362" s="13"/>
      <c r="AD362" s="13"/>
      <c r="AE362" s="13"/>
      <c r="AT362" s="250" t="s">
        <v>192</v>
      </c>
      <c r="AU362" s="250" t="s">
        <v>87</v>
      </c>
      <c r="AV362" s="13" t="s">
        <v>87</v>
      </c>
      <c r="AW362" s="13" t="s">
        <v>32</v>
      </c>
      <c r="AX362" s="13" t="s">
        <v>77</v>
      </c>
      <c r="AY362" s="250" t="s">
        <v>184</v>
      </c>
    </row>
    <row r="363" s="14" customFormat="1">
      <c r="A363" s="14"/>
      <c r="B363" s="251"/>
      <c r="C363" s="252"/>
      <c r="D363" s="241" t="s">
        <v>192</v>
      </c>
      <c r="E363" s="253" t="s">
        <v>1</v>
      </c>
      <c r="F363" s="254" t="s">
        <v>194</v>
      </c>
      <c r="G363" s="252"/>
      <c r="H363" s="255">
        <v>11.52</v>
      </c>
      <c r="I363" s="256"/>
      <c r="J363" s="252"/>
      <c r="K363" s="252"/>
      <c r="L363" s="257"/>
      <c r="M363" s="258"/>
      <c r="N363" s="259"/>
      <c r="O363" s="259"/>
      <c r="P363" s="259"/>
      <c r="Q363" s="259"/>
      <c r="R363" s="259"/>
      <c r="S363" s="259"/>
      <c r="T363" s="260"/>
      <c r="U363" s="14"/>
      <c r="V363" s="14"/>
      <c r="W363" s="14"/>
      <c r="X363" s="14"/>
      <c r="Y363" s="14"/>
      <c r="Z363" s="14"/>
      <c r="AA363" s="14"/>
      <c r="AB363" s="14"/>
      <c r="AC363" s="14"/>
      <c r="AD363" s="14"/>
      <c r="AE363" s="14"/>
      <c r="AT363" s="261" t="s">
        <v>192</v>
      </c>
      <c r="AU363" s="261" t="s">
        <v>87</v>
      </c>
      <c r="AV363" s="14" t="s">
        <v>108</v>
      </c>
      <c r="AW363" s="14" t="s">
        <v>32</v>
      </c>
      <c r="AX363" s="14" t="s">
        <v>85</v>
      </c>
      <c r="AY363" s="261" t="s">
        <v>184</v>
      </c>
    </row>
    <row r="364" s="2" customFormat="1" ht="24.15" customHeight="1">
      <c r="A364" s="37"/>
      <c r="B364" s="38"/>
      <c r="C364" s="262" t="s">
        <v>613</v>
      </c>
      <c r="D364" s="262" t="s">
        <v>235</v>
      </c>
      <c r="E364" s="263" t="s">
        <v>614</v>
      </c>
      <c r="F364" s="264" t="s">
        <v>615</v>
      </c>
      <c r="G364" s="265" t="s">
        <v>201</v>
      </c>
      <c r="H364" s="266">
        <v>13.427</v>
      </c>
      <c r="I364" s="267"/>
      <c r="J364" s="268">
        <f>ROUND(I364*H364,2)</f>
        <v>0</v>
      </c>
      <c r="K364" s="264" t="s">
        <v>202</v>
      </c>
      <c r="L364" s="269"/>
      <c r="M364" s="270" t="s">
        <v>1</v>
      </c>
      <c r="N364" s="271" t="s">
        <v>42</v>
      </c>
      <c r="O364" s="90"/>
      <c r="P364" s="235">
        <f>O364*H364</f>
        <v>0</v>
      </c>
      <c r="Q364" s="235">
        <v>0.0054000000000000003</v>
      </c>
      <c r="R364" s="235">
        <f>Q364*H364</f>
        <v>0.072505799999999995</v>
      </c>
      <c r="S364" s="235">
        <v>0</v>
      </c>
      <c r="T364" s="236">
        <f>S364*H364</f>
        <v>0</v>
      </c>
      <c r="U364" s="37"/>
      <c r="V364" s="37"/>
      <c r="W364" s="37"/>
      <c r="X364" s="37"/>
      <c r="Y364" s="37"/>
      <c r="Z364" s="37"/>
      <c r="AA364" s="37"/>
      <c r="AB364" s="37"/>
      <c r="AC364" s="37"/>
      <c r="AD364" s="37"/>
      <c r="AE364" s="37"/>
      <c r="AR364" s="237" t="s">
        <v>339</v>
      </c>
      <c r="AT364" s="237" t="s">
        <v>235</v>
      </c>
      <c r="AU364" s="237" t="s">
        <v>87</v>
      </c>
      <c r="AY364" s="16" t="s">
        <v>184</v>
      </c>
      <c r="BE364" s="238">
        <f>IF(N364="základní",J364,0)</f>
        <v>0</v>
      </c>
      <c r="BF364" s="238">
        <f>IF(N364="snížená",J364,0)</f>
        <v>0</v>
      </c>
      <c r="BG364" s="238">
        <f>IF(N364="zákl. přenesená",J364,0)</f>
        <v>0</v>
      </c>
      <c r="BH364" s="238">
        <f>IF(N364="sníž. přenesená",J364,0)</f>
        <v>0</v>
      </c>
      <c r="BI364" s="238">
        <f>IF(N364="nulová",J364,0)</f>
        <v>0</v>
      </c>
      <c r="BJ364" s="16" t="s">
        <v>85</v>
      </c>
      <c r="BK364" s="238">
        <f>ROUND(I364*H364,2)</f>
        <v>0</v>
      </c>
      <c r="BL364" s="16" t="s">
        <v>260</v>
      </c>
      <c r="BM364" s="237" t="s">
        <v>616</v>
      </c>
    </row>
    <row r="365" s="13" customFormat="1">
      <c r="A365" s="13"/>
      <c r="B365" s="239"/>
      <c r="C365" s="240"/>
      <c r="D365" s="241" t="s">
        <v>192</v>
      </c>
      <c r="E365" s="240"/>
      <c r="F365" s="243" t="s">
        <v>617</v>
      </c>
      <c r="G365" s="240"/>
      <c r="H365" s="244">
        <v>13.427</v>
      </c>
      <c r="I365" s="245"/>
      <c r="J365" s="240"/>
      <c r="K365" s="240"/>
      <c r="L365" s="246"/>
      <c r="M365" s="247"/>
      <c r="N365" s="248"/>
      <c r="O365" s="248"/>
      <c r="P365" s="248"/>
      <c r="Q365" s="248"/>
      <c r="R365" s="248"/>
      <c r="S365" s="248"/>
      <c r="T365" s="249"/>
      <c r="U365" s="13"/>
      <c r="V365" s="13"/>
      <c r="W365" s="13"/>
      <c r="X365" s="13"/>
      <c r="Y365" s="13"/>
      <c r="Z365" s="13"/>
      <c r="AA365" s="13"/>
      <c r="AB365" s="13"/>
      <c r="AC365" s="13"/>
      <c r="AD365" s="13"/>
      <c r="AE365" s="13"/>
      <c r="AT365" s="250" t="s">
        <v>192</v>
      </c>
      <c r="AU365" s="250" t="s">
        <v>87</v>
      </c>
      <c r="AV365" s="13" t="s">
        <v>87</v>
      </c>
      <c r="AW365" s="13" t="s">
        <v>4</v>
      </c>
      <c r="AX365" s="13" t="s">
        <v>85</v>
      </c>
      <c r="AY365" s="250" t="s">
        <v>184</v>
      </c>
    </row>
    <row r="366" s="2" customFormat="1" ht="16.5" customHeight="1">
      <c r="A366" s="37"/>
      <c r="B366" s="38"/>
      <c r="C366" s="226" t="s">
        <v>618</v>
      </c>
      <c r="D366" s="226" t="s">
        <v>186</v>
      </c>
      <c r="E366" s="227" t="s">
        <v>619</v>
      </c>
      <c r="F366" s="228" t="s">
        <v>620</v>
      </c>
      <c r="G366" s="229" t="s">
        <v>201</v>
      </c>
      <c r="H366" s="230">
        <v>8.6400000000000006</v>
      </c>
      <c r="I366" s="231"/>
      <c r="J366" s="232">
        <f>ROUND(I366*H366,2)</f>
        <v>0</v>
      </c>
      <c r="K366" s="228" t="s">
        <v>190</v>
      </c>
      <c r="L366" s="43"/>
      <c r="M366" s="233" t="s">
        <v>1</v>
      </c>
      <c r="N366" s="234" t="s">
        <v>42</v>
      </c>
      <c r="O366" s="90"/>
      <c r="P366" s="235">
        <f>O366*H366</f>
        <v>0</v>
      </c>
      <c r="Q366" s="235">
        <v>0.00040000000000000002</v>
      </c>
      <c r="R366" s="235">
        <f>Q366*H366</f>
        <v>0.0034560000000000003</v>
      </c>
      <c r="S366" s="235">
        <v>0</v>
      </c>
      <c r="T366" s="236">
        <f>S366*H366</f>
        <v>0</v>
      </c>
      <c r="U366" s="37"/>
      <c r="V366" s="37"/>
      <c r="W366" s="37"/>
      <c r="X366" s="37"/>
      <c r="Y366" s="37"/>
      <c r="Z366" s="37"/>
      <c r="AA366" s="37"/>
      <c r="AB366" s="37"/>
      <c r="AC366" s="37"/>
      <c r="AD366" s="37"/>
      <c r="AE366" s="37"/>
      <c r="AR366" s="237" t="s">
        <v>260</v>
      </c>
      <c r="AT366" s="237" t="s">
        <v>186</v>
      </c>
      <c r="AU366" s="237" t="s">
        <v>87</v>
      </c>
      <c r="AY366" s="16" t="s">
        <v>184</v>
      </c>
      <c r="BE366" s="238">
        <f>IF(N366="základní",J366,0)</f>
        <v>0</v>
      </c>
      <c r="BF366" s="238">
        <f>IF(N366="snížená",J366,0)</f>
        <v>0</v>
      </c>
      <c r="BG366" s="238">
        <f>IF(N366="zákl. přenesená",J366,0)</f>
        <v>0</v>
      </c>
      <c r="BH366" s="238">
        <f>IF(N366="sníž. přenesená",J366,0)</f>
        <v>0</v>
      </c>
      <c r="BI366" s="238">
        <f>IF(N366="nulová",J366,0)</f>
        <v>0</v>
      </c>
      <c r="BJ366" s="16" t="s">
        <v>85</v>
      </c>
      <c r="BK366" s="238">
        <f>ROUND(I366*H366,2)</f>
        <v>0</v>
      </c>
      <c r="BL366" s="16" t="s">
        <v>260</v>
      </c>
      <c r="BM366" s="237" t="s">
        <v>621</v>
      </c>
    </row>
    <row r="367" s="13" customFormat="1">
      <c r="A367" s="13"/>
      <c r="B367" s="239"/>
      <c r="C367" s="240"/>
      <c r="D367" s="241" t="s">
        <v>192</v>
      </c>
      <c r="E367" s="242" t="s">
        <v>1</v>
      </c>
      <c r="F367" s="243" t="s">
        <v>622</v>
      </c>
      <c r="G367" s="240"/>
      <c r="H367" s="244">
        <v>8.6400000000000006</v>
      </c>
      <c r="I367" s="245"/>
      <c r="J367" s="240"/>
      <c r="K367" s="240"/>
      <c r="L367" s="246"/>
      <c r="M367" s="247"/>
      <c r="N367" s="248"/>
      <c r="O367" s="248"/>
      <c r="P367" s="248"/>
      <c r="Q367" s="248"/>
      <c r="R367" s="248"/>
      <c r="S367" s="248"/>
      <c r="T367" s="249"/>
      <c r="U367" s="13"/>
      <c r="V367" s="13"/>
      <c r="W367" s="13"/>
      <c r="X367" s="13"/>
      <c r="Y367" s="13"/>
      <c r="Z367" s="13"/>
      <c r="AA367" s="13"/>
      <c r="AB367" s="13"/>
      <c r="AC367" s="13"/>
      <c r="AD367" s="13"/>
      <c r="AE367" s="13"/>
      <c r="AT367" s="250" t="s">
        <v>192</v>
      </c>
      <c r="AU367" s="250" t="s">
        <v>87</v>
      </c>
      <c r="AV367" s="13" t="s">
        <v>87</v>
      </c>
      <c r="AW367" s="13" t="s">
        <v>32</v>
      </c>
      <c r="AX367" s="13" t="s">
        <v>77</v>
      </c>
      <c r="AY367" s="250" t="s">
        <v>184</v>
      </c>
    </row>
    <row r="368" s="14" customFormat="1">
      <c r="A368" s="14"/>
      <c r="B368" s="251"/>
      <c r="C368" s="252"/>
      <c r="D368" s="241" t="s">
        <v>192</v>
      </c>
      <c r="E368" s="253" t="s">
        <v>1</v>
      </c>
      <c r="F368" s="254" t="s">
        <v>194</v>
      </c>
      <c r="G368" s="252"/>
      <c r="H368" s="255">
        <v>8.6400000000000006</v>
      </c>
      <c r="I368" s="256"/>
      <c r="J368" s="252"/>
      <c r="K368" s="252"/>
      <c r="L368" s="257"/>
      <c r="M368" s="258"/>
      <c r="N368" s="259"/>
      <c r="O368" s="259"/>
      <c r="P368" s="259"/>
      <c r="Q368" s="259"/>
      <c r="R368" s="259"/>
      <c r="S368" s="259"/>
      <c r="T368" s="260"/>
      <c r="U368" s="14"/>
      <c r="V368" s="14"/>
      <c r="W368" s="14"/>
      <c r="X368" s="14"/>
      <c r="Y368" s="14"/>
      <c r="Z368" s="14"/>
      <c r="AA368" s="14"/>
      <c r="AB368" s="14"/>
      <c r="AC368" s="14"/>
      <c r="AD368" s="14"/>
      <c r="AE368" s="14"/>
      <c r="AT368" s="261" t="s">
        <v>192</v>
      </c>
      <c r="AU368" s="261" t="s">
        <v>87</v>
      </c>
      <c r="AV368" s="14" t="s">
        <v>108</v>
      </c>
      <c r="AW368" s="14" t="s">
        <v>32</v>
      </c>
      <c r="AX368" s="14" t="s">
        <v>85</v>
      </c>
      <c r="AY368" s="261" t="s">
        <v>184</v>
      </c>
    </row>
    <row r="369" s="2" customFormat="1" ht="24.15" customHeight="1">
      <c r="A369" s="37"/>
      <c r="B369" s="38"/>
      <c r="C369" s="262" t="s">
        <v>623</v>
      </c>
      <c r="D369" s="262" t="s">
        <v>235</v>
      </c>
      <c r="E369" s="263" t="s">
        <v>614</v>
      </c>
      <c r="F369" s="264" t="s">
        <v>615</v>
      </c>
      <c r="G369" s="265" t="s">
        <v>201</v>
      </c>
      <c r="H369" s="266">
        <v>10.549</v>
      </c>
      <c r="I369" s="267"/>
      <c r="J369" s="268">
        <f>ROUND(I369*H369,2)</f>
        <v>0</v>
      </c>
      <c r="K369" s="264" t="s">
        <v>202</v>
      </c>
      <c r="L369" s="269"/>
      <c r="M369" s="270" t="s">
        <v>1</v>
      </c>
      <c r="N369" s="271" t="s">
        <v>42</v>
      </c>
      <c r="O369" s="90"/>
      <c r="P369" s="235">
        <f>O369*H369</f>
        <v>0</v>
      </c>
      <c r="Q369" s="235">
        <v>0.0054000000000000003</v>
      </c>
      <c r="R369" s="235">
        <f>Q369*H369</f>
        <v>0.056964599999999997</v>
      </c>
      <c r="S369" s="235">
        <v>0</v>
      </c>
      <c r="T369" s="236">
        <f>S369*H369</f>
        <v>0</v>
      </c>
      <c r="U369" s="37"/>
      <c r="V369" s="37"/>
      <c r="W369" s="37"/>
      <c r="X369" s="37"/>
      <c r="Y369" s="37"/>
      <c r="Z369" s="37"/>
      <c r="AA369" s="37"/>
      <c r="AB369" s="37"/>
      <c r="AC369" s="37"/>
      <c r="AD369" s="37"/>
      <c r="AE369" s="37"/>
      <c r="AR369" s="237" t="s">
        <v>339</v>
      </c>
      <c r="AT369" s="237" t="s">
        <v>235</v>
      </c>
      <c r="AU369" s="237" t="s">
        <v>87</v>
      </c>
      <c r="AY369" s="16" t="s">
        <v>184</v>
      </c>
      <c r="BE369" s="238">
        <f>IF(N369="základní",J369,0)</f>
        <v>0</v>
      </c>
      <c r="BF369" s="238">
        <f>IF(N369="snížená",J369,0)</f>
        <v>0</v>
      </c>
      <c r="BG369" s="238">
        <f>IF(N369="zákl. přenesená",J369,0)</f>
        <v>0</v>
      </c>
      <c r="BH369" s="238">
        <f>IF(N369="sníž. přenesená",J369,0)</f>
        <v>0</v>
      </c>
      <c r="BI369" s="238">
        <f>IF(N369="nulová",J369,0)</f>
        <v>0</v>
      </c>
      <c r="BJ369" s="16" t="s">
        <v>85</v>
      </c>
      <c r="BK369" s="238">
        <f>ROUND(I369*H369,2)</f>
        <v>0</v>
      </c>
      <c r="BL369" s="16" t="s">
        <v>260</v>
      </c>
      <c r="BM369" s="237" t="s">
        <v>624</v>
      </c>
    </row>
    <row r="370" s="13" customFormat="1">
      <c r="A370" s="13"/>
      <c r="B370" s="239"/>
      <c r="C370" s="240"/>
      <c r="D370" s="241" t="s">
        <v>192</v>
      </c>
      <c r="E370" s="240"/>
      <c r="F370" s="243" t="s">
        <v>625</v>
      </c>
      <c r="G370" s="240"/>
      <c r="H370" s="244">
        <v>10.549</v>
      </c>
      <c r="I370" s="245"/>
      <c r="J370" s="240"/>
      <c r="K370" s="240"/>
      <c r="L370" s="246"/>
      <c r="M370" s="247"/>
      <c r="N370" s="248"/>
      <c r="O370" s="248"/>
      <c r="P370" s="248"/>
      <c r="Q370" s="248"/>
      <c r="R370" s="248"/>
      <c r="S370" s="248"/>
      <c r="T370" s="249"/>
      <c r="U370" s="13"/>
      <c r="V370" s="13"/>
      <c r="W370" s="13"/>
      <c r="X370" s="13"/>
      <c r="Y370" s="13"/>
      <c r="Z370" s="13"/>
      <c r="AA370" s="13"/>
      <c r="AB370" s="13"/>
      <c r="AC370" s="13"/>
      <c r="AD370" s="13"/>
      <c r="AE370" s="13"/>
      <c r="AT370" s="250" t="s">
        <v>192</v>
      </c>
      <c r="AU370" s="250" t="s">
        <v>87</v>
      </c>
      <c r="AV370" s="13" t="s">
        <v>87</v>
      </c>
      <c r="AW370" s="13" t="s">
        <v>4</v>
      </c>
      <c r="AX370" s="13" t="s">
        <v>85</v>
      </c>
      <c r="AY370" s="250" t="s">
        <v>184</v>
      </c>
    </row>
    <row r="371" s="2" customFormat="1" ht="16.5" customHeight="1">
      <c r="A371" s="37"/>
      <c r="B371" s="38"/>
      <c r="C371" s="226" t="s">
        <v>626</v>
      </c>
      <c r="D371" s="226" t="s">
        <v>186</v>
      </c>
      <c r="E371" s="227" t="s">
        <v>627</v>
      </c>
      <c r="F371" s="228" t="s">
        <v>628</v>
      </c>
      <c r="G371" s="229" t="s">
        <v>201</v>
      </c>
      <c r="H371" s="230">
        <v>5.7599999999999998</v>
      </c>
      <c r="I371" s="231"/>
      <c r="J371" s="232">
        <f>ROUND(I371*H371,2)</f>
        <v>0</v>
      </c>
      <c r="K371" s="228" t="s">
        <v>190</v>
      </c>
      <c r="L371" s="43"/>
      <c r="M371" s="233" t="s">
        <v>1</v>
      </c>
      <c r="N371" s="234" t="s">
        <v>42</v>
      </c>
      <c r="O371" s="90"/>
      <c r="P371" s="235">
        <f>O371*H371</f>
        <v>0</v>
      </c>
      <c r="Q371" s="235">
        <v>0</v>
      </c>
      <c r="R371" s="235">
        <f>Q371*H371</f>
        <v>0</v>
      </c>
      <c r="S371" s="235">
        <v>0</v>
      </c>
      <c r="T371" s="236">
        <f>S371*H371</f>
        <v>0</v>
      </c>
      <c r="U371" s="37"/>
      <c r="V371" s="37"/>
      <c r="W371" s="37"/>
      <c r="X371" s="37"/>
      <c r="Y371" s="37"/>
      <c r="Z371" s="37"/>
      <c r="AA371" s="37"/>
      <c r="AB371" s="37"/>
      <c r="AC371" s="37"/>
      <c r="AD371" s="37"/>
      <c r="AE371" s="37"/>
      <c r="AR371" s="237" t="s">
        <v>260</v>
      </c>
      <c r="AT371" s="237" t="s">
        <v>186</v>
      </c>
      <c r="AU371" s="237" t="s">
        <v>87</v>
      </c>
      <c r="AY371" s="16" t="s">
        <v>184</v>
      </c>
      <c r="BE371" s="238">
        <f>IF(N371="základní",J371,0)</f>
        <v>0</v>
      </c>
      <c r="BF371" s="238">
        <f>IF(N371="snížená",J371,0)</f>
        <v>0</v>
      </c>
      <c r="BG371" s="238">
        <f>IF(N371="zákl. přenesená",J371,0)</f>
        <v>0</v>
      </c>
      <c r="BH371" s="238">
        <f>IF(N371="sníž. přenesená",J371,0)</f>
        <v>0</v>
      </c>
      <c r="BI371" s="238">
        <f>IF(N371="nulová",J371,0)</f>
        <v>0</v>
      </c>
      <c r="BJ371" s="16" t="s">
        <v>85</v>
      </c>
      <c r="BK371" s="238">
        <f>ROUND(I371*H371,2)</f>
        <v>0</v>
      </c>
      <c r="BL371" s="16" t="s">
        <v>260</v>
      </c>
      <c r="BM371" s="237" t="s">
        <v>629</v>
      </c>
    </row>
    <row r="372" s="13" customFormat="1">
      <c r="A372" s="13"/>
      <c r="B372" s="239"/>
      <c r="C372" s="240"/>
      <c r="D372" s="241" t="s">
        <v>192</v>
      </c>
      <c r="E372" s="242" t="s">
        <v>1</v>
      </c>
      <c r="F372" s="243" t="s">
        <v>594</v>
      </c>
      <c r="G372" s="240"/>
      <c r="H372" s="244">
        <v>5.7599999999999998</v>
      </c>
      <c r="I372" s="245"/>
      <c r="J372" s="240"/>
      <c r="K372" s="240"/>
      <c r="L372" s="246"/>
      <c r="M372" s="247"/>
      <c r="N372" s="248"/>
      <c r="O372" s="248"/>
      <c r="P372" s="248"/>
      <c r="Q372" s="248"/>
      <c r="R372" s="248"/>
      <c r="S372" s="248"/>
      <c r="T372" s="249"/>
      <c r="U372" s="13"/>
      <c r="V372" s="13"/>
      <c r="W372" s="13"/>
      <c r="X372" s="13"/>
      <c r="Y372" s="13"/>
      <c r="Z372" s="13"/>
      <c r="AA372" s="13"/>
      <c r="AB372" s="13"/>
      <c r="AC372" s="13"/>
      <c r="AD372" s="13"/>
      <c r="AE372" s="13"/>
      <c r="AT372" s="250" t="s">
        <v>192</v>
      </c>
      <c r="AU372" s="250" t="s">
        <v>87</v>
      </c>
      <c r="AV372" s="13" t="s">
        <v>87</v>
      </c>
      <c r="AW372" s="13" t="s">
        <v>32</v>
      </c>
      <c r="AX372" s="13" t="s">
        <v>77</v>
      </c>
      <c r="AY372" s="250" t="s">
        <v>184</v>
      </c>
    </row>
    <row r="373" s="14" customFormat="1">
      <c r="A373" s="14"/>
      <c r="B373" s="251"/>
      <c r="C373" s="252"/>
      <c r="D373" s="241" t="s">
        <v>192</v>
      </c>
      <c r="E373" s="253" t="s">
        <v>1</v>
      </c>
      <c r="F373" s="254" t="s">
        <v>194</v>
      </c>
      <c r="G373" s="252"/>
      <c r="H373" s="255">
        <v>5.7599999999999998</v>
      </c>
      <c r="I373" s="256"/>
      <c r="J373" s="252"/>
      <c r="K373" s="252"/>
      <c r="L373" s="257"/>
      <c r="M373" s="258"/>
      <c r="N373" s="259"/>
      <c r="O373" s="259"/>
      <c r="P373" s="259"/>
      <c r="Q373" s="259"/>
      <c r="R373" s="259"/>
      <c r="S373" s="259"/>
      <c r="T373" s="260"/>
      <c r="U373" s="14"/>
      <c r="V373" s="14"/>
      <c r="W373" s="14"/>
      <c r="X373" s="14"/>
      <c r="Y373" s="14"/>
      <c r="Z373" s="14"/>
      <c r="AA373" s="14"/>
      <c r="AB373" s="14"/>
      <c r="AC373" s="14"/>
      <c r="AD373" s="14"/>
      <c r="AE373" s="14"/>
      <c r="AT373" s="261" t="s">
        <v>192</v>
      </c>
      <c r="AU373" s="261" t="s">
        <v>87</v>
      </c>
      <c r="AV373" s="14" t="s">
        <v>108</v>
      </c>
      <c r="AW373" s="14" t="s">
        <v>32</v>
      </c>
      <c r="AX373" s="14" t="s">
        <v>85</v>
      </c>
      <c r="AY373" s="261" t="s">
        <v>184</v>
      </c>
    </row>
    <row r="374" s="2" customFormat="1" ht="16.5" customHeight="1">
      <c r="A374" s="37"/>
      <c r="B374" s="38"/>
      <c r="C374" s="262" t="s">
        <v>630</v>
      </c>
      <c r="D374" s="262" t="s">
        <v>235</v>
      </c>
      <c r="E374" s="263" t="s">
        <v>631</v>
      </c>
      <c r="F374" s="264" t="s">
        <v>632</v>
      </c>
      <c r="G374" s="265" t="s">
        <v>201</v>
      </c>
      <c r="H374" s="266">
        <v>6.3360000000000003</v>
      </c>
      <c r="I374" s="267"/>
      <c r="J374" s="268">
        <f>ROUND(I374*H374,2)</f>
        <v>0</v>
      </c>
      <c r="K374" s="264" t="s">
        <v>190</v>
      </c>
      <c r="L374" s="269"/>
      <c r="M374" s="270" t="s">
        <v>1</v>
      </c>
      <c r="N374" s="271" t="s">
        <v>42</v>
      </c>
      <c r="O374" s="90"/>
      <c r="P374" s="235">
        <f>O374*H374</f>
        <v>0</v>
      </c>
      <c r="Q374" s="235">
        <v>0.00020000000000000001</v>
      </c>
      <c r="R374" s="235">
        <f>Q374*H374</f>
        <v>0.0012672000000000002</v>
      </c>
      <c r="S374" s="235">
        <v>0</v>
      </c>
      <c r="T374" s="236">
        <f>S374*H374</f>
        <v>0</v>
      </c>
      <c r="U374" s="37"/>
      <c r="V374" s="37"/>
      <c r="W374" s="37"/>
      <c r="X374" s="37"/>
      <c r="Y374" s="37"/>
      <c r="Z374" s="37"/>
      <c r="AA374" s="37"/>
      <c r="AB374" s="37"/>
      <c r="AC374" s="37"/>
      <c r="AD374" s="37"/>
      <c r="AE374" s="37"/>
      <c r="AR374" s="237" t="s">
        <v>339</v>
      </c>
      <c r="AT374" s="237" t="s">
        <v>235</v>
      </c>
      <c r="AU374" s="237" t="s">
        <v>87</v>
      </c>
      <c r="AY374" s="16" t="s">
        <v>184</v>
      </c>
      <c r="BE374" s="238">
        <f>IF(N374="základní",J374,0)</f>
        <v>0</v>
      </c>
      <c r="BF374" s="238">
        <f>IF(N374="snížená",J374,0)</f>
        <v>0</v>
      </c>
      <c r="BG374" s="238">
        <f>IF(N374="zákl. přenesená",J374,0)</f>
        <v>0</v>
      </c>
      <c r="BH374" s="238">
        <f>IF(N374="sníž. přenesená",J374,0)</f>
        <v>0</v>
      </c>
      <c r="BI374" s="238">
        <f>IF(N374="nulová",J374,0)</f>
        <v>0</v>
      </c>
      <c r="BJ374" s="16" t="s">
        <v>85</v>
      </c>
      <c r="BK374" s="238">
        <f>ROUND(I374*H374,2)</f>
        <v>0</v>
      </c>
      <c r="BL374" s="16" t="s">
        <v>260</v>
      </c>
      <c r="BM374" s="237" t="s">
        <v>633</v>
      </c>
    </row>
    <row r="375" s="13" customFormat="1">
      <c r="A375" s="13"/>
      <c r="B375" s="239"/>
      <c r="C375" s="240"/>
      <c r="D375" s="241" t="s">
        <v>192</v>
      </c>
      <c r="E375" s="240"/>
      <c r="F375" s="243" t="s">
        <v>634</v>
      </c>
      <c r="G375" s="240"/>
      <c r="H375" s="244">
        <v>6.3360000000000003</v>
      </c>
      <c r="I375" s="245"/>
      <c r="J375" s="240"/>
      <c r="K375" s="240"/>
      <c r="L375" s="246"/>
      <c r="M375" s="247"/>
      <c r="N375" s="248"/>
      <c r="O375" s="248"/>
      <c r="P375" s="248"/>
      <c r="Q375" s="248"/>
      <c r="R375" s="248"/>
      <c r="S375" s="248"/>
      <c r="T375" s="249"/>
      <c r="U375" s="13"/>
      <c r="V375" s="13"/>
      <c r="W375" s="13"/>
      <c r="X375" s="13"/>
      <c r="Y375" s="13"/>
      <c r="Z375" s="13"/>
      <c r="AA375" s="13"/>
      <c r="AB375" s="13"/>
      <c r="AC375" s="13"/>
      <c r="AD375" s="13"/>
      <c r="AE375" s="13"/>
      <c r="AT375" s="250" t="s">
        <v>192</v>
      </c>
      <c r="AU375" s="250" t="s">
        <v>87</v>
      </c>
      <c r="AV375" s="13" t="s">
        <v>87</v>
      </c>
      <c r="AW375" s="13" t="s">
        <v>4</v>
      </c>
      <c r="AX375" s="13" t="s">
        <v>85</v>
      </c>
      <c r="AY375" s="250" t="s">
        <v>184</v>
      </c>
    </row>
    <row r="376" s="2" customFormat="1" ht="16.5" customHeight="1">
      <c r="A376" s="37"/>
      <c r="B376" s="38"/>
      <c r="C376" s="226" t="s">
        <v>635</v>
      </c>
      <c r="D376" s="226" t="s">
        <v>186</v>
      </c>
      <c r="E376" s="227" t="s">
        <v>636</v>
      </c>
      <c r="F376" s="228" t="s">
        <v>637</v>
      </c>
      <c r="G376" s="229" t="s">
        <v>201</v>
      </c>
      <c r="H376" s="230">
        <v>4.3200000000000003</v>
      </c>
      <c r="I376" s="231"/>
      <c r="J376" s="232">
        <f>ROUND(I376*H376,2)</f>
        <v>0</v>
      </c>
      <c r="K376" s="228" t="s">
        <v>190</v>
      </c>
      <c r="L376" s="43"/>
      <c r="M376" s="233" t="s">
        <v>1</v>
      </c>
      <c r="N376" s="234" t="s">
        <v>42</v>
      </c>
      <c r="O376" s="90"/>
      <c r="P376" s="235">
        <f>O376*H376</f>
        <v>0</v>
      </c>
      <c r="Q376" s="235">
        <v>0</v>
      </c>
      <c r="R376" s="235">
        <f>Q376*H376</f>
        <v>0</v>
      </c>
      <c r="S376" s="235">
        <v>0</v>
      </c>
      <c r="T376" s="236">
        <f>S376*H376</f>
        <v>0</v>
      </c>
      <c r="U376" s="37"/>
      <c r="V376" s="37"/>
      <c r="W376" s="37"/>
      <c r="X376" s="37"/>
      <c r="Y376" s="37"/>
      <c r="Z376" s="37"/>
      <c r="AA376" s="37"/>
      <c r="AB376" s="37"/>
      <c r="AC376" s="37"/>
      <c r="AD376" s="37"/>
      <c r="AE376" s="37"/>
      <c r="AR376" s="237" t="s">
        <v>260</v>
      </c>
      <c r="AT376" s="237" t="s">
        <v>186</v>
      </c>
      <c r="AU376" s="237" t="s">
        <v>87</v>
      </c>
      <c r="AY376" s="16" t="s">
        <v>184</v>
      </c>
      <c r="BE376" s="238">
        <f>IF(N376="základní",J376,0)</f>
        <v>0</v>
      </c>
      <c r="BF376" s="238">
        <f>IF(N376="snížená",J376,0)</f>
        <v>0</v>
      </c>
      <c r="BG376" s="238">
        <f>IF(N376="zákl. přenesená",J376,0)</f>
        <v>0</v>
      </c>
      <c r="BH376" s="238">
        <f>IF(N376="sníž. přenesená",J376,0)</f>
        <v>0</v>
      </c>
      <c r="BI376" s="238">
        <f>IF(N376="nulová",J376,0)</f>
        <v>0</v>
      </c>
      <c r="BJ376" s="16" t="s">
        <v>85</v>
      </c>
      <c r="BK376" s="238">
        <f>ROUND(I376*H376,2)</f>
        <v>0</v>
      </c>
      <c r="BL376" s="16" t="s">
        <v>260</v>
      </c>
      <c r="BM376" s="237" t="s">
        <v>638</v>
      </c>
    </row>
    <row r="377" s="13" customFormat="1">
      <c r="A377" s="13"/>
      <c r="B377" s="239"/>
      <c r="C377" s="240"/>
      <c r="D377" s="241" t="s">
        <v>192</v>
      </c>
      <c r="E377" s="242" t="s">
        <v>1</v>
      </c>
      <c r="F377" s="243" t="s">
        <v>604</v>
      </c>
      <c r="G377" s="240"/>
      <c r="H377" s="244">
        <v>4.3200000000000003</v>
      </c>
      <c r="I377" s="245"/>
      <c r="J377" s="240"/>
      <c r="K377" s="240"/>
      <c r="L377" s="246"/>
      <c r="M377" s="247"/>
      <c r="N377" s="248"/>
      <c r="O377" s="248"/>
      <c r="P377" s="248"/>
      <c r="Q377" s="248"/>
      <c r="R377" s="248"/>
      <c r="S377" s="248"/>
      <c r="T377" s="249"/>
      <c r="U377" s="13"/>
      <c r="V377" s="13"/>
      <c r="W377" s="13"/>
      <c r="X377" s="13"/>
      <c r="Y377" s="13"/>
      <c r="Z377" s="13"/>
      <c r="AA377" s="13"/>
      <c r="AB377" s="13"/>
      <c r="AC377" s="13"/>
      <c r="AD377" s="13"/>
      <c r="AE377" s="13"/>
      <c r="AT377" s="250" t="s">
        <v>192</v>
      </c>
      <c r="AU377" s="250" t="s">
        <v>87</v>
      </c>
      <c r="AV377" s="13" t="s">
        <v>87</v>
      </c>
      <c r="AW377" s="13" t="s">
        <v>32</v>
      </c>
      <c r="AX377" s="13" t="s">
        <v>77</v>
      </c>
      <c r="AY377" s="250" t="s">
        <v>184</v>
      </c>
    </row>
    <row r="378" s="14" customFormat="1">
      <c r="A378" s="14"/>
      <c r="B378" s="251"/>
      <c r="C378" s="252"/>
      <c r="D378" s="241" t="s">
        <v>192</v>
      </c>
      <c r="E378" s="253" t="s">
        <v>1</v>
      </c>
      <c r="F378" s="254" t="s">
        <v>194</v>
      </c>
      <c r="G378" s="252"/>
      <c r="H378" s="255">
        <v>4.3200000000000003</v>
      </c>
      <c r="I378" s="256"/>
      <c r="J378" s="252"/>
      <c r="K378" s="252"/>
      <c r="L378" s="257"/>
      <c r="M378" s="258"/>
      <c r="N378" s="259"/>
      <c r="O378" s="259"/>
      <c r="P378" s="259"/>
      <c r="Q378" s="259"/>
      <c r="R378" s="259"/>
      <c r="S378" s="259"/>
      <c r="T378" s="260"/>
      <c r="U378" s="14"/>
      <c r="V378" s="14"/>
      <c r="W378" s="14"/>
      <c r="X378" s="14"/>
      <c r="Y378" s="14"/>
      <c r="Z378" s="14"/>
      <c r="AA378" s="14"/>
      <c r="AB378" s="14"/>
      <c r="AC378" s="14"/>
      <c r="AD378" s="14"/>
      <c r="AE378" s="14"/>
      <c r="AT378" s="261" t="s">
        <v>192</v>
      </c>
      <c r="AU378" s="261" t="s">
        <v>87</v>
      </c>
      <c r="AV378" s="14" t="s">
        <v>108</v>
      </c>
      <c r="AW378" s="14" t="s">
        <v>32</v>
      </c>
      <c r="AX378" s="14" t="s">
        <v>85</v>
      </c>
      <c r="AY378" s="261" t="s">
        <v>184</v>
      </c>
    </row>
    <row r="379" s="2" customFormat="1" ht="16.5" customHeight="1">
      <c r="A379" s="37"/>
      <c r="B379" s="38"/>
      <c r="C379" s="262" t="s">
        <v>639</v>
      </c>
      <c r="D379" s="262" t="s">
        <v>235</v>
      </c>
      <c r="E379" s="263" t="s">
        <v>631</v>
      </c>
      <c r="F379" s="264" t="s">
        <v>632</v>
      </c>
      <c r="G379" s="265" t="s">
        <v>201</v>
      </c>
      <c r="H379" s="266">
        <v>4.7519999999999998</v>
      </c>
      <c r="I379" s="267"/>
      <c r="J379" s="268">
        <f>ROUND(I379*H379,2)</f>
        <v>0</v>
      </c>
      <c r="K379" s="264" t="s">
        <v>190</v>
      </c>
      <c r="L379" s="269"/>
      <c r="M379" s="270" t="s">
        <v>1</v>
      </c>
      <c r="N379" s="271" t="s">
        <v>42</v>
      </c>
      <c r="O379" s="90"/>
      <c r="P379" s="235">
        <f>O379*H379</f>
        <v>0</v>
      </c>
      <c r="Q379" s="235">
        <v>0.00020000000000000001</v>
      </c>
      <c r="R379" s="235">
        <f>Q379*H379</f>
        <v>0.00095040000000000001</v>
      </c>
      <c r="S379" s="235">
        <v>0</v>
      </c>
      <c r="T379" s="236">
        <f>S379*H379</f>
        <v>0</v>
      </c>
      <c r="U379" s="37"/>
      <c r="V379" s="37"/>
      <c r="W379" s="37"/>
      <c r="X379" s="37"/>
      <c r="Y379" s="37"/>
      <c r="Z379" s="37"/>
      <c r="AA379" s="37"/>
      <c r="AB379" s="37"/>
      <c r="AC379" s="37"/>
      <c r="AD379" s="37"/>
      <c r="AE379" s="37"/>
      <c r="AR379" s="237" t="s">
        <v>339</v>
      </c>
      <c r="AT379" s="237" t="s">
        <v>235</v>
      </c>
      <c r="AU379" s="237" t="s">
        <v>87</v>
      </c>
      <c r="AY379" s="16" t="s">
        <v>184</v>
      </c>
      <c r="BE379" s="238">
        <f>IF(N379="základní",J379,0)</f>
        <v>0</v>
      </c>
      <c r="BF379" s="238">
        <f>IF(N379="snížená",J379,0)</f>
        <v>0</v>
      </c>
      <c r="BG379" s="238">
        <f>IF(N379="zákl. přenesená",J379,0)</f>
        <v>0</v>
      </c>
      <c r="BH379" s="238">
        <f>IF(N379="sníž. přenesená",J379,0)</f>
        <v>0</v>
      </c>
      <c r="BI379" s="238">
        <f>IF(N379="nulová",J379,0)</f>
        <v>0</v>
      </c>
      <c r="BJ379" s="16" t="s">
        <v>85</v>
      </c>
      <c r="BK379" s="238">
        <f>ROUND(I379*H379,2)</f>
        <v>0</v>
      </c>
      <c r="BL379" s="16" t="s">
        <v>260</v>
      </c>
      <c r="BM379" s="237" t="s">
        <v>640</v>
      </c>
    </row>
    <row r="380" s="13" customFormat="1">
      <c r="A380" s="13"/>
      <c r="B380" s="239"/>
      <c r="C380" s="240"/>
      <c r="D380" s="241" t="s">
        <v>192</v>
      </c>
      <c r="E380" s="240"/>
      <c r="F380" s="243" t="s">
        <v>641</v>
      </c>
      <c r="G380" s="240"/>
      <c r="H380" s="244">
        <v>4.7519999999999998</v>
      </c>
      <c r="I380" s="245"/>
      <c r="J380" s="240"/>
      <c r="K380" s="240"/>
      <c r="L380" s="246"/>
      <c r="M380" s="247"/>
      <c r="N380" s="248"/>
      <c r="O380" s="248"/>
      <c r="P380" s="248"/>
      <c r="Q380" s="248"/>
      <c r="R380" s="248"/>
      <c r="S380" s="248"/>
      <c r="T380" s="249"/>
      <c r="U380" s="13"/>
      <c r="V380" s="13"/>
      <c r="W380" s="13"/>
      <c r="X380" s="13"/>
      <c r="Y380" s="13"/>
      <c r="Z380" s="13"/>
      <c r="AA380" s="13"/>
      <c r="AB380" s="13"/>
      <c r="AC380" s="13"/>
      <c r="AD380" s="13"/>
      <c r="AE380" s="13"/>
      <c r="AT380" s="250" t="s">
        <v>192</v>
      </c>
      <c r="AU380" s="250" t="s">
        <v>87</v>
      </c>
      <c r="AV380" s="13" t="s">
        <v>87</v>
      </c>
      <c r="AW380" s="13" t="s">
        <v>4</v>
      </c>
      <c r="AX380" s="13" t="s">
        <v>85</v>
      </c>
      <c r="AY380" s="250" t="s">
        <v>184</v>
      </c>
    </row>
    <row r="381" s="2" customFormat="1" ht="16.5" customHeight="1">
      <c r="A381" s="37"/>
      <c r="B381" s="38"/>
      <c r="C381" s="226" t="s">
        <v>535</v>
      </c>
      <c r="D381" s="226" t="s">
        <v>186</v>
      </c>
      <c r="E381" s="227" t="s">
        <v>642</v>
      </c>
      <c r="F381" s="228" t="s">
        <v>643</v>
      </c>
      <c r="G381" s="229" t="s">
        <v>263</v>
      </c>
      <c r="H381" s="230">
        <v>0.14299999999999999</v>
      </c>
      <c r="I381" s="231"/>
      <c r="J381" s="232">
        <f>ROUND(I381*H381,2)</f>
        <v>0</v>
      </c>
      <c r="K381" s="228" t="s">
        <v>190</v>
      </c>
      <c r="L381" s="43"/>
      <c r="M381" s="233" t="s">
        <v>1</v>
      </c>
      <c r="N381" s="234" t="s">
        <v>42</v>
      </c>
      <c r="O381" s="90"/>
      <c r="P381" s="235">
        <f>O381*H381</f>
        <v>0</v>
      </c>
      <c r="Q381" s="235">
        <v>0</v>
      </c>
      <c r="R381" s="235">
        <f>Q381*H381</f>
        <v>0</v>
      </c>
      <c r="S381" s="235">
        <v>0</v>
      </c>
      <c r="T381" s="236">
        <f>S381*H381</f>
        <v>0</v>
      </c>
      <c r="U381" s="37"/>
      <c r="V381" s="37"/>
      <c r="W381" s="37"/>
      <c r="X381" s="37"/>
      <c r="Y381" s="37"/>
      <c r="Z381" s="37"/>
      <c r="AA381" s="37"/>
      <c r="AB381" s="37"/>
      <c r="AC381" s="37"/>
      <c r="AD381" s="37"/>
      <c r="AE381" s="37"/>
      <c r="AR381" s="237" t="s">
        <v>260</v>
      </c>
      <c r="AT381" s="237" t="s">
        <v>186</v>
      </c>
      <c r="AU381" s="237" t="s">
        <v>87</v>
      </c>
      <c r="AY381" s="16" t="s">
        <v>184</v>
      </c>
      <c r="BE381" s="238">
        <f>IF(N381="základní",J381,0)</f>
        <v>0</v>
      </c>
      <c r="BF381" s="238">
        <f>IF(N381="snížená",J381,0)</f>
        <v>0</v>
      </c>
      <c r="BG381" s="238">
        <f>IF(N381="zákl. přenesená",J381,0)</f>
        <v>0</v>
      </c>
      <c r="BH381" s="238">
        <f>IF(N381="sníž. přenesená",J381,0)</f>
        <v>0</v>
      </c>
      <c r="BI381" s="238">
        <f>IF(N381="nulová",J381,0)</f>
        <v>0</v>
      </c>
      <c r="BJ381" s="16" t="s">
        <v>85</v>
      </c>
      <c r="BK381" s="238">
        <f>ROUND(I381*H381,2)</f>
        <v>0</v>
      </c>
      <c r="BL381" s="16" t="s">
        <v>260</v>
      </c>
      <c r="BM381" s="237" t="s">
        <v>644</v>
      </c>
    </row>
    <row r="382" s="12" customFormat="1" ht="22.8" customHeight="1">
      <c r="A382" s="12"/>
      <c r="B382" s="210"/>
      <c r="C382" s="211"/>
      <c r="D382" s="212" t="s">
        <v>76</v>
      </c>
      <c r="E382" s="224" t="s">
        <v>645</v>
      </c>
      <c r="F382" s="224" t="s">
        <v>646</v>
      </c>
      <c r="G382" s="211"/>
      <c r="H382" s="211"/>
      <c r="I382" s="214"/>
      <c r="J382" s="225">
        <f>BK382</f>
        <v>0</v>
      </c>
      <c r="K382" s="211"/>
      <c r="L382" s="216"/>
      <c r="M382" s="217"/>
      <c r="N382" s="218"/>
      <c r="O382" s="218"/>
      <c r="P382" s="219">
        <f>SUM(P383:P393)</f>
        <v>0</v>
      </c>
      <c r="Q382" s="218"/>
      <c r="R382" s="219">
        <f>SUM(R383:R393)</f>
        <v>0.041076699999999994</v>
      </c>
      <c r="S382" s="218"/>
      <c r="T382" s="220">
        <f>SUM(T383:T393)</f>
        <v>0</v>
      </c>
      <c r="U382" s="12"/>
      <c r="V382" s="12"/>
      <c r="W382" s="12"/>
      <c r="X382" s="12"/>
      <c r="Y382" s="12"/>
      <c r="Z382" s="12"/>
      <c r="AA382" s="12"/>
      <c r="AB382" s="12"/>
      <c r="AC382" s="12"/>
      <c r="AD382" s="12"/>
      <c r="AE382" s="12"/>
      <c r="AR382" s="221" t="s">
        <v>87</v>
      </c>
      <c r="AT382" s="222" t="s">
        <v>76</v>
      </c>
      <c r="AU382" s="222" t="s">
        <v>85</v>
      </c>
      <c r="AY382" s="221" t="s">
        <v>184</v>
      </c>
      <c r="BK382" s="223">
        <f>SUM(BK383:BK393)</f>
        <v>0</v>
      </c>
    </row>
    <row r="383" s="2" customFormat="1" ht="16.5" customHeight="1">
      <c r="A383" s="37"/>
      <c r="B383" s="38"/>
      <c r="C383" s="226" t="s">
        <v>647</v>
      </c>
      <c r="D383" s="226" t="s">
        <v>186</v>
      </c>
      <c r="E383" s="227" t="s">
        <v>648</v>
      </c>
      <c r="F383" s="228" t="s">
        <v>649</v>
      </c>
      <c r="G383" s="229" t="s">
        <v>201</v>
      </c>
      <c r="H383" s="230">
        <v>2.21</v>
      </c>
      <c r="I383" s="231"/>
      <c r="J383" s="232">
        <f>ROUND(I383*H383,2)</f>
        <v>0</v>
      </c>
      <c r="K383" s="228" t="s">
        <v>190</v>
      </c>
      <c r="L383" s="43"/>
      <c r="M383" s="233" t="s">
        <v>1</v>
      </c>
      <c r="N383" s="234" t="s">
        <v>42</v>
      </c>
      <c r="O383" s="90"/>
      <c r="P383" s="235">
        <f>O383*H383</f>
        <v>0</v>
      </c>
      <c r="Q383" s="235">
        <v>0.0010200000000000001</v>
      </c>
      <c r="R383" s="235">
        <f>Q383*H383</f>
        <v>0.0022542</v>
      </c>
      <c r="S383" s="235">
        <v>0</v>
      </c>
      <c r="T383" s="236">
        <f>S383*H383</f>
        <v>0</v>
      </c>
      <c r="U383" s="37"/>
      <c r="V383" s="37"/>
      <c r="W383" s="37"/>
      <c r="X383" s="37"/>
      <c r="Y383" s="37"/>
      <c r="Z383" s="37"/>
      <c r="AA383" s="37"/>
      <c r="AB383" s="37"/>
      <c r="AC383" s="37"/>
      <c r="AD383" s="37"/>
      <c r="AE383" s="37"/>
      <c r="AR383" s="237" t="s">
        <v>260</v>
      </c>
      <c r="AT383" s="237" t="s">
        <v>186</v>
      </c>
      <c r="AU383" s="237" t="s">
        <v>87</v>
      </c>
      <c r="AY383" s="16" t="s">
        <v>184</v>
      </c>
      <c r="BE383" s="238">
        <f>IF(N383="základní",J383,0)</f>
        <v>0</v>
      </c>
      <c r="BF383" s="238">
        <f>IF(N383="snížená",J383,0)</f>
        <v>0</v>
      </c>
      <c r="BG383" s="238">
        <f>IF(N383="zákl. přenesená",J383,0)</f>
        <v>0</v>
      </c>
      <c r="BH383" s="238">
        <f>IF(N383="sníž. přenesená",J383,0)</f>
        <v>0</v>
      </c>
      <c r="BI383" s="238">
        <f>IF(N383="nulová",J383,0)</f>
        <v>0</v>
      </c>
      <c r="BJ383" s="16" t="s">
        <v>85</v>
      </c>
      <c r="BK383" s="238">
        <f>ROUND(I383*H383,2)</f>
        <v>0</v>
      </c>
      <c r="BL383" s="16" t="s">
        <v>260</v>
      </c>
      <c r="BM383" s="237" t="s">
        <v>650</v>
      </c>
    </row>
    <row r="384" s="13" customFormat="1">
      <c r="A384" s="13"/>
      <c r="B384" s="239"/>
      <c r="C384" s="240"/>
      <c r="D384" s="241" t="s">
        <v>192</v>
      </c>
      <c r="E384" s="242" t="s">
        <v>1</v>
      </c>
      <c r="F384" s="243" t="s">
        <v>244</v>
      </c>
      <c r="G384" s="240"/>
      <c r="H384" s="244">
        <v>2.21</v>
      </c>
      <c r="I384" s="245"/>
      <c r="J384" s="240"/>
      <c r="K384" s="240"/>
      <c r="L384" s="246"/>
      <c r="M384" s="247"/>
      <c r="N384" s="248"/>
      <c r="O384" s="248"/>
      <c r="P384" s="248"/>
      <c r="Q384" s="248"/>
      <c r="R384" s="248"/>
      <c r="S384" s="248"/>
      <c r="T384" s="249"/>
      <c r="U384" s="13"/>
      <c r="V384" s="13"/>
      <c r="W384" s="13"/>
      <c r="X384" s="13"/>
      <c r="Y384" s="13"/>
      <c r="Z384" s="13"/>
      <c r="AA384" s="13"/>
      <c r="AB384" s="13"/>
      <c r="AC384" s="13"/>
      <c r="AD384" s="13"/>
      <c r="AE384" s="13"/>
      <c r="AT384" s="250" t="s">
        <v>192</v>
      </c>
      <c r="AU384" s="250" t="s">
        <v>87</v>
      </c>
      <c r="AV384" s="13" t="s">
        <v>87</v>
      </c>
      <c r="AW384" s="13" t="s">
        <v>32</v>
      </c>
      <c r="AX384" s="13" t="s">
        <v>77</v>
      </c>
      <c r="AY384" s="250" t="s">
        <v>184</v>
      </c>
    </row>
    <row r="385" s="14" customFormat="1">
      <c r="A385" s="14"/>
      <c r="B385" s="251"/>
      <c r="C385" s="252"/>
      <c r="D385" s="241" t="s">
        <v>192</v>
      </c>
      <c r="E385" s="253" t="s">
        <v>1</v>
      </c>
      <c r="F385" s="254" t="s">
        <v>194</v>
      </c>
      <c r="G385" s="252"/>
      <c r="H385" s="255">
        <v>2.21</v>
      </c>
      <c r="I385" s="256"/>
      <c r="J385" s="252"/>
      <c r="K385" s="252"/>
      <c r="L385" s="257"/>
      <c r="M385" s="258"/>
      <c r="N385" s="259"/>
      <c r="O385" s="259"/>
      <c r="P385" s="259"/>
      <c r="Q385" s="259"/>
      <c r="R385" s="259"/>
      <c r="S385" s="259"/>
      <c r="T385" s="260"/>
      <c r="U385" s="14"/>
      <c r="V385" s="14"/>
      <c r="W385" s="14"/>
      <c r="X385" s="14"/>
      <c r="Y385" s="14"/>
      <c r="Z385" s="14"/>
      <c r="AA385" s="14"/>
      <c r="AB385" s="14"/>
      <c r="AC385" s="14"/>
      <c r="AD385" s="14"/>
      <c r="AE385" s="14"/>
      <c r="AT385" s="261" t="s">
        <v>192</v>
      </c>
      <c r="AU385" s="261" t="s">
        <v>87</v>
      </c>
      <c r="AV385" s="14" t="s">
        <v>108</v>
      </c>
      <c r="AW385" s="14" t="s">
        <v>32</v>
      </c>
      <c r="AX385" s="14" t="s">
        <v>85</v>
      </c>
      <c r="AY385" s="261" t="s">
        <v>184</v>
      </c>
    </row>
    <row r="386" s="2" customFormat="1" ht="16.5" customHeight="1">
      <c r="A386" s="37"/>
      <c r="B386" s="38"/>
      <c r="C386" s="262" t="s">
        <v>651</v>
      </c>
      <c r="D386" s="262" t="s">
        <v>235</v>
      </c>
      <c r="E386" s="263" t="s">
        <v>652</v>
      </c>
      <c r="F386" s="264" t="s">
        <v>653</v>
      </c>
      <c r="G386" s="265" t="s">
        <v>201</v>
      </c>
      <c r="H386" s="266">
        <v>2.431</v>
      </c>
      <c r="I386" s="267"/>
      <c r="J386" s="268">
        <f>ROUND(I386*H386,2)</f>
        <v>0</v>
      </c>
      <c r="K386" s="264" t="s">
        <v>202</v>
      </c>
      <c r="L386" s="269"/>
      <c r="M386" s="270" t="s">
        <v>1</v>
      </c>
      <c r="N386" s="271" t="s">
        <v>42</v>
      </c>
      <c r="O386" s="90"/>
      <c r="P386" s="235">
        <f>O386*H386</f>
        <v>0</v>
      </c>
      <c r="Q386" s="235">
        <v>0.0054999999999999997</v>
      </c>
      <c r="R386" s="235">
        <f>Q386*H386</f>
        <v>0.013370499999999999</v>
      </c>
      <c r="S386" s="235">
        <v>0</v>
      </c>
      <c r="T386" s="236">
        <f>S386*H386</f>
        <v>0</v>
      </c>
      <c r="U386" s="37"/>
      <c r="V386" s="37"/>
      <c r="W386" s="37"/>
      <c r="X386" s="37"/>
      <c r="Y386" s="37"/>
      <c r="Z386" s="37"/>
      <c r="AA386" s="37"/>
      <c r="AB386" s="37"/>
      <c r="AC386" s="37"/>
      <c r="AD386" s="37"/>
      <c r="AE386" s="37"/>
      <c r="AR386" s="237" t="s">
        <v>339</v>
      </c>
      <c r="AT386" s="237" t="s">
        <v>235</v>
      </c>
      <c r="AU386" s="237" t="s">
        <v>87</v>
      </c>
      <c r="AY386" s="16" t="s">
        <v>184</v>
      </c>
      <c r="BE386" s="238">
        <f>IF(N386="základní",J386,0)</f>
        <v>0</v>
      </c>
      <c r="BF386" s="238">
        <f>IF(N386="snížená",J386,0)</f>
        <v>0</v>
      </c>
      <c r="BG386" s="238">
        <f>IF(N386="zákl. přenesená",J386,0)</f>
        <v>0</v>
      </c>
      <c r="BH386" s="238">
        <f>IF(N386="sníž. přenesená",J386,0)</f>
        <v>0</v>
      </c>
      <c r="BI386" s="238">
        <f>IF(N386="nulová",J386,0)</f>
        <v>0</v>
      </c>
      <c r="BJ386" s="16" t="s">
        <v>85</v>
      </c>
      <c r="BK386" s="238">
        <f>ROUND(I386*H386,2)</f>
        <v>0</v>
      </c>
      <c r="BL386" s="16" t="s">
        <v>260</v>
      </c>
      <c r="BM386" s="237" t="s">
        <v>654</v>
      </c>
    </row>
    <row r="387" s="13" customFormat="1">
      <c r="A387" s="13"/>
      <c r="B387" s="239"/>
      <c r="C387" s="240"/>
      <c r="D387" s="241" t="s">
        <v>192</v>
      </c>
      <c r="E387" s="240"/>
      <c r="F387" s="243" t="s">
        <v>655</v>
      </c>
      <c r="G387" s="240"/>
      <c r="H387" s="244">
        <v>2.431</v>
      </c>
      <c r="I387" s="245"/>
      <c r="J387" s="240"/>
      <c r="K387" s="240"/>
      <c r="L387" s="246"/>
      <c r="M387" s="247"/>
      <c r="N387" s="248"/>
      <c r="O387" s="248"/>
      <c r="P387" s="248"/>
      <c r="Q387" s="248"/>
      <c r="R387" s="248"/>
      <c r="S387" s="248"/>
      <c r="T387" s="249"/>
      <c r="U387" s="13"/>
      <c r="V387" s="13"/>
      <c r="W387" s="13"/>
      <c r="X387" s="13"/>
      <c r="Y387" s="13"/>
      <c r="Z387" s="13"/>
      <c r="AA387" s="13"/>
      <c r="AB387" s="13"/>
      <c r="AC387" s="13"/>
      <c r="AD387" s="13"/>
      <c r="AE387" s="13"/>
      <c r="AT387" s="250" t="s">
        <v>192</v>
      </c>
      <c r="AU387" s="250" t="s">
        <v>87</v>
      </c>
      <c r="AV387" s="13" t="s">
        <v>87</v>
      </c>
      <c r="AW387" s="13" t="s">
        <v>4</v>
      </c>
      <c r="AX387" s="13" t="s">
        <v>85</v>
      </c>
      <c r="AY387" s="250" t="s">
        <v>184</v>
      </c>
    </row>
    <row r="388" s="2" customFormat="1" ht="16.5" customHeight="1">
      <c r="A388" s="37"/>
      <c r="B388" s="38"/>
      <c r="C388" s="226" t="s">
        <v>656</v>
      </c>
      <c r="D388" s="226" t="s">
        <v>186</v>
      </c>
      <c r="E388" s="227" t="s">
        <v>657</v>
      </c>
      <c r="F388" s="228" t="s">
        <v>658</v>
      </c>
      <c r="G388" s="229" t="s">
        <v>201</v>
      </c>
      <c r="H388" s="230">
        <v>3.6000000000000001</v>
      </c>
      <c r="I388" s="231"/>
      <c r="J388" s="232">
        <f>ROUND(I388*H388,2)</f>
        <v>0</v>
      </c>
      <c r="K388" s="228" t="s">
        <v>190</v>
      </c>
      <c r="L388" s="43"/>
      <c r="M388" s="233" t="s">
        <v>1</v>
      </c>
      <c r="N388" s="234" t="s">
        <v>42</v>
      </c>
      <c r="O388" s="90"/>
      <c r="P388" s="235">
        <f>O388*H388</f>
        <v>0</v>
      </c>
      <c r="Q388" s="235">
        <v>0.0010200000000000001</v>
      </c>
      <c r="R388" s="235">
        <f>Q388*H388</f>
        <v>0.0036720000000000004</v>
      </c>
      <c r="S388" s="235">
        <v>0</v>
      </c>
      <c r="T388" s="236">
        <f>S388*H388</f>
        <v>0</v>
      </c>
      <c r="U388" s="37"/>
      <c r="V388" s="37"/>
      <c r="W388" s="37"/>
      <c r="X388" s="37"/>
      <c r="Y388" s="37"/>
      <c r="Z388" s="37"/>
      <c r="AA388" s="37"/>
      <c r="AB388" s="37"/>
      <c r="AC388" s="37"/>
      <c r="AD388" s="37"/>
      <c r="AE388" s="37"/>
      <c r="AR388" s="237" t="s">
        <v>260</v>
      </c>
      <c r="AT388" s="237" t="s">
        <v>186</v>
      </c>
      <c r="AU388" s="237" t="s">
        <v>87</v>
      </c>
      <c r="AY388" s="16" t="s">
        <v>184</v>
      </c>
      <c r="BE388" s="238">
        <f>IF(N388="základní",J388,0)</f>
        <v>0</v>
      </c>
      <c r="BF388" s="238">
        <f>IF(N388="snížená",J388,0)</f>
        <v>0</v>
      </c>
      <c r="BG388" s="238">
        <f>IF(N388="zákl. přenesená",J388,0)</f>
        <v>0</v>
      </c>
      <c r="BH388" s="238">
        <f>IF(N388="sníž. přenesená",J388,0)</f>
        <v>0</v>
      </c>
      <c r="BI388" s="238">
        <f>IF(N388="nulová",J388,0)</f>
        <v>0</v>
      </c>
      <c r="BJ388" s="16" t="s">
        <v>85</v>
      </c>
      <c r="BK388" s="238">
        <f>ROUND(I388*H388,2)</f>
        <v>0</v>
      </c>
      <c r="BL388" s="16" t="s">
        <v>260</v>
      </c>
      <c r="BM388" s="237" t="s">
        <v>659</v>
      </c>
    </row>
    <row r="389" s="13" customFormat="1">
      <c r="A389" s="13"/>
      <c r="B389" s="239"/>
      <c r="C389" s="240"/>
      <c r="D389" s="241" t="s">
        <v>192</v>
      </c>
      <c r="E389" s="242" t="s">
        <v>1</v>
      </c>
      <c r="F389" s="243" t="s">
        <v>660</v>
      </c>
      <c r="G389" s="240"/>
      <c r="H389" s="244">
        <v>3.6000000000000001</v>
      </c>
      <c r="I389" s="245"/>
      <c r="J389" s="240"/>
      <c r="K389" s="240"/>
      <c r="L389" s="246"/>
      <c r="M389" s="247"/>
      <c r="N389" s="248"/>
      <c r="O389" s="248"/>
      <c r="P389" s="248"/>
      <c r="Q389" s="248"/>
      <c r="R389" s="248"/>
      <c r="S389" s="248"/>
      <c r="T389" s="249"/>
      <c r="U389" s="13"/>
      <c r="V389" s="13"/>
      <c r="W389" s="13"/>
      <c r="X389" s="13"/>
      <c r="Y389" s="13"/>
      <c r="Z389" s="13"/>
      <c r="AA389" s="13"/>
      <c r="AB389" s="13"/>
      <c r="AC389" s="13"/>
      <c r="AD389" s="13"/>
      <c r="AE389" s="13"/>
      <c r="AT389" s="250" t="s">
        <v>192</v>
      </c>
      <c r="AU389" s="250" t="s">
        <v>87</v>
      </c>
      <c r="AV389" s="13" t="s">
        <v>87</v>
      </c>
      <c r="AW389" s="13" t="s">
        <v>32</v>
      </c>
      <c r="AX389" s="13" t="s">
        <v>77</v>
      </c>
      <c r="AY389" s="250" t="s">
        <v>184</v>
      </c>
    </row>
    <row r="390" s="14" customFormat="1">
      <c r="A390" s="14"/>
      <c r="B390" s="251"/>
      <c r="C390" s="252"/>
      <c r="D390" s="241" t="s">
        <v>192</v>
      </c>
      <c r="E390" s="253" t="s">
        <v>1</v>
      </c>
      <c r="F390" s="254" t="s">
        <v>194</v>
      </c>
      <c r="G390" s="252"/>
      <c r="H390" s="255">
        <v>3.6000000000000001</v>
      </c>
      <c r="I390" s="256"/>
      <c r="J390" s="252"/>
      <c r="K390" s="252"/>
      <c r="L390" s="257"/>
      <c r="M390" s="258"/>
      <c r="N390" s="259"/>
      <c r="O390" s="259"/>
      <c r="P390" s="259"/>
      <c r="Q390" s="259"/>
      <c r="R390" s="259"/>
      <c r="S390" s="259"/>
      <c r="T390" s="260"/>
      <c r="U390" s="14"/>
      <c r="V390" s="14"/>
      <c r="W390" s="14"/>
      <c r="X390" s="14"/>
      <c r="Y390" s="14"/>
      <c r="Z390" s="14"/>
      <c r="AA390" s="14"/>
      <c r="AB390" s="14"/>
      <c r="AC390" s="14"/>
      <c r="AD390" s="14"/>
      <c r="AE390" s="14"/>
      <c r="AT390" s="261" t="s">
        <v>192</v>
      </c>
      <c r="AU390" s="261" t="s">
        <v>87</v>
      </c>
      <c r="AV390" s="14" t="s">
        <v>108</v>
      </c>
      <c r="AW390" s="14" t="s">
        <v>32</v>
      </c>
      <c r="AX390" s="14" t="s">
        <v>85</v>
      </c>
      <c r="AY390" s="261" t="s">
        <v>184</v>
      </c>
    </row>
    <row r="391" s="2" customFormat="1" ht="16.5" customHeight="1">
      <c r="A391" s="37"/>
      <c r="B391" s="38"/>
      <c r="C391" s="262" t="s">
        <v>661</v>
      </c>
      <c r="D391" s="262" t="s">
        <v>235</v>
      </c>
      <c r="E391" s="263" t="s">
        <v>652</v>
      </c>
      <c r="F391" s="264" t="s">
        <v>653</v>
      </c>
      <c r="G391" s="265" t="s">
        <v>201</v>
      </c>
      <c r="H391" s="266">
        <v>3.96</v>
      </c>
      <c r="I391" s="267"/>
      <c r="J391" s="268">
        <f>ROUND(I391*H391,2)</f>
        <v>0</v>
      </c>
      <c r="K391" s="264" t="s">
        <v>202</v>
      </c>
      <c r="L391" s="269"/>
      <c r="M391" s="270" t="s">
        <v>1</v>
      </c>
      <c r="N391" s="271" t="s">
        <v>42</v>
      </c>
      <c r="O391" s="90"/>
      <c r="P391" s="235">
        <f>O391*H391</f>
        <v>0</v>
      </c>
      <c r="Q391" s="235">
        <v>0.0054999999999999997</v>
      </c>
      <c r="R391" s="235">
        <f>Q391*H391</f>
        <v>0.021779999999999997</v>
      </c>
      <c r="S391" s="235">
        <v>0</v>
      </c>
      <c r="T391" s="236">
        <f>S391*H391</f>
        <v>0</v>
      </c>
      <c r="U391" s="37"/>
      <c r="V391" s="37"/>
      <c r="W391" s="37"/>
      <c r="X391" s="37"/>
      <c r="Y391" s="37"/>
      <c r="Z391" s="37"/>
      <c r="AA391" s="37"/>
      <c r="AB391" s="37"/>
      <c r="AC391" s="37"/>
      <c r="AD391" s="37"/>
      <c r="AE391" s="37"/>
      <c r="AR391" s="237" t="s">
        <v>339</v>
      </c>
      <c r="AT391" s="237" t="s">
        <v>235</v>
      </c>
      <c r="AU391" s="237" t="s">
        <v>87</v>
      </c>
      <c r="AY391" s="16" t="s">
        <v>184</v>
      </c>
      <c r="BE391" s="238">
        <f>IF(N391="základní",J391,0)</f>
        <v>0</v>
      </c>
      <c r="BF391" s="238">
        <f>IF(N391="snížená",J391,0)</f>
        <v>0</v>
      </c>
      <c r="BG391" s="238">
        <f>IF(N391="zákl. přenesená",J391,0)</f>
        <v>0</v>
      </c>
      <c r="BH391" s="238">
        <f>IF(N391="sníž. přenesená",J391,0)</f>
        <v>0</v>
      </c>
      <c r="BI391" s="238">
        <f>IF(N391="nulová",J391,0)</f>
        <v>0</v>
      </c>
      <c r="BJ391" s="16" t="s">
        <v>85</v>
      </c>
      <c r="BK391" s="238">
        <f>ROUND(I391*H391,2)</f>
        <v>0</v>
      </c>
      <c r="BL391" s="16" t="s">
        <v>260</v>
      </c>
      <c r="BM391" s="237" t="s">
        <v>662</v>
      </c>
    </row>
    <row r="392" s="13" customFormat="1">
      <c r="A392" s="13"/>
      <c r="B392" s="239"/>
      <c r="C392" s="240"/>
      <c r="D392" s="241" t="s">
        <v>192</v>
      </c>
      <c r="E392" s="240"/>
      <c r="F392" s="243" t="s">
        <v>663</v>
      </c>
      <c r="G392" s="240"/>
      <c r="H392" s="244">
        <v>3.96</v>
      </c>
      <c r="I392" s="245"/>
      <c r="J392" s="240"/>
      <c r="K392" s="240"/>
      <c r="L392" s="246"/>
      <c r="M392" s="247"/>
      <c r="N392" s="248"/>
      <c r="O392" s="248"/>
      <c r="P392" s="248"/>
      <c r="Q392" s="248"/>
      <c r="R392" s="248"/>
      <c r="S392" s="248"/>
      <c r="T392" s="249"/>
      <c r="U392" s="13"/>
      <c r="V392" s="13"/>
      <c r="W392" s="13"/>
      <c r="X392" s="13"/>
      <c r="Y392" s="13"/>
      <c r="Z392" s="13"/>
      <c r="AA392" s="13"/>
      <c r="AB392" s="13"/>
      <c r="AC392" s="13"/>
      <c r="AD392" s="13"/>
      <c r="AE392" s="13"/>
      <c r="AT392" s="250" t="s">
        <v>192</v>
      </c>
      <c r="AU392" s="250" t="s">
        <v>87</v>
      </c>
      <c r="AV392" s="13" t="s">
        <v>87</v>
      </c>
      <c r="AW392" s="13" t="s">
        <v>4</v>
      </c>
      <c r="AX392" s="13" t="s">
        <v>85</v>
      </c>
      <c r="AY392" s="250" t="s">
        <v>184</v>
      </c>
    </row>
    <row r="393" s="2" customFormat="1" ht="16.5" customHeight="1">
      <c r="A393" s="37"/>
      <c r="B393" s="38"/>
      <c r="C393" s="226" t="s">
        <v>664</v>
      </c>
      <c r="D393" s="226" t="s">
        <v>186</v>
      </c>
      <c r="E393" s="227" t="s">
        <v>665</v>
      </c>
      <c r="F393" s="228" t="s">
        <v>666</v>
      </c>
      <c r="G393" s="229" t="s">
        <v>263</v>
      </c>
      <c r="H393" s="230">
        <v>0.041000000000000002</v>
      </c>
      <c r="I393" s="231"/>
      <c r="J393" s="232">
        <f>ROUND(I393*H393,2)</f>
        <v>0</v>
      </c>
      <c r="K393" s="228" t="s">
        <v>190</v>
      </c>
      <c r="L393" s="43"/>
      <c r="M393" s="233" t="s">
        <v>1</v>
      </c>
      <c r="N393" s="234" t="s">
        <v>42</v>
      </c>
      <c r="O393" s="90"/>
      <c r="P393" s="235">
        <f>O393*H393</f>
        <v>0</v>
      </c>
      <c r="Q393" s="235">
        <v>0</v>
      </c>
      <c r="R393" s="235">
        <f>Q393*H393</f>
        <v>0</v>
      </c>
      <c r="S393" s="235">
        <v>0</v>
      </c>
      <c r="T393" s="236">
        <f>S393*H393</f>
        <v>0</v>
      </c>
      <c r="U393" s="37"/>
      <c r="V393" s="37"/>
      <c r="W393" s="37"/>
      <c r="X393" s="37"/>
      <c r="Y393" s="37"/>
      <c r="Z393" s="37"/>
      <c r="AA393" s="37"/>
      <c r="AB393" s="37"/>
      <c r="AC393" s="37"/>
      <c r="AD393" s="37"/>
      <c r="AE393" s="37"/>
      <c r="AR393" s="237" t="s">
        <v>260</v>
      </c>
      <c r="AT393" s="237" t="s">
        <v>186</v>
      </c>
      <c r="AU393" s="237" t="s">
        <v>87</v>
      </c>
      <c r="AY393" s="16" t="s">
        <v>184</v>
      </c>
      <c r="BE393" s="238">
        <f>IF(N393="základní",J393,0)</f>
        <v>0</v>
      </c>
      <c r="BF393" s="238">
        <f>IF(N393="snížená",J393,0)</f>
        <v>0</v>
      </c>
      <c r="BG393" s="238">
        <f>IF(N393="zákl. přenesená",J393,0)</f>
        <v>0</v>
      </c>
      <c r="BH393" s="238">
        <f>IF(N393="sníž. přenesená",J393,0)</f>
        <v>0</v>
      </c>
      <c r="BI393" s="238">
        <f>IF(N393="nulová",J393,0)</f>
        <v>0</v>
      </c>
      <c r="BJ393" s="16" t="s">
        <v>85</v>
      </c>
      <c r="BK393" s="238">
        <f>ROUND(I393*H393,2)</f>
        <v>0</v>
      </c>
      <c r="BL393" s="16" t="s">
        <v>260</v>
      </c>
      <c r="BM393" s="237" t="s">
        <v>667</v>
      </c>
    </row>
    <row r="394" s="12" customFormat="1" ht="22.8" customHeight="1">
      <c r="A394" s="12"/>
      <c r="B394" s="210"/>
      <c r="C394" s="211"/>
      <c r="D394" s="212" t="s">
        <v>76</v>
      </c>
      <c r="E394" s="224" t="s">
        <v>668</v>
      </c>
      <c r="F394" s="224" t="s">
        <v>669</v>
      </c>
      <c r="G394" s="211"/>
      <c r="H394" s="211"/>
      <c r="I394" s="214"/>
      <c r="J394" s="225">
        <f>BK394</f>
        <v>0</v>
      </c>
      <c r="K394" s="211"/>
      <c r="L394" s="216"/>
      <c r="M394" s="217"/>
      <c r="N394" s="218"/>
      <c r="O394" s="218"/>
      <c r="P394" s="219">
        <f>SUM(P395:P396)</f>
        <v>0</v>
      </c>
      <c r="Q394" s="218"/>
      <c r="R394" s="219">
        <f>SUM(R395:R396)</f>
        <v>0</v>
      </c>
      <c r="S394" s="218"/>
      <c r="T394" s="220">
        <f>SUM(T395:T396)</f>
        <v>0.020320000000000001</v>
      </c>
      <c r="U394" s="12"/>
      <c r="V394" s="12"/>
      <c r="W394" s="12"/>
      <c r="X394" s="12"/>
      <c r="Y394" s="12"/>
      <c r="Z394" s="12"/>
      <c r="AA394" s="12"/>
      <c r="AB394" s="12"/>
      <c r="AC394" s="12"/>
      <c r="AD394" s="12"/>
      <c r="AE394" s="12"/>
      <c r="AR394" s="221" t="s">
        <v>87</v>
      </c>
      <c r="AT394" s="222" t="s">
        <v>76</v>
      </c>
      <c r="AU394" s="222" t="s">
        <v>85</v>
      </c>
      <c r="AY394" s="221" t="s">
        <v>184</v>
      </c>
      <c r="BK394" s="223">
        <f>SUM(BK395:BK396)</f>
        <v>0</v>
      </c>
    </row>
    <row r="395" s="2" customFormat="1" ht="16.5" customHeight="1">
      <c r="A395" s="37"/>
      <c r="B395" s="38"/>
      <c r="C395" s="226" t="s">
        <v>670</v>
      </c>
      <c r="D395" s="226" t="s">
        <v>186</v>
      </c>
      <c r="E395" s="227" t="s">
        <v>671</v>
      </c>
      <c r="F395" s="228" t="s">
        <v>672</v>
      </c>
      <c r="G395" s="229" t="s">
        <v>673</v>
      </c>
      <c r="H395" s="230">
        <v>1</v>
      </c>
      <c r="I395" s="231"/>
      <c r="J395" s="232">
        <f>ROUND(I395*H395,2)</f>
        <v>0</v>
      </c>
      <c r="K395" s="228" t="s">
        <v>190</v>
      </c>
      <c r="L395" s="43"/>
      <c r="M395" s="233" t="s">
        <v>1</v>
      </c>
      <c r="N395" s="234" t="s">
        <v>42</v>
      </c>
      <c r="O395" s="90"/>
      <c r="P395" s="235">
        <f>O395*H395</f>
        <v>0</v>
      </c>
      <c r="Q395" s="235">
        <v>0</v>
      </c>
      <c r="R395" s="235">
        <f>Q395*H395</f>
        <v>0</v>
      </c>
      <c r="S395" s="235">
        <v>0.019460000000000002</v>
      </c>
      <c r="T395" s="236">
        <f>S395*H395</f>
        <v>0.019460000000000002</v>
      </c>
      <c r="U395" s="37"/>
      <c r="V395" s="37"/>
      <c r="W395" s="37"/>
      <c r="X395" s="37"/>
      <c r="Y395" s="37"/>
      <c r="Z395" s="37"/>
      <c r="AA395" s="37"/>
      <c r="AB395" s="37"/>
      <c r="AC395" s="37"/>
      <c r="AD395" s="37"/>
      <c r="AE395" s="37"/>
      <c r="AR395" s="237" t="s">
        <v>260</v>
      </c>
      <c r="AT395" s="237" t="s">
        <v>186</v>
      </c>
      <c r="AU395" s="237" t="s">
        <v>87</v>
      </c>
      <c r="AY395" s="16" t="s">
        <v>184</v>
      </c>
      <c r="BE395" s="238">
        <f>IF(N395="základní",J395,0)</f>
        <v>0</v>
      </c>
      <c r="BF395" s="238">
        <f>IF(N395="snížená",J395,0)</f>
        <v>0</v>
      </c>
      <c r="BG395" s="238">
        <f>IF(N395="zákl. přenesená",J395,0)</f>
        <v>0</v>
      </c>
      <c r="BH395" s="238">
        <f>IF(N395="sníž. přenesená",J395,0)</f>
        <v>0</v>
      </c>
      <c r="BI395" s="238">
        <f>IF(N395="nulová",J395,0)</f>
        <v>0</v>
      </c>
      <c r="BJ395" s="16" t="s">
        <v>85</v>
      </c>
      <c r="BK395" s="238">
        <f>ROUND(I395*H395,2)</f>
        <v>0</v>
      </c>
      <c r="BL395" s="16" t="s">
        <v>260</v>
      </c>
      <c r="BM395" s="237" t="s">
        <v>674</v>
      </c>
    </row>
    <row r="396" s="2" customFormat="1" ht="16.5" customHeight="1">
      <c r="A396" s="37"/>
      <c r="B396" s="38"/>
      <c r="C396" s="226" t="s">
        <v>675</v>
      </c>
      <c r="D396" s="226" t="s">
        <v>186</v>
      </c>
      <c r="E396" s="227" t="s">
        <v>676</v>
      </c>
      <c r="F396" s="228" t="s">
        <v>677</v>
      </c>
      <c r="G396" s="229" t="s">
        <v>673</v>
      </c>
      <c r="H396" s="230">
        <v>1</v>
      </c>
      <c r="I396" s="231"/>
      <c r="J396" s="232">
        <f>ROUND(I396*H396,2)</f>
        <v>0</v>
      </c>
      <c r="K396" s="228" t="s">
        <v>190</v>
      </c>
      <c r="L396" s="43"/>
      <c r="M396" s="233" t="s">
        <v>1</v>
      </c>
      <c r="N396" s="234" t="s">
        <v>42</v>
      </c>
      <c r="O396" s="90"/>
      <c r="P396" s="235">
        <f>O396*H396</f>
        <v>0</v>
      </c>
      <c r="Q396" s="235">
        <v>0</v>
      </c>
      <c r="R396" s="235">
        <f>Q396*H396</f>
        <v>0</v>
      </c>
      <c r="S396" s="235">
        <v>0.00085999999999999998</v>
      </c>
      <c r="T396" s="236">
        <f>S396*H396</f>
        <v>0.00085999999999999998</v>
      </c>
      <c r="U396" s="37"/>
      <c r="V396" s="37"/>
      <c r="W396" s="37"/>
      <c r="X396" s="37"/>
      <c r="Y396" s="37"/>
      <c r="Z396" s="37"/>
      <c r="AA396" s="37"/>
      <c r="AB396" s="37"/>
      <c r="AC396" s="37"/>
      <c r="AD396" s="37"/>
      <c r="AE396" s="37"/>
      <c r="AR396" s="237" t="s">
        <v>260</v>
      </c>
      <c r="AT396" s="237" t="s">
        <v>186</v>
      </c>
      <c r="AU396" s="237" t="s">
        <v>87</v>
      </c>
      <c r="AY396" s="16" t="s">
        <v>184</v>
      </c>
      <c r="BE396" s="238">
        <f>IF(N396="základní",J396,0)</f>
        <v>0</v>
      </c>
      <c r="BF396" s="238">
        <f>IF(N396="snížená",J396,0)</f>
        <v>0</v>
      </c>
      <c r="BG396" s="238">
        <f>IF(N396="zákl. přenesená",J396,0)</f>
        <v>0</v>
      </c>
      <c r="BH396" s="238">
        <f>IF(N396="sníž. přenesená",J396,0)</f>
        <v>0</v>
      </c>
      <c r="BI396" s="238">
        <f>IF(N396="nulová",J396,0)</f>
        <v>0</v>
      </c>
      <c r="BJ396" s="16" t="s">
        <v>85</v>
      </c>
      <c r="BK396" s="238">
        <f>ROUND(I396*H396,2)</f>
        <v>0</v>
      </c>
      <c r="BL396" s="16" t="s">
        <v>260</v>
      </c>
      <c r="BM396" s="237" t="s">
        <v>678</v>
      </c>
    </row>
    <row r="397" s="12" customFormat="1" ht="22.8" customHeight="1">
      <c r="A397" s="12"/>
      <c r="B397" s="210"/>
      <c r="C397" s="211"/>
      <c r="D397" s="212" t="s">
        <v>76</v>
      </c>
      <c r="E397" s="224" t="s">
        <v>679</v>
      </c>
      <c r="F397" s="224" t="s">
        <v>680</v>
      </c>
      <c r="G397" s="211"/>
      <c r="H397" s="211"/>
      <c r="I397" s="214"/>
      <c r="J397" s="225">
        <f>BK397</f>
        <v>0</v>
      </c>
      <c r="K397" s="211"/>
      <c r="L397" s="216"/>
      <c r="M397" s="217"/>
      <c r="N397" s="218"/>
      <c r="O397" s="218"/>
      <c r="P397" s="219">
        <f>P398</f>
        <v>0</v>
      </c>
      <c r="Q397" s="218"/>
      <c r="R397" s="219">
        <f>R398</f>
        <v>0</v>
      </c>
      <c r="S397" s="218"/>
      <c r="T397" s="220">
        <f>T398</f>
        <v>0.073999999999999996</v>
      </c>
      <c r="U397" s="12"/>
      <c r="V397" s="12"/>
      <c r="W397" s="12"/>
      <c r="X397" s="12"/>
      <c r="Y397" s="12"/>
      <c r="Z397" s="12"/>
      <c r="AA397" s="12"/>
      <c r="AB397" s="12"/>
      <c r="AC397" s="12"/>
      <c r="AD397" s="12"/>
      <c r="AE397" s="12"/>
      <c r="AR397" s="221" t="s">
        <v>87</v>
      </c>
      <c r="AT397" s="222" t="s">
        <v>76</v>
      </c>
      <c r="AU397" s="222" t="s">
        <v>85</v>
      </c>
      <c r="AY397" s="221" t="s">
        <v>184</v>
      </c>
      <c r="BK397" s="223">
        <f>BK398</f>
        <v>0</v>
      </c>
    </row>
    <row r="398" s="2" customFormat="1" ht="16.5" customHeight="1">
      <c r="A398" s="37"/>
      <c r="B398" s="38"/>
      <c r="C398" s="226" t="s">
        <v>681</v>
      </c>
      <c r="D398" s="226" t="s">
        <v>186</v>
      </c>
      <c r="E398" s="227" t="s">
        <v>682</v>
      </c>
      <c r="F398" s="228" t="s">
        <v>683</v>
      </c>
      <c r="G398" s="229" t="s">
        <v>305</v>
      </c>
      <c r="H398" s="230">
        <v>2</v>
      </c>
      <c r="I398" s="231"/>
      <c r="J398" s="232">
        <f>ROUND(I398*H398,2)</f>
        <v>0</v>
      </c>
      <c r="K398" s="228" t="s">
        <v>202</v>
      </c>
      <c r="L398" s="43"/>
      <c r="M398" s="233" t="s">
        <v>1</v>
      </c>
      <c r="N398" s="234" t="s">
        <v>42</v>
      </c>
      <c r="O398" s="90"/>
      <c r="P398" s="235">
        <f>O398*H398</f>
        <v>0</v>
      </c>
      <c r="Q398" s="235">
        <v>0</v>
      </c>
      <c r="R398" s="235">
        <f>Q398*H398</f>
        <v>0</v>
      </c>
      <c r="S398" s="235">
        <v>0.036999999999999998</v>
      </c>
      <c r="T398" s="236">
        <f>S398*H398</f>
        <v>0.073999999999999996</v>
      </c>
      <c r="U398" s="37"/>
      <c r="V398" s="37"/>
      <c r="W398" s="37"/>
      <c r="X398" s="37"/>
      <c r="Y398" s="37"/>
      <c r="Z398" s="37"/>
      <c r="AA398" s="37"/>
      <c r="AB398" s="37"/>
      <c r="AC398" s="37"/>
      <c r="AD398" s="37"/>
      <c r="AE398" s="37"/>
      <c r="AR398" s="237" t="s">
        <v>260</v>
      </c>
      <c r="AT398" s="237" t="s">
        <v>186</v>
      </c>
      <c r="AU398" s="237" t="s">
        <v>87</v>
      </c>
      <c r="AY398" s="16" t="s">
        <v>184</v>
      </c>
      <c r="BE398" s="238">
        <f>IF(N398="základní",J398,0)</f>
        <v>0</v>
      </c>
      <c r="BF398" s="238">
        <f>IF(N398="snížená",J398,0)</f>
        <v>0</v>
      </c>
      <c r="BG398" s="238">
        <f>IF(N398="zákl. přenesená",J398,0)</f>
        <v>0</v>
      </c>
      <c r="BH398" s="238">
        <f>IF(N398="sníž. přenesená",J398,0)</f>
        <v>0</v>
      </c>
      <c r="BI398" s="238">
        <f>IF(N398="nulová",J398,0)</f>
        <v>0</v>
      </c>
      <c r="BJ398" s="16" t="s">
        <v>85</v>
      </c>
      <c r="BK398" s="238">
        <f>ROUND(I398*H398,2)</f>
        <v>0</v>
      </c>
      <c r="BL398" s="16" t="s">
        <v>260</v>
      </c>
      <c r="BM398" s="237" t="s">
        <v>684</v>
      </c>
    </row>
    <row r="399" s="12" customFormat="1" ht="22.8" customHeight="1">
      <c r="A399" s="12"/>
      <c r="B399" s="210"/>
      <c r="C399" s="211"/>
      <c r="D399" s="212" t="s">
        <v>76</v>
      </c>
      <c r="E399" s="224" t="s">
        <v>685</v>
      </c>
      <c r="F399" s="224" t="s">
        <v>686</v>
      </c>
      <c r="G399" s="211"/>
      <c r="H399" s="211"/>
      <c r="I399" s="214"/>
      <c r="J399" s="225">
        <f>BK399</f>
        <v>0</v>
      </c>
      <c r="K399" s="211"/>
      <c r="L399" s="216"/>
      <c r="M399" s="217"/>
      <c r="N399" s="218"/>
      <c r="O399" s="218"/>
      <c r="P399" s="219">
        <f>SUM(P400:P415)</f>
        <v>0</v>
      </c>
      <c r="Q399" s="218"/>
      <c r="R399" s="219">
        <f>SUM(R400:R415)</f>
        <v>4.0380436199999998</v>
      </c>
      <c r="S399" s="218"/>
      <c r="T399" s="220">
        <f>SUM(T400:T415)</f>
        <v>0.18198750000000002</v>
      </c>
      <c r="U399" s="12"/>
      <c r="V399" s="12"/>
      <c r="W399" s="12"/>
      <c r="X399" s="12"/>
      <c r="Y399" s="12"/>
      <c r="Z399" s="12"/>
      <c r="AA399" s="12"/>
      <c r="AB399" s="12"/>
      <c r="AC399" s="12"/>
      <c r="AD399" s="12"/>
      <c r="AE399" s="12"/>
      <c r="AR399" s="221" t="s">
        <v>87</v>
      </c>
      <c r="AT399" s="222" t="s">
        <v>76</v>
      </c>
      <c r="AU399" s="222" t="s">
        <v>85</v>
      </c>
      <c r="AY399" s="221" t="s">
        <v>184</v>
      </c>
      <c r="BK399" s="223">
        <f>SUM(BK400:BK415)</f>
        <v>0</v>
      </c>
    </row>
    <row r="400" s="2" customFormat="1" ht="16.5" customHeight="1">
      <c r="A400" s="37"/>
      <c r="B400" s="38"/>
      <c r="C400" s="226" t="s">
        <v>687</v>
      </c>
      <c r="D400" s="226" t="s">
        <v>186</v>
      </c>
      <c r="E400" s="227" t="s">
        <v>688</v>
      </c>
      <c r="F400" s="228" t="s">
        <v>689</v>
      </c>
      <c r="G400" s="229" t="s">
        <v>201</v>
      </c>
      <c r="H400" s="230">
        <v>52.167999999999999</v>
      </c>
      <c r="I400" s="231"/>
      <c r="J400" s="232">
        <f>ROUND(I400*H400,2)</f>
        <v>0</v>
      </c>
      <c r="K400" s="228" t="s">
        <v>190</v>
      </c>
      <c r="L400" s="43"/>
      <c r="M400" s="233" t="s">
        <v>1</v>
      </c>
      <c r="N400" s="234" t="s">
        <v>42</v>
      </c>
      <c r="O400" s="90"/>
      <c r="P400" s="235">
        <f>O400*H400</f>
        <v>0</v>
      </c>
      <c r="Q400" s="235">
        <v>0.059839999999999997</v>
      </c>
      <c r="R400" s="235">
        <f>Q400*H400</f>
        <v>3.12173312</v>
      </c>
      <c r="S400" s="235">
        <v>0</v>
      </c>
      <c r="T400" s="236">
        <f>S400*H400</f>
        <v>0</v>
      </c>
      <c r="U400" s="37"/>
      <c r="V400" s="37"/>
      <c r="W400" s="37"/>
      <c r="X400" s="37"/>
      <c r="Y400" s="37"/>
      <c r="Z400" s="37"/>
      <c r="AA400" s="37"/>
      <c r="AB400" s="37"/>
      <c r="AC400" s="37"/>
      <c r="AD400" s="37"/>
      <c r="AE400" s="37"/>
      <c r="AR400" s="237" t="s">
        <v>260</v>
      </c>
      <c r="AT400" s="237" t="s">
        <v>186</v>
      </c>
      <c r="AU400" s="237" t="s">
        <v>87</v>
      </c>
      <c r="AY400" s="16" t="s">
        <v>184</v>
      </c>
      <c r="BE400" s="238">
        <f>IF(N400="základní",J400,0)</f>
        <v>0</v>
      </c>
      <c r="BF400" s="238">
        <f>IF(N400="snížená",J400,0)</f>
        <v>0</v>
      </c>
      <c r="BG400" s="238">
        <f>IF(N400="zákl. přenesená",J400,0)</f>
        <v>0</v>
      </c>
      <c r="BH400" s="238">
        <f>IF(N400="sníž. přenesená",J400,0)</f>
        <v>0</v>
      </c>
      <c r="BI400" s="238">
        <f>IF(N400="nulová",J400,0)</f>
        <v>0</v>
      </c>
      <c r="BJ400" s="16" t="s">
        <v>85</v>
      </c>
      <c r="BK400" s="238">
        <f>ROUND(I400*H400,2)</f>
        <v>0</v>
      </c>
      <c r="BL400" s="16" t="s">
        <v>260</v>
      </c>
      <c r="BM400" s="237" t="s">
        <v>690</v>
      </c>
    </row>
    <row r="401" s="13" customFormat="1">
      <c r="A401" s="13"/>
      <c r="B401" s="239"/>
      <c r="C401" s="240"/>
      <c r="D401" s="241" t="s">
        <v>192</v>
      </c>
      <c r="E401" s="242" t="s">
        <v>1</v>
      </c>
      <c r="F401" s="243" t="s">
        <v>691</v>
      </c>
      <c r="G401" s="240"/>
      <c r="H401" s="244">
        <v>52.167999999999999</v>
      </c>
      <c r="I401" s="245"/>
      <c r="J401" s="240"/>
      <c r="K401" s="240"/>
      <c r="L401" s="246"/>
      <c r="M401" s="247"/>
      <c r="N401" s="248"/>
      <c r="O401" s="248"/>
      <c r="P401" s="248"/>
      <c r="Q401" s="248"/>
      <c r="R401" s="248"/>
      <c r="S401" s="248"/>
      <c r="T401" s="249"/>
      <c r="U401" s="13"/>
      <c r="V401" s="13"/>
      <c r="W401" s="13"/>
      <c r="X401" s="13"/>
      <c r="Y401" s="13"/>
      <c r="Z401" s="13"/>
      <c r="AA401" s="13"/>
      <c r="AB401" s="13"/>
      <c r="AC401" s="13"/>
      <c r="AD401" s="13"/>
      <c r="AE401" s="13"/>
      <c r="AT401" s="250" t="s">
        <v>192</v>
      </c>
      <c r="AU401" s="250" t="s">
        <v>87</v>
      </c>
      <c r="AV401" s="13" t="s">
        <v>87</v>
      </c>
      <c r="AW401" s="13" t="s">
        <v>32</v>
      </c>
      <c r="AX401" s="13" t="s">
        <v>77</v>
      </c>
      <c r="AY401" s="250" t="s">
        <v>184</v>
      </c>
    </row>
    <row r="402" s="14" customFormat="1">
      <c r="A402" s="14"/>
      <c r="B402" s="251"/>
      <c r="C402" s="252"/>
      <c r="D402" s="241" t="s">
        <v>192</v>
      </c>
      <c r="E402" s="253" t="s">
        <v>1</v>
      </c>
      <c r="F402" s="254" t="s">
        <v>194</v>
      </c>
      <c r="G402" s="252"/>
      <c r="H402" s="255">
        <v>52.167999999999999</v>
      </c>
      <c r="I402" s="256"/>
      <c r="J402" s="252"/>
      <c r="K402" s="252"/>
      <c r="L402" s="257"/>
      <c r="M402" s="258"/>
      <c r="N402" s="259"/>
      <c r="O402" s="259"/>
      <c r="P402" s="259"/>
      <c r="Q402" s="259"/>
      <c r="R402" s="259"/>
      <c r="S402" s="259"/>
      <c r="T402" s="260"/>
      <c r="U402" s="14"/>
      <c r="V402" s="14"/>
      <c r="W402" s="14"/>
      <c r="X402" s="14"/>
      <c r="Y402" s="14"/>
      <c r="Z402" s="14"/>
      <c r="AA402" s="14"/>
      <c r="AB402" s="14"/>
      <c r="AC402" s="14"/>
      <c r="AD402" s="14"/>
      <c r="AE402" s="14"/>
      <c r="AT402" s="261" t="s">
        <v>192</v>
      </c>
      <c r="AU402" s="261" t="s">
        <v>87</v>
      </c>
      <c r="AV402" s="14" t="s">
        <v>108</v>
      </c>
      <c r="AW402" s="14" t="s">
        <v>32</v>
      </c>
      <c r="AX402" s="14" t="s">
        <v>85</v>
      </c>
      <c r="AY402" s="261" t="s">
        <v>184</v>
      </c>
    </row>
    <row r="403" s="2" customFormat="1" ht="16.5" customHeight="1">
      <c r="A403" s="37"/>
      <c r="B403" s="38"/>
      <c r="C403" s="226" t="s">
        <v>692</v>
      </c>
      <c r="D403" s="226" t="s">
        <v>186</v>
      </c>
      <c r="E403" s="227" t="s">
        <v>693</v>
      </c>
      <c r="F403" s="228" t="s">
        <v>694</v>
      </c>
      <c r="G403" s="229" t="s">
        <v>201</v>
      </c>
      <c r="H403" s="230">
        <v>52.167999999999999</v>
      </c>
      <c r="I403" s="231"/>
      <c r="J403" s="232">
        <f>ROUND(I403*H403,2)</f>
        <v>0</v>
      </c>
      <c r="K403" s="228" t="s">
        <v>190</v>
      </c>
      <c r="L403" s="43"/>
      <c r="M403" s="233" t="s">
        <v>1</v>
      </c>
      <c r="N403" s="234" t="s">
        <v>42</v>
      </c>
      <c r="O403" s="90"/>
      <c r="P403" s="235">
        <f>O403*H403</f>
        <v>0</v>
      </c>
      <c r="Q403" s="235">
        <v>0.00020000000000000001</v>
      </c>
      <c r="R403" s="235">
        <f>Q403*H403</f>
        <v>0.010433600000000001</v>
      </c>
      <c r="S403" s="235">
        <v>0</v>
      </c>
      <c r="T403" s="236">
        <f>S403*H403</f>
        <v>0</v>
      </c>
      <c r="U403" s="37"/>
      <c r="V403" s="37"/>
      <c r="W403" s="37"/>
      <c r="X403" s="37"/>
      <c r="Y403" s="37"/>
      <c r="Z403" s="37"/>
      <c r="AA403" s="37"/>
      <c r="AB403" s="37"/>
      <c r="AC403" s="37"/>
      <c r="AD403" s="37"/>
      <c r="AE403" s="37"/>
      <c r="AR403" s="237" t="s">
        <v>260</v>
      </c>
      <c r="AT403" s="237" t="s">
        <v>186</v>
      </c>
      <c r="AU403" s="237" t="s">
        <v>87</v>
      </c>
      <c r="AY403" s="16" t="s">
        <v>184</v>
      </c>
      <c r="BE403" s="238">
        <f>IF(N403="základní",J403,0)</f>
        <v>0</v>
      </c>
      <c r="BF403" s="238">
        <f>IF(N403="snížená",J403,0)</f>
        <v>0</v>
      </c>
      <c r="BG403" s="238">
        <f>IF(N403="zákl. přenesená",J403,0)</f>
        <v>0</v>
      </c>
      <c r="BH403" s="238">
        <f>IF(N403="sníž. přenesená",J403,0)</f>
        <v>0</v>
      </c>
      <c r="BI403" s="238">
        <f>IF(N403="nulová",J403,0)</f>
        <v>0</v>
      </c>
      <c r="BJ403" s="16" t="s">
        <v>85</v>
      </c>
      <c r="BK403" s="238">
        <f>ROUND(I403*H403,2)</f>
        <v>0</v>
      </c>
      <c r="BL403" s="16" t="s">
        <v>260</v>
      </c>
      <c r="BM403" s="237" t="s">
        <v>695</v>
      </c>
    </row>
    <row r="404" s="2" customFormat="1" ht="16.5" customHeight="1">
      <c r="A404" s="37"/>
      <c r="B404" s="38"/>
      <c r="C404" s="226" t="s">
        <v>696</v>
      </c>
      <c r="D404" s="226" t="s">
        <v>186</v>
      </c>
      <c r="E404" s="227" t="s">
        <v>697</v>
      </c>
      <c r="F404" s="228" t="s">
        <v>698</v>
      </c>
      <c r="G404" s="229" t="s">
        <v>201</v>
      </c>
      <c r="H404" s="230">
        <v>104.336</v>
      </c>
      <c r="I404" s="231"/>
      <c r="J404" s="232">
        <f>ROUND(I404*H404,2)</f>
        <v>0</v>
      </c>
      <c r="K404" s="228" t="s">
        <v>190</v>
      </c>
      <c r="L404" s="43"/>
      <c r="M404" s="233" t="s">
        <v>1</v>
      </c>
      <c r="N404" s="234" t="s">
        <v>42</v>
      </c>
      <c r="O404" s="90"/>
      <c r="P404" s="235">
        <f>O404*H404</f>
        <v>0</v>
      </c>
      <c r="Q404" s="235">
        <v>0.0014</v>
      </c>
      <c r="R404" s="235">
        <f>Q404*H404</f>
        <v>0.14607039999999999</v>
      </c>
      <c r="S404" s="235">
        <v>0</v>
      </c>
      <c r="T404" s="236">
        <f>S404*H404</f>
        <v>0</v>
      </c>
      <c r="U404" s="37"/>
      <c r="V404" s="37"/>
      <c r="W404" s="37"/>
      <c r="X404" s="37"/>
      <c r="Y404" s="37"/>
      <c r="Z404" s="37"/>
      <c r="AA404" s="37"/>
      <c r="AB404" s="37"/>
      <c r="AC404" s="37"/>
      <c r="AD404" s="37"/>
      <c r="AE404" s="37"/>
      <c r="AR404" s="237" t="s">
        <v>260</v>
      </c>
      <c r="AT404" s="237" t="s">
        <v>186</v>
      </c>
      <c r="AU404" s="237" t="s">
        <v>87</v>
      </c>
      <c r="AY404" s="16" t="s">
        <v>184</v>
      </c>
      <c r="BE404" s="238">
        <f>IF(N404="základní",J404,0)</f>
        <v>0</v>
      </c>
      <c r="BF404" s="238">
        <f>IF(N404="snížená",J404,0)</f>
        <v>0</v>
      </c>
      <c r="BG404" s="238">
        <f>IF(N404="zákl. přenesená",J404,0)</f>
        <v>0</v>
      </c>
      <c r="BH404" s="238">
        <f>IF(N404="sníž. přenesená",J404,0)</f>
        <v>0</v>
      </c>
      <c r="BI404" s="238">
        <f>IF(N404="nulová",J404,0)</f>
        <v>0</v>
      </c>
      <c r="BJ404" s="16" t="s">
        <v>85</v>
      </c>
      <c r="BK404" s="238">
        <f>ROUND(I404*H404,2)</f>
        <v>0</v>
      </c>
      <c r="BL404" s="16" t="s">
        <v>260</v>
      </c>
      <c r="BM404" s="237" t="s">
        <v>699</v>
      </c>
    </row>
    <row r="405" s="13" customFormat="1">
      <c r="A405" s="13"/>
      <c r="B405" s="239"/>
      <c r="C405" s="240"/>
      <c r="D405" s="241" t="s">
        <v>192</v>
      </c>
      <c r="E405" s="240"/>
      <c r="F405" s="243" t="s">
        <v>700</v>
      </c>
      <c r="G405" s="240"/>
      <c r="H405" s="244">
        <v>104.336</v>
      </c>
      <c r="I405" s="245"/>
      <c r="J405" s="240"/>
      <c r="K405" s="240"/>
      <c r="L405" s="246"/>
      <c r="M405" s="247"/>
      <c r="N405" s="248"/>
      <c r="O405" s="248"/>
      <c r="P405" s="248"/>
      <c r="Q405" s="248"/>
      <c r="R405" s="248"/>
      <c r="S405" s="248"/>
      <c r="T405" s="249"/>
      <c r="U405" s="13"/>
      <c r="V405" s="13"/>
      <c r="W405" s="13"/>
      <c r="X405" s="13"/>
      <c r="Y405" s="13"/>
      <c r="Z405" s="13"/>
      <c r="AA405" s="13"/>
      <c r="AB405" s="13"/>
      <c r="AC405" s="13"/>
      <c r="AD405" s="13"/>
      <c r="AE405" s="13"/>
      <c r="AT405" s="250" t="s">
        <v>192</v>
      </c>
      <c r="AU405" s="250" t="s">
        <v>87</v>
      </c>
      <c r="AV405" s="13" t="s">
        <v>87</v>
      </c>
      <c r="AW405" s="13" t="s">
        <v>4</v>
      </c>
      <c r="AX405" s="13" t="s">
        <v>85</v>
      </c>
      <c r="AY405" s="250" t="s">
        <v>184</v>
      </c>
    </row>
    <row r="406" s="2" customFormat="1" ht="16.5" customHeight="1">
      <c r="A406" s="37"/>
      <c r="B406" s="38"/>
      <c r="C406" s="226" t="s">
        <v>701</v>
      </c>
      <c r="D406" s="226" t="s">
        <v>186</v>
      </c>
      <c r="E406" s="227" t="s">
        <v>702</v>
      </c>
      <c r="F406" s="228" t="s">
        <v>703</v>
      </c>
      <c r="G406" s="229" t="s">
        <v>201</v>
      </c>
      <c r="H406" s="230">
        <v>10.550000000000001</v>
      </c>
      <c r="I406" s="231"/>
      <c r="J406" s="232">
        <f>ROUND(I406*H406,2)</f>
        <v>0</v>
      </c>
      <c r="K406" s="228" t="s">
        <v>190</v>
      </c>
      <c r="L406" s="43"/>
      <c r="M406" s="233" t="s">
        <v>1</v>
      </c>
      <c r="N406" s="234" t="s">
        <v>42</v>
      </c>
      <c r="O406" s="90"/>
      <c r="P406" s="235">
        <f>O406*H406</f>
        <v>0</v>
      </c>
      <c r="Q406" s="235">
        <v>0</v>
      </c>
      <c r="R406" s="235">
        <f>Q406*H406</f>
        <v>0</v>
      </c>
      <c r="S406" s="235">
        <v>0.017250000000000001</v>
      </c>
      <c r="T406" s="236">
        <f>S406*H406</f>
        <v>0.18198750000000002</v>
      </c>
      <c r="U406" s="37"/>
      <c r="V406" s="37"/>
      <c r="W406" s="37"/>
      <c r="X406" s="37"/>
      <c r="Y406" s="37"/>
      <c r="Z406" s="37"/>
      <c r="AA406" s="37"/>
      <c r="AB406" s="37"/>
      <c r="AC406" s="37"/>
      <c r="AD406" s="37"/>
      <c r="AE406" s="37"/>
      <c r="AR406" s="237" t="s">
        <v>260</v>
      </c>
      <c r="AT406" s="237" t="s">
        <v>186</v>
      </c>
      <c r="AU406" s="237" t="s">
        <v>87</v>
      </c>
      <c r="AY406" s="16" t="s">
        <v>184</v>
      </c>
      <c r="BE406" s="238">
        <f>IF(N406="základní",J406,0)</f>
        <v>0</v>
      </c>
      <c r="BF406" s="238">
        <f>IF(N406="snížená",J406,0)</f>
        <v>0</v>
      </c>
      <c r="BG406" s="238">
        <f>IF(N406="zákl. přenesená",J406,0)</f>
        <v>0</v>
      </c>
      <c r="BH406" s="238">
        <f>IF(N406="sníž. přenesená",J406,0)</f>
        <v>0</v>
      </c>
      <c r="BI406" s="238">
        <f>IF(N406="nulová",J406,0)</f>
        <v>0</v>
      </c>
      <c r="BJ406" s="16" t="s">
        <v>85</v>
      </c>
      <c r="BK406" s="238">
        <f>ROUND(I406*H406,2)</f>
        <v>0</v>
      </c>
      <c r="BL406" s="16" t="s">
        <v>260</v>
      </c>
      <c r="BM406" s="237" t="s">
        <v>704</v>
      </c>
    </row>
    <row r="407" s="2" customFormat="1" ht="16.5" customHeight="1">
      <c r="A407" s="37"/>
      <c r="B407" s="38"/>
      <c r="C407" s="226" t="s">
        <v>705</v>
      </c>
      <c r="D407" s="226" t="s">
        <v>186</v>
      </c>
      <c r="E407" s="227" t="s">
        <v>706</v>
      </c>
      <c r="F407" s="228" t="s">
        <v>707</v>
      </c>
      <c r="G407" s="229" t="s">
        <v>201</v>
      </c>
      <c r="H407" s="230">
        <v>69.909999999999997</v>
      </c>
      <c r="I407" s="231"/>
      <c r="J407" s="232">
        <f>ROUND(I407*H407,2)</f>
        <v>0</v>
      </c>
      <c r="K407" s="228" t="s">
        <v>190</v>
      </c>
      <c r="L407" s="43"/>
      <c r="M407" s="233" t="s">
        <v>1</v>
      </c>
      <c r="N407" s="234" t="s">
        <v>42</v>
      </c>
      <c r="O407" s="90"/>
      <c r="P407" s="235">
        <f>O407*H407</f>
        <v>0</v>
      </c>
      <c r="Q407" s="235">
        <v>0.00125</v>
      </c>
      <c r="R407" s="235">
        <f>Q407*H407</f>
        <v>0.087387499999999993</v>
      </c>
      <c r="S407" s="235">
        <v>0</v>
      </c>
      <c r="T407" s="236">
        <f>S407*H407</f>
        <v>0</v>
      </c>
      <c r="U407" s="37"/>
      <c r="V407" s="37"/>
      <c r="W407" s="37"/>
      <c r="X407" s="37"/>
      <c r="Y407" s="37"/>
      <c r="Z407" s="37"/>
      <c r="AA407" s="37"/>
      <c r="AB407" s="37"/>
      <c r="AC407" s="37"/>
      <c r="AD407" s="37"/>
      <c r="AE407" s="37"/>
      <c r="AR407" s="237" t="s">
        <v>260</v>
      </c>
      <c r="AT407" s="237" t="s">
        <v>186</v>
      </c>
      <c r="AU407" s="237" t="s">
        <v>87</v>
      </c>
      <c r="AY407" s="16" t="s">
        <v>184</v>
      </c>
      <c r="BE407" s="238">
        <f>IF(N407="základní",J407,0)</f>
        <v>0</v>
      </c>
      <c r="BF407" s="238">
        <f>IF(N407="snížená",J407,0)</f>
        <v>0</v>
      </c>
      <c r="BG407" s="238">
        <f>IF(N407="zákl. přenesená",J407,0)</f>
        <v>0</v>
      </c>
      <c r="BH407" s="238">
        <f>IF(N407="sníž. přenesená",J407,0)</f>
        <v>0</v>
      </c>
      <c r="BI407" s="238">
        <f>IF(N407="nulová",J407,0)</f>
        <v>0</v>
      </c>
      <c r="BJ407" s="16" t="s">
        <v>85</v>
      </c>
      <c r="BK407" s="238">
        <f>ROUND(I407*H407,2)</f>
        <v>0</v>
      </c>
      <c r="BL407" s="16" t="s">
        <v>260</v>
      </c>
      <c r="BM407" s="237" t="s">
        <v>708</v>
      </c>
    </row>
    <row r="408" s="13" customFormat="1">
      <c r="A408" s="13"/>
      <c r="B408" s="239"/>
      <c r="C408" s="240"/>
      <c r="D408" s="241" t="s">
        <v>192</v>
      </c>
      <c r="E408" s="242" t="s">
        <v>1</v>
      </c>
      <c r="F408" s="243" t="s">
        <v>709</v>
      </c>
      <c r="G408" s="240"/>
      <c r="H408" s="244">
        <v>69.909999999999997</v>
      </c>
      <c r="I408" s="245"/>
      <c r="J408" s="240"/>
      <c r="K408" s="240"/>
      <c r="L408" s="246"/>
      <c r="M408" s="247"/>
      <c r="N408" s="248"/>
      <c r="O408" s="248"/>
      <c r="P408" s="248"/>
      <c r="Q408" s="248"/>
      <c r="R408" s="248"/>
      <c r="S408" s="248"/>
      <c r="T408" s="249"/>
      <c r="U408" s="13"/>
      <c r="V408" s="13"/>
      <c r="W408" s="13"/>
      <c r="X408" s="13"/>
      <c r="Y408" s="13"/>
      <c r="Z408" s="13"/>
      <c r="AA408" s="13"/>
      <c r="AB408" s="13"/>
      <c r="AC408" s="13"/>
      <c r="AD408" s="13"/>
      <c r="AE408" s="13"/>
      <c r="AT408" s="250" t="s">
        <v>192</v>
      </c>
      <c r="AU408" s="250" t="s">
        <v>87</v>
      </c>
      <c r="AV408" s="13" t="s">
        <v>87</v>
      </c>
      <c r="AW408" s="13" t="s">
        <v>32</v>
      </c>
      <c r="AX408" s="13" t="s">
        <v>77</v>
      </c>
      <c r="AY408" s="250" t="s">
        <v>184</v>
      </c>
    </row>
    <row r="409" s="14" customFormat="1">
      <c r="A409" s="14"/>
      <c r="B409" s="251"/>
      <c r="C409" s="252"/>
      <c r="D409" s="241" t="s">
        <v>192</v>
      </c>
      <c r="E409" s="253" t="s">
        <v>1</v>
      </c>
      <c r="F409" s="254" t="s">
        <v>194</v>
      </c>
      <c r="G409" s="252"/>
      <c r="H409" s="255">
        <v>69.909999999999997</v>
      </c>
      <c r="I409" s="256"/>
      <c r="J409" s="252"/>
      <c r="K409" s="252"/>
      <c r="L409" s="257"/>
      <c r="M409" s="258"/>
      <c r="N409" s="259"/>
      <c r="O409" s="259"/>
      <c r="P409" s="259"/>
      <c r="Q409" s="259"/>
      <c r="R409" s="259"/>
      <c r="S409" s="259"/>
      <c r="T409" s="260"/>
      <c r="U409" s="14"/>
      <c r="V409" s="14"/>
      <c r="W409" s="14"/>
      <c r="X409" s="14"/>
      <c r="Y409" s="14"/>
      <c r="Z409" s="14"/>
      <c r="AA409" s="14"/>
      <c r="AB409" s="14"/>
      <c r="AC409" s="14"/>
      <c r="AD409" s="14"/>
      <c r="AE409" s="14"/>
      <c r="AT409" s="261" t="s">
        <v>192</v>
      </c>
      <c r="AU409" s="261" t="s">
        <v>87</v>
      </c>
      <c r="AV409" s="14" t="s">
        <v>108</v>
      </c>
      <c r="AW409" s="14" t="s">
        <v>32</v>
      </c>
      <c r="AX409" s="14" t="s">
        <v>85</v>
      </c>
      <c r="AY409" s="261" t="s">
        <v>184</v>
      </c>
    </row>
    <row r="410" s="2" customFormat="1" ht="16.5" customHeight="1">
      <c r="A410" s="37"/>
      <c r="B410" s="38"/>
      <c r="C410" s="262" t="s">
        <v>710</v>
      </c>
      <c r="D410" s="262" t="s">
        <v>235</v>
      </c>
      <c r="E410" s="263" t="s">
        <v>711</v>
      </c>
      <c r="F410" s="264" t="s">
        <v>712</v>
      </c>
      <c r="G410" s="265" t="s">
        <v>201</v>
      </c>
      <c r="H410" s="266">
        <v>76.900999999999996</v>
      </c>
      <c r="I410" s="267"/>
      <c r="J410" s="268">
        <f>ROUND(I410*H410,2)</f>
        <v>0</v>
      </c>
      <c r="K410" s="264" t="s">
        <v>202</v>
      </c>
      <c r="L410" s="269"/>
      <c r="M410" s="270" t="s">
        <v>1</v>
      </c>
      <c r="N410" s="271" t="s">
        <v>42</v>
      </c>
      <c r="O410" s="90"/>
      <c r="P410" s="235">
        <f>O410*H410</f>
        <v>0</v>
      </c>
      <c r="Q410" s="235">
        <v>0.0080000000000000002</v>
      </c>
      <c r="R410" s="235">
        <f>Q410*H410</f>
        <v>0.61520799999999998</v>
      </c>
      <c r="S410" s="235">
        <v>0</v>
      </c>
      <c r="T410" s="236">
        <f>S410*H410</f>
        <v>0</v>
      </c>
      <c r="U410" s="37"/>
      <c r="V410" s="37"/>
      <c r="W410" s="37"/>
      <c r="X410" s="37"/>
      <c r="Y410" s="37"/>
      <c r="Z410" s="37"/>
      <c r="AA410" s="37"/>
      <c r="AB410" s="37"/>
      <c r="AC410" s="37"/>
      <c r="AD410" s="37"/>
      <c r="AE410" s="37"/>
      <c r="AR410" s="237" t="s">
        <v>339</v>
      </c>
      <c r="AT410" s="237" t="s">
        <v>235</v>
      </c>
      <c r="AU410" s="237" t="s">
        <v>87</v>
      </c>
      <c r="AY410" s="16" t="s">
        <v>184</v>
      </c>
      <c r="BE410" s="238">
        <f>IF(N410="základní",J410,0)</f>
        <v>0</v>
      </c>
      <c r="BF410" s="238">
        <f>IF(N410="snížená",J410,0)</f>
        <v>0</v>
      </c>
      <c r="BG410" s="238">
        <f>IF(N410="zákl. přenesená",J410,0)</f>
        <v>0</v>
      </c>
      <c r="BH410" s="238">
        <f>IF(N410="sníž. přenesená",J410,0)</f>
        <v>0</v>
      </c>
      <c r="BI410" s="238">
        <f>IF(N410="nulová",J410,0)</f>
        <v>0</v>
      </c>
      <c r="BJ410" s="16" t="s">
        <v>85</v>
      </c>
      <c r="BK410" s="238">
        <f>ROUND(I410*H410,2)</f>
        <v>0</v>
      </c>
      <c r="BL410" s="16" t="s">
        <v>260</v>
      </c>
      <c r="BM410" s="237" t="s">
        <v>713</v>
      </c>
    </row>
    <row r="411" s="13" customFormat="1">
      <c r="A411" s="13"/>
      <c r="B411" s="239"/>
      <c r="C411" s="240"/>
      <c r="D411" s="241" t="s">
        <v>192</v>
      </c>
      <c r="E411" s="240"/>
      <c r="F411" s="243" t="s">
        <v>714</v>
      </c>
      <c r="G411" s="240"/>
      <c r="H411" s="244">
        <v>76.900999999999996</v>
      </c>
      <c r="I411" s="245"/>
      <c r="J411" s="240"/>
      <c r="K411" s="240"/>
      <c r="L411" s="246"/>
      <c r="M411" s="247"/>
      <c r="N411" s="248"/>
      <c r="O411" s="248"/>
      <c r="P411" s="248"/>
      <c r="Q411" s="248"/>
      <c r="R411" s="248"/>
      <c r="S411" s="248"/>
      <c r="T411" s="249"/>
      <c r="U411" s="13"/>
      <c r="V411" s="13"/>
      <c r="W411" s="13"/>
      <c r="X411" s="13"/>
      <c r="Y411" s="13"/>
      <c r="Z411" s="13"/>
      <c r="AA411" s="13"/>
      <c r="AB411" s="13"/>
      <c r="AC411" s="13"/>
      <c r="AD411" s="13"/>
      <c r="AE411" s="13"/>
      <c r="AT411" s="250" t="s">
        <v>192</v>
      </c>
      <c r="AU411" s="250" t="s">
        <v>87</v>
      </c>
      <c r="AV411" s="13" t="s">
        <v>87</v>
      </c>
      <c r="AW411" s="13" t="s">
        <v>4</v>
      </c>
      <c r="AX411" s="13" t="s">
        <v>85</v>
      </c>
      <c r="AY411" s="250" t="s">
        <v>184</v>
      </c>
    </row>
    <row r="412" s="2" customFormat="1" ht="16.5" customHeight="1">
      <c r="A412" s="37"/>
      <c r="B412" s="38"/>
      <c r="C412" s="226" t="s">
        <v>715</v>
      </c>
      <c r="D412" s="226" t="s">
        <v>186</v>
      </c>
      <c r="E412" s="227" t="s">
        <v>716</v>
      </c>
      <c r="F412" s="228" t="s">
        <v>717</v>
      </c>
      <c r="G412" s="229" t="s">
        <v>327</v>
      </c>
      <c r="H412" s="230">
        <v>3.8500000000000001</v>
      </c>
      <c r="I412" s="231"/>
      <c r="J412" s="232">
        <f>ROUND(I412*H412,2)</f>
        <v>0</v>
      </c>
      <c r="K412" s="228" t="s">
        <v>190</v>
      </c>
      <c r="L412" s="43"/>
      <c r="M412" s="233" t="s">
        <v>1</v>
      </c>
      <c r="N412" s="234" t="s">
        <v>42</v>
      </c>
      <c r="O412" s="90"/>
      <c r="P412" s="235">
        <f>O412*H412</f>
        <v>0</v>
      </c>
      <c r="Q412" s="235">
        <v>0.01486</v>
      </c>
      <c r="R412" s="235">
        <f>Q412*H412</f>
        <v>0.057210999999999998</v>
      </c>
      <c r="S412" s="235">
        <v>0</v>
      </c>
      <c r="T412" s="236">
        <f>S412*H412</f>
        <v>0</v>
      </c>
      <c r="U412" s="37"/>
      <c r="V412" s="37"/>
      <c r="W412" s="37"/>
      <c r="X412" s="37"/>
      <c r="Y412" s="37"/>
      <c r="Z412" s="37"/>
      <c r="AA412" s="37"/>
      <c r="AB412" s="37"/>
      <c r="AC412" s="37"/>
      <c r="AD412" s="37"/>
      <c r="AE412" s="37"/>
      <c r="AR412" s="237" t="s">
        <v>260</v>
      </c>
      <c r="AT412" s="237" t="s">
        <v>186</v>
      </c>
      <c r="AU412" s="237" t="s">
        <v>87</v>
      </c>
      <c r="AY412" s="16" t="s">
        <v>184</v>
      </c>
      <c r="BE412" s="238">
        <f>IF(N412="základní",J412,0)</f>
        <v>0</v>
      </c>
      <c r="BF412" s="238">
        <f>IF(N412="snížená",J412,0)</f>
        <v>0</v>
      </c>
      <c r="BG412" s="238">
        <f>IF(N412="zákl. přenesená",J412,0)</f>
        <v>0</v>
      </c>
      <c r="BH412" s="238">
        <f>IF(N412="sníž. přenesená",J412,0)</f>
        <v>0</v>
      </c>
      <c r="BI412" s="238">
        <f>IF(N412="nulová",J412,0)</f>
        <v>0</v>
      </c>
      <c r="BJ412" s="16" t="s">
        <v>85</v>
      </c>
      <c r="BK412" s="238">
        <f>ROUND(I412*H412,2)</f>
        <v>0</v>
      </c>
      <c r="BL412" s="16" t="s">
        <v>260</v>
      </c>
      <c r="BM412" s="237" t="s">
        <v>718</v>
      </c>
    </row>
    <row r="413" s="2" customFormat="1" ht="16.5" customHeight="1">
      <c r="A413" s="37"/>
      <c r="B413" s="38"/>
      <c r="C413" s="226" t="s">
        <v>719</v>
      </c>
      <c r="D413" s="226" t="s">
        <v>186</v>
      </c>
      <c r="E413" s="227" t="s">
        <v>720</v>
      </c>
      <c r="F413" s="228" t="s">
        <v>721</v>
      </c>
      <c r="G413" s="229" t="s">
        <v>201</v>
      </c>
      <c r="H413" s="230">
        <v>52.167999999999999</v>
      </c>
      <c r="I413" s="231"/>
      <c r="J413" s="232">
        <f>ROUND(I413*H413,2)</f>
        <v>0</v>
      </c>
      <c r="K413" s="228" t="s">
        <v>202</v>
      </c>
      <c r="L413" s="43"/>
      <c r="M413" s="233" t="s">
        <v>1</v>
      </c>
      <c r="N413" s="234" t="s">
        <v>42</v>
      </c>
      <c r="O413" s="90"/>
      <c r="P413" s="235">
        <f>O413*H413</f>
        <v>0</v>
      </c>
      <c r="Q413" s="235">
        <v>0</v>
      </c>
      <c r="R413" s="235">
        <f>Q413*H413</f>
        <v>0</v>
      </c>
      <c r="S413" s="235">
        <v>0</v>
      </c>
      <c r="T413" s="236">
        <f>S413*H413</f>
        <v>0</v>
      </c>
      <c r="U413" s="37"/>
      <c r="V413" s="37"/>
      <c r="W413" s="37"/>
      <c r="X413" s="37"/>
      <c r="Y413" s="37"/>
      <c r="Z413" s="37"/>
      <c r="AA413" s="37"/>
      <c r="AB413" s="37"/>
      <c r="AC413" s="37"/>
      <c r="AD413" s="37"/>
      <c r="AE413" s="37"/>
      <c r="AR413" s="237" t="s">
        <v>260</v>
      </c>
      <c r="AT413" s="237" t="s">
        <v>186</v>
      </c>
      <c r="AU413" s="237" t="s">
        <v>87</v>
      </c>
      <c r="AY413" s="16" t="s">
        <v>184</v>
      </c>
      <c r="BE413" s="238">
        <f>IF(N413="základní",J413,0)</f>
        <v>0</v>
      </c>
      <c r="BF413" s="238">
        <f>IF(N413="snížená",J413,0)</f>
        <v>0</v>
      </c>
      <c r="BG413" s="238">
        <f>IF(N413="zákl. přenesená",J413,0)</f>
        <v>0</v>
      </c>
      <c r="BH413" s="238">
        <f>IF(N413="sníž. přenesená",J413,0)</f>
        <v>0</v>
      </c>
      <c r="BI413" s="238">
        <f>IF(N413="nulová",J413,0)</f>
        <v>0</v>
      </c>
      <c r="BJ413" s="16" t="s">
        <v>85</v>
      </c>
      <c r="BK413" s="238">
        <f>ROUND(I413*H413,2)</f>
        <v>0</v>
      </c>
      <c r="BL413" s="16" t="s">
        <v>260</v>
      </c>
      <c r="BM413" s="237" t="s">
        <v>722</v>
      </c>
    </row>
    <row r="414" s="2" customFormat="1">
      <c r="A414" s="37"/>
      <c r="B414" s="38"/>
      <c r="C414" s="39"/>
      <c r="D414" s="241" t="s">
        <v>300</v>
      </c>
      <c r="E414" s="39"/>
      <c r="F414" s="272" t="s">
        <v>723</v>
      </c>
      <c r="G414" s="39"/>
      <c r="H414" s="39"/>
      <c r="I414" s="273"/>
      <c r="J414" s="39"/>
      <c r="K414" s="39"/>
      <c r="L414" s="43"/>
      <c r="M414" s="274"/>
      <c r="N414" s="275"/>
      <c r="O414" s="90"/>
      <c r="P414" s="90"/>
      <c r="Q414" s="90"/>
      <c r="R414" s="90"/>
      <c r="S414" s="90"/>
      <c r="T414" s="91"/>
      <c r="U414" s="37"/>
      <c r="V414" s="37"/>
      <c r="W414" s="37"/>
      <c r="X414" s="37"/>
      <c r="Y414" s="37"/>
      <c r="Z414" s="37"/>
      <c r="AA414" s="37"/>
      <c r="AB414" s="37"/>
      <c r="AC414" s="37"/>
      <c r="AD414" s="37"/>
      <c r="AE414" s="37"/>
      <c r="AT414" s="16" t="s">
        <v>300</v>
      </c>
      <c r="AU414" s="16" t="s">
        <v>87</v>
      </c>
    </row>
    <row r="415" s="2" customFormat="1" ht="16.5" customHeight="1">
      <c r="A415" s="37"/>
      <c r="B415" s="38"/>
      <c r="C415" s="226" t="s">
        <v>724</v>
      </c>
      <c r="D415" s="226" t="s">
        <v>186</v>
      </c>
      <c r="E415" s="227" t="s">
        <v>725</v>
      </c>
      <c r="F415" s="228" t="s">
        <v>726</v>
      </c>
      <c r="G415" s="229" t="s">
        <v>263</v>
      </c>
      <c r="H415" s="230">
        <v>4.0380000000000003</v>
      </c>
      <c r="I415" s="231"/>
      <c r="J415" s="232">
        <f>ROUND(I415*H415,2)</f>
        <v>0</v>
      </c>
      <c r="K415" s="228" t="s">
        <v>190</v>
      </c>
      <c r="L415" s="43"/>
      <c r="M415" s="233" t="s">
        <v>1</v>
      </c>
      <c r="N415" s="234" t="s">
        <v>42</v>
      </c>
      <c r="O415" s="90"/>
      <c r="P415" s="235">
        <f>O415*H415</f>
        <v>0</v>
      </c>
      <c r="Q415" s="235">
        <v>0</v>
      </c>
      <c r="R415" s="235">
        <f>Q415*H415</f>
        <v>0</v>
      </c>
      <c r="S415" s="235">
        <v>0</v>
      </c>
      <c r="T415" s="236">
        <f>S415*H415</f>
        <v>0</v>
      </c>
      <c r="U415" s="37"/>
      <c r="V415" s="37"/>
      <c r="W415" s="37"/>
      <c r="X415" s="37"/>
      <c r="Y415" s="37"/>
      <c r="Z415" s="37"/>
      <c r="AA415" s="37"/>
      <c r="AB415" s="37"/>
      <c r="AC415" s="37"/>
      <c r="AD415" s="37"/>
      <c r="AE415" s="37"/>
      <c r="AR415" s="237" t="s">
        <v>260</v>
      </c>
      <c r="AT415" s="237" t="s">
        <v>186</v>
      </c>
      <c r="AU415" s="237" t="s">
        <v>87</v>
      </c>
      <c r="AY415" s="16" t="s">
        <v>184</v>
      </c>
      <c r="BE415" s="238">
        <f>IF(N415="základní",J415,0)</f>
        <v>0</v>
      </c>
      <c r="BF415" s="238">
        <f>IF(N415="snížená",J415,0)</f>
        <v>0</v>
      </c>
      <c r="BG415" s="238">
        <f>IF(N415="zákl. přenesená",J415,0)</f>
        <v>0</v>
      </c>
      <c r="BH415" s="238">
        <f>IF(N415="sníž. přenesená",J415,0)</f>
        <v>0</v>
      </c>
      <c r="BI415" s="238">
        <f>IF(N415="nulová",J415,0)</f>
        <v>0</v>
      </c>
      <c r="BJ415" s="16" t="s">
        <v>85</v>
      </c>
      <c r="BK415" s="238">
        <f>ROUND(I415*H415,2)</f>
        <v>0</v>
      </c>
      <c r="BL415" s="16" t="s">
        <v>260</v>
      </c>
      <c r="BM415" s="237" t="s">
        <v>727</v>
      </c>
    </row>
    <row r="416" s="12" customFormat="1" ht="22.8" customHeight="1">
      <c r="A416" s="12"/>
      <c r="B416" s="210"/>
      <c r="C416" s="211"/>
      <c r="D416" s="212" t="s">
        <v>76</v>
      </c>
      <c r="E416" s="224" t="s">
        <v>728</v>
      </c>
      <c r="F416" s="224" t="s">
        <v>729</v>
      </c>
      <c r="G416" s="211"/>
      <c r="H416" s="211"/>
      <c r="I416" s="214"/>
      <c r="J416" s="225">
        <f>BK416</f>
        <v>0</v>
      </c>
      <c r="K416" s="211"/>
      <c r="L416" s="216"/>
      <c r="M416" s="217"/>
      <c r="N416" s="218"/>
      <c r="O416" s="218"/>
      <c r="P416" s="219">
        <f>SUM(P417:P431)</f>
        <v>0</v>
      </c>
      <c r="Q416" s="218"/>
      <c r="R416" s="219">
        <f>SUM(R417:R431)</f>
        <v>0</v>
      </c>
      <c r="S416" s="218"/>
      <c r="T416" s="220">
        <f>SUM(T417:T431)</f>
        <v>0</v>
      </c>
      <c r="U416" s="12"/>
      <c r="V416" s="12"/>
      <c r="W416" s="12"/>
      <c r="X416" s="12"/>
      <c r="Y416" s="12"/>
      <c r="Z416" s="12"/>
      <c r="AA416" s="12"/>
      <c r="AB416" s="12"/>
      <c r="AC416" s="12"/>
      <c r="AD416" s="12"/>
      <c r="AE416" s="12"/>
      <c r="AR416" s="221" t="s">
        <v>87</v>
      </c>
      <c r="AT416" s="222" t="s">
        <v>76</v>
      </c>
      <c r="AU416" s="222" t="s">
        <v>85</v>
      </c>
      <c r="AY416" s="221" t="s">
        <v>184</v>
      </c>
      <c r="BK416" s="223">
        <f>SUM(BK417:BK431)</f>
        <v>0</v>
      </c>
    </row>
    <row r="417" s="2" customFormat="1" ht="16.5" customHeight="1">
      <c r="A417" s="37"/>
      <c r="B417" s="38"/>
      <c r="C417" s="226" t="s">
        <v>730</v>
      </c>
      <c r="D417" s="226" t="s">
        <v>186</v>
      </c>
      <c r="E417" s="227" t="s">
        <v>731</v>
      </c>
      <c r="F417" s="228" t="s">
        <v>732</v>
      </c>
      <c r="G417" s="229" t="s">
        <v>733</v>
      </c>
      <c r="H417" s="230">
        <v>1</v>
      </c>
      <c r="I417" s="231"/>
      <c r="J417" s="232">
        <f>ROUND(I417*H417,2)</f>
        <v>0</v>
      </c>
      <c r="K417" s="228" t="s">
        <v>202</v>
      </c>
      <c r="L417" s="43"/>
      <c r="M417" s="233" t="s">
        <v>1</v>
      </c>
      <c r="N417" s="234" t="s">
        <v>42</v>
      </c>
      <c r="O417" s="90"/>
      <c r="P417" s="235">
        <f>O417*H417</f>
        <v>0</v>
      </c>
      <c r="Q417" s="235">
        <v>0</v>
      </c>
      <c r="R417" s="235">
        <f>Q417*H417</f>
        <v>0</v>
      </c>
      <c r="S417" s="235">
        <v>0</v>
      </c>
      <c r="T417" s="236">
        <f>S417*H417</f>
        <v>0</v>
      </c>
      <c r="U417" s="37"/>
      <c r="V417" s="37"/>
      <c r="W417" s="37"/>
      <c r="X417" s="37"/>
      <c r="Y417" s="37"/>
      <c r="Z417" s="37"/>
      <c r="AA417" s="37"/>
      <c r="AB417" s="37"/>
      <c r="AC417" s="37"/>
      <c r="AD417" s="37"/>
      <c r="AE417" s="37"/>
      <c r="AR417" s="237" t="s">
        <v>260</v>
      </c>
      <c r="AT417" s="237" t="s">
        <v>186</v>
      </c>
      <c r="AU417" s="237" t="s">
        <v>87</v>
      </c>
      <c r="AY417" s="16" t="s">
        <v>184</v>
      </c>
      <c r="BE417" s="238">
        <f>IF(N417="základní",J417,0)</f>
        <v>0</v>
      </c>
      <c r="BF417" s="238">
        <f>IF(N417="snížená",J417,0)</f>
        <v>0</v>
      </c>
      <c r="BG417" s="238">
        <f>IF(N417="zákl. přenesená",J417,0)</f>
        <v>0</v>
      </c>
      <c r="BH417" s="238">
        <f>IF(N417="sníž. přenesená",J417,0)</f>
        <v>0</v>
      </c>
      <c r="BI417" s="238">
        <f>IF(N417="nulová",J417,0)</f>
        <v>0</v>
      </c>
      <c r="BJ417" s="16" t="s">
        <v>85</v>
      </c>
      <c r="BK417" s="238">
        <f>ROUND(I417*H417,2)</f>
        <v>0</v>
      </c>
      <c r="BL417" s="16" t="s">
        <v>260</v>
      </c>
      <c r="BM417" s="237" t="s">
        <v>734</v>
      </c>
    </row>
    <row r="418" s="2" customFormat="1">
      <c r="A418" s="37"/>
      <c r="B418" s="38"/>
      <c r="C418" s="39"/>
      <c r="D418" s="241" t="s">
        <v>300</v>
      </c>
      <c r="E418" s="39"/>
      <c r="F418" s="272" t="s">
        <v>735</v>
      </c>
      <c r="G418" s="39"/>
      <c r="H418" s="39"/>
      <c r="I418" s="273"/>
      <c r="J418" s="39"/>
      <c r="K418" s="39"/>
      <c r="L418" s="43"/>
      <c r="M418" s="274"/>
      <c r="N418" s="275"/>
      <c r="O418" s="90"/>
      <c r="P418" s="90"/>
      <c r="Q418" s="90"/>
      <c r="R418" s="90"/>
      <c r="S418" s="90"/>
      <c r="T418" s="91"/>
      <c r="U418" s="37"/>
      <c r="V418" s="37"/>
      <c r="W418" s="37"/>
      <c r="X418" s="37"/>
      <c r="Y418" s="37"/>
      <c r="Z418" s="37"/>
      <c r="AA418" s="37"/>
      <c r="AB418" s="37"/>
      <c r="AC418" s="37"/>
      <c r="AD418" s="37"/>
      <c r="AE418" s="37"/>
      <c r="AT418" s="16" t="s">
        <v>300</v>
      </c>
      <c r="AU418" s="16" t="s">
        <v>87</v>
      </c>
    </row>
    <row r="419" s="2" customFormat="1" ht="16.5" customHeight="1">
      <c r="A419" s="37"/>
      <c r="B419" s="38"/>
      <c r="C419" s="226" t="s">
        <v>736</v>
      </c>
      <c r="D419" s="226" t="s">
        <v>186</v>
      </c>
      <c r="E419" s="227" t="s">
        <v>737</v>
      </c>
      <c r="F419" s="228" t="s">
        <v>738</v>
      </c>
      <c r="G419" s="229" t="s">
        <v>733</v>
      </c>
      <c r="H419" s="230">
        <v>1</v>
      </c>
      <c r="I419" s="231"/>
      <c r="J419" s="232">
        <f>ROUND(I419*H419,2)</f>
        <v>0</v>
      </c>
      <c r="K419" s="228" t="s">
        <v>202</v>
      </c>
      <c r="L419" s="43"/>
      <c r="M419" s="233" t="s">
        <v>1</v>
      </c>
      <c r="N419" s="234" t="s">
        <v>42</v>
      </c>
      <c r="O419" s="90"/>
      <c r="P419" s="235">
        <f>O419*H419</f>
        <v>0</v>
      </c>
      <c r="Q419" s="235">
        <v>0</v>
      </c>
      <c r="R419" s="235">
        <f>Q419*H419</f>
        <v>0</v>
      </c>
      <c r="S419" s="235">
        <v>0</v>
      </c>
      <c r="T419" s="236">
        <f>S419*H419</f>
        <v>0</v>
      </c>
      <c r="U419" s="37"/>
      <c r="V419" s="37"/>
      <c r="W419" s="37"/>
      <c r="X419" s="37"/>
      <c r="Y419" s="37"/>
      <c r="Z419" s="37"/>
      <c r="AA419" s="37"/>
      <c r="AB419" s="37"/>
      <c r="AC419" s="37"/>
      <c r="AD419" s="37"/>
      <c r="AE419" s="37"/>
      <c r="AR419" s="237" t="s">
        <v>260</v>
      </c>
      <c r="AT419" s="237" t="s">
        <v>186</v>
      </c>
      <c r="AU419" s="237" t="s">
        <v>87</v>
      </c>
      <c r="AY419" s="16" t="s">
        <v>184</v>
      </c>
      <c r="BE419" s="238">
        <f>IF(N419="základní",J419,0)</f>
        <v>0</v>
      </c>
      <c r="BF419" s="238">
        <f>IF(N419="snížená",J419,0)</f>
        <v>0</v>
      </c>
      <c r="BG419" s="238">
        <f>IF(N419="zákl. přenesená",J419,0)</f>
        <v>0</v>
      </c>
      <c r="BH419" s="238">
        <f>IF(N419="sníž. přenesená",J419,0)</f>
        <v>0</v>
      </c>
      <c r="BI419" s="238">
        <f>IF(N419="nulová",J419,0)</f>
        <v>0</v>
      </c>
      <c r="BJ419" s="16" t="s">
        <v>85</v>
      </c>
      <c r="BK419" s="238">
        <f>ROUND(I419*H419,2)</f>
        <v>0</v>
      </c>
      <c r="BL419" s="16" t="s">
        <v>260</v>
      </c>
      <c r="BM419" s="237" t="s">
        <v>739</v>
      </c>
    </row>
    <row r="420" s="2" customFormat="1">
      <c r="A420" s="37"/>
      <c r="B420" s="38"/>
      <c r="C420" s="39"/>
      <c r="D420" s="241" t="s">
        <v>300</v>
      </c>
      <c r="E420" s="39"/>
      <c r="F420" s="272" t="s">
        <v>735</v>
      </c>
      <c r="G420" s="39"/>
      <c r="H420" s="39"/>
      <c r="I420" s="273"/>
      <c r="J420" s="39"/>
      <c r="K420" s="39"/>
      <c r="L420" s="43"/>
      <c r="M420" s="274"/>
      <c r="N420" s="275"/>
      <c r="O420" s="90"/>
      <c r="P420" s="90"/>
      <c r="Q420" s="90"/>
      <c r="R420" s="90"/>
      <c r="S420" s="90"/>
      <c r="T420" s="91"/>
      <c r="U420" s="37"/>
      <c r="V420" s="37"/>
      <c r="W420" s="37"/>
      <c r="X420" s="37"/>
      <c r="Y420" s="37"/>
      <c r="Z420" s="37"/>
      <c r="AA420" s="37"/>
      <c r="AB420" s="37"/>
      <c r="AC420" s="37"/>
      <c r="AD420" s="37"/>
      <c r="AE420" s="37"/>
      <c r="AT420" s="16" t="s">
        <v>300</v>
      </c>
      <c r="AU420" s="16" t="s">
        <v>87</v>
      </c>
    </row>
    <row r="421" s="2" customFormat="1" ht="16.5" customHeight="1">
      <c r="A421" s="37"/>
      <c r="B421" s="38"/>
      <c r="C421" s="226" t="s">
        <v>740</v>
      </c>
      <c r="D421" s="226" t="s">
        <v>186</v>
      </c>
      <c r="E421" s="227" t="s">
        <v>741</v>
      </c>
      <c r="F421" s="228" t="s">
        <v>742</v>
      </c>
      <c r="G421" s="229" t="s">
        <v>733</v>
      </c>
      <c r="H421" s="230">
        <v>1</v>
      </c>
      <c r="I421" s="231"/>
      <c r="J421" s="232">
        <f>ROUND(I421*H421,2)</f>
        <v>0</v>
      </c>
      <c r="K421" s="228" t="s">
        <v>202</v>
      </c>
      <c r="L421" s="43"/>
      <c r="M421" s="233" t="s">
        <v>1</v>
      </c>
      <c r="N421" s="234" t="s">
        <v>42</v>
      </c>
      <c r="O421" s="90"/>
      <c r="P421" s="235">
        <f>O421*H421</f>
        <v>0</v>
      </c>
      <c r="Q421" s="235">
        <v>0</v>
      </c>
      <c r="R421" s="235">
        <f>Q421*H421</f>
        <v>0</v>
      </c>
      <c r="S421" s="235">
        <v>0</v>
      </c>
      <c r="T421" s="236">
        <f>S421*H421</f>
        <v>0</v>
      </c>
      <c r="U421" s="37"/>
      <c r="V421" s="37"/>
      <c r="W421" s="37"/>
      <c r="X421" s="37"/>
      <c r="Y421" s="37"/>
      <c r="Z421" s="37"/>
      <c r="AA421" s="37"/>
      <c r="AB421" s="37"/>
      <c r="AC421" s="37"/>
      <c r="AD421" s="37"/>
      <c r="AE421" s="37"/>
      <c r="AR421" s="237" t="s">
        <v>260</v>
      </c>
      <c r="AT421" s="237" t="s">
        <v>186</v>
      </c>
      <c r="AU421" s="237" t="s">
        <v>87</v>
      </c>
      <c r="AY421" s="16" t="s">
        <v>184</v>
      </c>
      <c r="BE421" s="238">
        <f>IF(N421="základní",J421,0)</f>
        <v>0</v>
      </c>
      <c r="BF421" s="238">
        <f>IF(N421="snížená",J421,0)</f>
        <v>0</v>
      </c>
      <c r="BG421" s="238">
        <f>IF(N421="zákl. přenesená",J421,0)</f>
        <v>0</v>
      </c>
      <c r="BH421" s="238">
        <f>IF(N421="sníž. přenesená",J421,0)</f>
        <v>0</v>
      </c>
      <c r="BI421" s="238">
        <f>IF(N421="nulová",J421,0)</f>
        <v>0</v>
      </c>
      <c r="BJ421" s="16" t="s">
        <v>85</v>
      </c>
      <c r="BK421" s="238">
        <f>ROUND(I421*H421,2)</f>
        <v>0</v>
      </c>
      <c r="BL421" s="16" t="s">
        <v>260</v>
      </c>
      <c r="BM421" s="237" t="s">
        <v>743</v>
      </c>
    </row>
    <row r="422" s="2" customFormat="1">
      <c r="A422" s="37"/>
      <c r="B422" s="38"/>
      <c r="C422" s="39"/>
      <c r="D422" s="241" t="s">
        <v>300</v>
      </c>
      <c r="E422" s="39"/>
      <c r="F422" s="272" t="s">
        <v>735</v>
      </c>
      <c r="G422" s="39"/>
      <c r="H422" s="39"/>
      <c r="I422" s="273"/>
      <c r="J422" s="39"/>
      <c r="K422" s="39"/>
      <c r="L422" s="43"/>
      <c r="M422" s="274"/>
      <c r="N422" s="275"/>
      <c r="O422" s="90"/>
      <c r="P422" s="90"/>
      <c r="Q422" s="90"/>
      <c r="R422" s="90"/>
      <c r="S422" s="90"/>
      <c r="T422" s="91"/>
      <c r="U422" s="37"/>
      <c r="V422" s="37"/>
      <c r="W422" s="37"/>
      <c r="X422" s="37"/>
      <c r="Y422" s="37"/>
      <c r="Z422" s="37"/>
      <c r="AA422" s="37"/>
      <c r="AB422" s="37"/>
      <c r="AC422" s="37"/>
      <c r="AD422" s="37"/>
      <c r="AE422" s="37"/>
      <c r="AT422" s="16" t="s">
        <v>300</v>
      </c>
      <c r="AU422" s="16" t="s">
        <v>87</v>
      </c>
    </row>
    <row r="423" s="2" customFormat="1" ht="16.5" customHeight="1">
      <c r="A423" s="37"/>
      <c r="B423" s="38"/>
      <c r="C423" s="226" t="s">
        <v>744</v>
      </c>
      <c r="D423" s="226" t="s">
        <v>186</v>
      </c>
      <c r="E423" s="227" t="s">
        <v>745</v>
      </c>
      <c r="F423" s="228" t="s">
        <v>746</v>
      </c>
      <c r="G423" s="229" t="s">
        <v>733</v>
      </c>
      <c r="H423" s="230">
        <v>1</v>
      </c>
      <c r="I423" s="231"/>
      <c r="J423" s="232">
        <f>ROUND(I423*H423,2)</f>
        <v>0</v>
      </c>
      <c r="K423" s="228" t="s">
        <v>202</v>
      </c>
      <c r="L423" s="43"/>
      <c r="M423" s="233" t="s">
        <v>1</v>
      </c>
      <c r="N423" s="234" t="s">
        <v>42</v>
      </c>
      <c r="O423" s="90"/>
      <c r="P423" s="235">
        <f>O423*H423</f>
        <v>0</v>
      </c>
      <c r="Q423" s="235">
        <v>0</v>
      </c>
      <c r="R423" s="235">
        <f>Q423*H423</f>
        <v>0</v>
      </c>
      <c r="S423" s="235">
        <v>0</v>
      </c>
      <c r="T423" s="236">
        <f>S423*H423</f>
        <v>0</v>
      </c>
      <c r="U423" s="37"/>
      <c r="V423" s="37"/>
      <c r="W423" s="37"/>
      <c r="X423" s="37"/>
      <c r="Y423" s="37"/>
      <c r="Z423" s="37"/>
      <c r="AA423" s="37"/>
      <c r="AB423" s="37"/>
      <c r="AC423" s="37"/>
      <c r="AD423" s="37"/>
      <c r="AE423" s="37"/>
      <c r="AR423" s="237" t="s">
        <v>260</v>
      </c>
      <c r="AT423" s="237" t="s">
        <v>186</v>
      </c>
      <c r="AU423" s="237" t="s">
        <v>87</v>
      </c>
      <c r="AY423" s="16" t="s">
        <v>184</v>
      </c>
      <c r="BE423" s="238">
        <f>IF(N423="základní",J423,0)</f>
        <v>0</v>
      </c>
      <c r="BF423" s="238">
        <f>IF(N423="snížená",J423,0)</f>
        <v>0</v>
      </c>
      <c r="BG423" s="238">
        <f>IF(N423="zákl. přenesená",J423,0)</f>
        <v>0</v>
      </c>
      <c r="BH423" s="238">
        <f>IF(N423="sníž. přenesená",J423,0)</f>
        <v>0</v>
      </c>
      <c r="BI423" s="238">
        <f>IF(N423="nulová",J423,0)</f>
        <v>0</v>
      </c>
      <c r="BJ423" s="16" t="s">
        <v>85</v>
      </c>
      <c r="BK423" s="238">
        <f>ROUND(I423*H423,2)</f>
        <v>0</v>
      </c>
      <c r="BL423" s="16" t="s">
        <v>260</v>
      </c>
      <c r="BM423" s="237" t="s">
        <v>747</v>
      </c>
    </row>
    <row r="424" s="2" customFormat="1">
      <c r="A424" s="37"/>
      <c r="B424" s="38"/>
      <c r="C424" s="39"/>
      <c r="D424" s="241" t="s">
        <v>300</v>
      </c>
      <c r="E424" s="39"/>
      <c r="F424" s="272" t="s">
        <v>735</v>
      </c>
      <c r="G424" s="39"/>
      <c r="H424" s="39"/>
      <c r="I424" s="273"/>
      <c r="J424" s="39"/>
      <c r="K424" s="39"/>
      <c r="L424" s="43"/>
      <c r="M424" s="274"/>
      <c r="N424" s="275"/>
      <c r="O424" s="90"/>
      <c r="P424" s="90"/>
      <c r="Q424" s="90"/>
      <c r="R424" s="90"/>
      <c r="S424" s="90"/>
      <c r="T424" s="91"/>
      <c r="U424" s="37"/>
      <c r="V424" s="37"/>
      <c r="W424" s="37"/>
      <c r="X424" s="37"/>
      <c r="Y424" s="37"/>
      <c r="Z424" s="37"/>
      <c r="AA424" s="37"/>
      <c r="AB424" s="37"/>
      <c r="AC424" s="37"/>
      <c r="AD424" s="37"/>
      <c r="AE424" s="37"/>
      <c r="AT424" s="16" t="s">
        <v>300</v>
      </c>
      <c r="AU424" s="16" t="s">
        <v>87</v>
      </c>
    </row>
    <row r="425" s="2" customFormat="1" ht="16.5" customHeight="1">
      <c r="A425" s="37"/>
      <c r="B425" s="38"/>
      <c r="C425" s="226" t="s">
        <v>748</v>
      </c>
      <c r="D425" s="226" t="s">
        <v>186</v>
      </c>
      <c r="E425" s="227" t="s">
        <v>749</v>
      </c>
      <c r="F425" s="228" t="s">
        <v>750</v>
      </c>
      <c r="G425" s="229" t="s">
        <v>733</v>
      </c>
      <c r="H425" s="230">
        <v>1</v>
      </c>
      <c r="I425" s="231"/>
      <c r="J425" s="232">
        <f>ROUND(I425*H425,2)</f>
        <v>0</v>
      </c>
      <c r="K425" s="228" t="s">
        <v>202</v>
      </c>
      <c r="L425" s="43"/>
      <c r="M425" s="233" t="s">
        <v>1</v>
      </c>
      <c r="N425" s="234" t="s">
        <v>42</v>
      </c>
      <c r="O425" s="90"/>
      <c r="P425" s="235">
        <f>O425*H425</f>
        <v>0</v>
      </c>
      <c r="Q425" s="235">
        <v>0</v>
      </c>
      <c r="R425" s="235">
        <f>Q425*H425</f>
        <v>0</v>
      </c>
      <c r="S425" s="235">
        <v>0</v>
      </c>
      <c r="T425" s="236">
        <f>S425*H425</f>
        <v>0</v>
      </c>
      <c r="U425" s="37"/>
      <c r="V425" s="37"/>
      <c r="W425" s="37"/>
      <c r="X425" s="37"/>
      <c r="Y425" s="37"/>
      <c r="Z425" s="37"/>
      <c r="AA425" s="37"/>
      <c r="AB425" s="37"/>
      <c r="AC425" s="37"/>
      <c r="AD425" s="37"/>
      <c r="AE425" s="37"/>
      <c r="AR425" s="237" t="s">
        <v>260</v>
      </c>
      <c r="AT425" s="237" t="s">
        <v>186</v>
      </c>
      <c r="AU425" s="237" t="s">
        <v>87</v>
      </c>
      <c r="AY425" s="16" t="s">
        <v>184</v>
      </c>
      <c r="BE425" s="238">
        <f>IF(N425="základní",J425,0)</f>
        <v>0</v>
      </c>
      <c r="BF425" s="238">
        <f>IF(N425="snížená",J425,0)</f>
        <v>0</v>
      </c>
      <c r="BG425" s="238">
        <f>IF(N425="zákl. přenesená",J425,0)</f>
        <v>0</v>
      </c>
      <c r="BH425" s="238">
        <f>IF(N425="sníž. přenesená",J425,0)</f>
        <v>0</v>
      </c>
      <c r="BI425" s="238">
        <f>IF(N425="nulová",J425,0)</f>
        <v>0</v>
      </c>
      <c r="BJ425" s="16" t="s">
        <v>85</v>
      </c>
      <c r="BK425" s="238">
        <f>ROUND(I425*H425,2)</f>
        <v>0</v>
      </c>
      <c r="BL425" s="16" t="s">
        <v>260</v>
      </c>
      <c r="BM425" s="237" t="s">
        <v>751</v>
      </c>
    </row>
    <row r="426" s="2" customFormat="1">
      <c r="A426" s="37"/>
      <c r="B426" s="38"/>
      <c r="C426" s="39"/>
      <c r="D426" s="241" t="s">
        <v>300</v>
      </c>
      <c r="E426" s="39"/>
      <c r="F426" s="272" t="s">
        <v>735</v>
      </c>
      <c r="G426" s="39"/>
      <c r="H426" s="39"/>
      <c r="I426" s="273"/>
      <c r="J426" s="39"/>
      <c r="K426" s="39"/>
      <c r="L426" s="43"/>
      <c r="M426" s="274"/>
      <c r="N426" s="275"/>
      <c r="O426" s="90"/>
      <c r="P426" s="90"/>
      <c r="Q426" s="90"/>
      <c r="R426" s="90"/>
      <c r="S426" s="90"/>
      <c r="T426" s="91"/>
      <c r="U426" s="37"/>
      <c r="V426" s="37"/>
      <c r="W426" s="37"/>
      <c r="X426" s="37"/>
      <c r="Y426" s="37"/>
      <c r="Z426" s="37"/>
      <c r="AA426" s="37"/>
      <c r="AB426" s="37"/>
      <c r="AC426" s="37"/>
      <c r="AD426" s="37"/>
      <c r="AE426" s="37"/>
      <c r="AT426" s="16" t="s">
        <v>300</v>
      </c>
      <c r="AU426" s="16" t="s">
        <v>87</v>
      </c>
    </row>
    <row r="427" s="2" customFormat="1" ht="16.5" customHeight="1">
      <c r="A427" s="37"/>
      <c r="B427" s="38"/>
      <c r="C427" s="226" t="s">
        <v>752</v>
      </c>
      <c r="D427" s="226" t="s">
        <v>186</v>
      </c>
      <c r="E427" s="227" t="s">
        <v>753</v>
      </c>
      <c r="F427" s="228" t="s">
        <v>754</v>
      </c>
      <c r="G427" s="229" t="s">
        <v>733</v>
      </c>
      <c r="H427" s="230">
        <v>1</v>
      </c>
      <c r="I427" s="231"/>
      <c r="J427" s="232">
        <f>ROUND(I427*H427,2)</f>
        <v>0</v>
      </c>
      <c r="K427" s="228" t="s">
        <v>202</v>
      </c>
      <c r="L427" s="43"/>
      <c r="M427" s="233" t="s">
        <v>1</v>
      </c>
      <c r="N427" s="234" t="s">
        <v>42</v>
      </c>
      <c r="O427" s="90"/>
      <c r="P427" s="235">
        <f>O427*H427</f>
        <v>0</v>
      </c>
      <c r="Q427" s="235">
        <v>0</v>
      </c>
      <c r="R427" s="235">
        <f>Q427*H427</f>
        <v>0</v>
      </c>
      <c r="S427" s="235">
        <v>0</v>
      </c>
      <c r="T427" s="236">
        <f>S427*H427</f>
        <v>0</v>
      </c>
      <c r="U427" s="37"/>
      <c r="V427" s="37"/>
      <c r="W427" s="37"/>
      <c r="X427" s="37"/>
      <c r="Y427" s="37"/>
      <c r="Z427" s="37"/>
      <c r="AA427" s="37"/>
      <c r="AB427" s="37"/>
      <c r="AC427" s="37"/>
      <c r="AD427" s="37"/>
      <c r="AE427" s="37"/>
      <c r="AR427" s="237" t="s">
        <v>260</v>
      </c>
      <c r="AT427" s="237" t="s">
        <v>186</v>
      </c>
      <c r="AU427" s="237" t="s">
        <v>87</v>
      </c>
      <c r="AY427" s="16" t="s">
        <v>184</v>
      </c>
      <c r="BE427" s="238">
        <f>IF(N427="základní",J427,0)</f>
        <v>0</v>
      </c>
      <c r="BF427" s="238">
        <f>IF(N427="snížená",J427,0)</f>
        <v>0</v>
      </c>
      <c r="BG427" s="238">
        <f>IF(N427="zákl. přenesená",J427,0)</f>
        <v>0</v>
      </c>
      <c r="BH427" s="238">
        <f>IF(N427="sníž. přenesená",J427,0)</f>
        <v>0</v>
      </c>
      <c r="BI427" s="238">
        <f>IF(N427="nulová",J427,0)</f>
        <v>0</v>
      </c>
      <c r="BJ427" s="16" t="s">
        <v>85</v>
      </c>
      <c r="BK427" s="238">
        <f>ROUND(I427*H427,2)</f>
        <v>0</v>
      </c>
      <c r="BL427" s="16" t="s">
        <v>260</v>
      </c>
      <c r="BM427" s="237" t="s">
        <v>755</v>
      </c>
    </row>
    <row r="428" s="2" customFormat="1">
      <c r="A428" s="37"/>
      <c r="B428" s="38"/>
      <c r="C428" s="39"/>
      <c r="D428" s="241" t="s">
        <v>300</v>
      </c>
      <c r="E428" s="39"/>
      <c r="F428" s="272" t="s">
        <v>735</v>
      </c>
      <c r="G428" s="39"/>
      <c r="H428" s="39"/>
      <c r="I428" s="273"/>
      <c r="J428" s="39"/>
      <c r="K428" s="39"/>
      <c r="L428" s="43"/>
      <c r="M428" s="274"/>
      <c r="N428" s="275"/>
      <c r="O428" s="90"/>
      <c r="P428" s="90"/>
      <c r="Q428" s="90"/>
      <c r="R428" s="90"/>
      <c r="S428" s="90"/>
      <c r="T428" s="91"/>
      <c r="U428" s="37"/>
      <c r="V428" s="37"/>
      <c r="W428" s="37"/>
      <c r="X428" s="37"/>
      <c r="Y428" s="37"/>
      <c r="Z428" s="37"/>
      <c r="AA428" s="37"/>
      <c r="AB428" s="37"/>
      <c r="AC428" s="37"/>
      <c r="AD428" s="37"/>
      <c r="AE428" s="37"/>
      <c r="AT428" s="16" t="s">
        <v>300</v>
      </c>
      <c r="AU428" s="16" t="s">
        <v>87</v>
      </c>
    </row>
    <row r="429" s="2" customFormat="1" ht="16.5" customHeight="1">
      <c r="A429" s="37"/>
      <c r="B429" s="38"/>
      <c r="C429" s="226" t="s">
        <v>756</v>
      </c>
      <c r="D429" s="226" t="s">
        <v>186</v>
      </c>
      <c r="E429" s="227" t="s">
        <v>757</v>
      </c>
      <c r="F429" s="228" t="s">
        <v>758</v>
      </c>
      <c r="G429" s="229" t="s">
        <v>733</v>
      </c>
      <c r="H429" s="230">
        <v>1</v>
      </c>
      <c r="I429" s="231"/>
      <c r="J429" s="232">
        <f>ROUND(I429*H429,2)</f>
        <v>0</v>
      </c>
      <c r="K429" s="228" t="s">
        <v>202</v>
      </c>
      <c r="L429" s="43"/>
      <c r="M429" s="233" t="s">
        <v>1</v>
      </c>
      <c r="N429" s="234" t="s">
        <v>42</v>
      </c>
      <c r="O429" s="90"/>
      <c r="P429" s="235">
        <f>O429*H429</f>
        <v>0</v>
      </c>
      <c r="Q429" s="235">
        <v>0</v>
      </c>
      <c r="R429" s="235">
        <f>Q429*H429</f>
        <v>0</v>
      </c>
      <c r="S429" s="235">
        <v>0</v>
      </c>
      <c r="T429" s="236">
        <f>S429*H429</f>
        <v>0</v>
      </c>
      <c r="U429" s="37"/>
      <c r="V429" s="37"/>
      <c r="W429" s="37"/>
      <c r="X429" s="37"/>
      <c r="Y429" s="37"/>
      <c r="Z429" s="37"/>
      <c r="AA429" s="37"/>
      <c r="AB429" s="37"/>
      <c r="AC429" s="37"/>
      <c r="AD429" s="37"/>
      <c r="AE429" s="37"/>
      <c r="AR429" s="237" t="s">
        <v>260</v>
      </c>
      <c r="AT429" s="237" t="s">
        <v>186</v>
      </c>
      <c r="AU429" s="237" t="s">
        <v>87</v>
      </c>
      <c r="AY429" s="16" t="s">
        <v>184</v>
      </c>
      <c r="BE429" s="238">
        <f>IF(N429="základní",J429,0)</f>
        <v>0</v>
      </c>
      <c r="BF429" s="238">
        <f>IF(N429="snížená",J429,0)</f>
        <v>0</v>
      </c>
      <c r="BG429" s="238">
        <f>IF(N429="zákl. přenesená",J429,0)</f>
        <v>0</v>
      </c>
      <c r="BH429" s="238">
        <f>IF(N429="sníž. přenesená",J429,0)</f>
        <v>0</v>
      </c>
      <c r="BI429" s="238">
        <f>IF(N429="nulová",J429,0)</f>
        <v>0</v>
      </c>
      <c r="BJ429" s="16" t="s">
        <v>85</v>
      </c>
      <c r="BK429" s="238">
        <f>ROUND(I429*H429,2)</f>
        <v>0</v>
      </c>
      <c r="BL429" s="16" t="s">
        <v>260</v>
      </c>
      <c r="BM429" s="237" t="s">
        <v>759</v>
      </c>
    </row>
    <row r="430" s="2" customFormat="1">
      <c r="A430" s="37"/>
      <c r="B430" s="38"/>
      <c r="C430" s="39"/>
      <c r="D430" s="241" t="s">
        <v>300</v>
      </c>
      <c r="E430" s="39"/>
      <c r="F430" s="272" t="s">
        <v>735</v>
      </c>
      <c r="G430" s="39"/>
      <c r="H430" s="39"/>
      <c r="I430" s="273"/>
      <c r="J430" s="39"/>
      <c r="K430" s="39"/>
      <c r="L430" s="43"/>
      <c r="M430" s="274"/>
      <c r="N430" s="275"/>
      <c r="O430" s="90"/>
      <c r="P430" s="90"/>
      <c r="Q430" s="90"/>
      <c r="R430" s="90"/>
      <c r="S430" s="90"/>
      <c r="T430" s="91"/>
      <c r="U430" s="37"/>
      <c r="V430" s="37"/>
      <c r="W430" s="37"/>
      <c r="X430" s="37"/>
      <c r="Y430" s="37"/>
      <c r="Z430" s="37"/>
      <c r="AA430" s="37"/>
      <c r="AB430" s="37"/>
      <c r="AC430" s="37"/>
      <c r="AD430" s="37"/>
      <c r="AE430" s="37"/>
      <c r="AT430" s="16" t="s">
        <v>300</v>
      </c>
      <c r="AU430" s="16" t="s">
        <v>87</v>
      </c>
    </row>
    <row r="431" s="2" customFormat="1" ht="16.5" customHeight="1">
      <c r="A431" s="37"/>
      <c r="B431" s="38"/>
      <c r="C431" s="226" t="s">
        <v>760</v>
      </c>
      <c r="D431" s="226" t="s">
        <v>186</v>
      </c>
      <c r="E431" s="227" t="s">
        <v>761</v>
      </c>
      <c r="F431" s="228" t="s">
        <v>762</v>
      </c>
      <c r="G431" s="229" t="s">
        <v>763</v>
      </c>
      <c r="H431" s="276"/>
      <c r="I431" s="231"/>
      <c r="J431" s="232">
        <f>ROUND(I431*H431,2)</f>
        <v>0</v>
      </c>
      <c r="K431" s="228" t="s">
        <v>190</v>
      </c>
      <c r="L431" s="43"/>
      <c r="M431" s="233" t="s">
        <v>1</v>
      </c>
      <c r="N431" s="234" t="s">
        <v>42</v>
      </c>
      <c r="O431" s="90"/>
      <c r="P431" s="235">
        <f>O431*H431</f>
        <v>0</v>
      </c>
      <c r="Q431" s="235">
        <v>0</v>
      </c>
      <c r="R431" s="235">
        <f>Q431*H431</f>
        <v>0</v>
      </c>
      <c r="S431" s="235">
        <v>0</v>
      </c>
      <c r="T431" s="236">
        <f>S431*H431</f>
        <v>0</v>
      </c>
      <c r="U431" s="37"/>
      <c r="V431" s="37"/>
      <c r="W431" s="37"/>
      <c r="X431" s="37"/>
      <c r="Y431" s="37"/>
      <c r="Z431" s="37"/>
      <c r="AA431" s="37"/>
      <c r="AB431" s="37"/>
      <c r="AC431" s="37"/>
      <c r="AD431" s="37"/>
      <c r="AE431" s="37"/>
      <c r="AR431" s="237" t="s">
        <v>260</v>
      </c>
      <c r="AT431" s="237" t="s">
        <v>186</v>
      </c>
      <c r="AU431" s="237" t="s">
        <v>87</v>
      </c>
      <c r="AY431" s="16" t="s">
        <v>184</v>
      </c>
      <c r="BE431" s="238">
        <f>IF(N431="základní",J431,0)</f>
        <v>0</v>
      </c>
      <c r="BF431" s="238">
        <f>IF(N431="snížená",J431,0)</f>
        <v>0</v>
      </c>
      <c r="BG431" s="238">
        <f>IF(N431="zákl. přenesená",J431,0)</f>
        <v>0</v>
      </c>
      <c r="BH431" s="238">
        <f>IF(N431="sníž. přenesená",J431,0)</f>
        <v>0</v>
      </c>
      <c r="BI431" s="238">
        <f>IF(N431="nulová",J431,0)</f>
        <v>0</v>
      </c>
      <c r="BJ431" s="16" t="s">
        <v>85</v>
      </c>
      <c r="BK431" s="238">
        <f>ROUND(I431*H431,2)</f>
        <v>0</v>
      </c>
      <c r="BL431" s="16" t="s">
        <v>260</v>
      </c>
      <c r="BM431" s="237" t="s">
        <v>764</v>
      </c>
    </row>
    <row r="432" s="12" customFormat="1" ht="22.8" customHeight="1">
      <c r="A432" s="12"/>
      <c r="B432" s="210"/>
      <c r="C432" s="211"/>
      <c r="D432" s="212" t="s">
        <v>76</v>
      </c>
      <c r="E432" s="224" t="s">
        <v>765</v>
      </c>
      <c r="F432" s="224" t="s">
        <v>766</v>
      </c>
      <c r="G432" s="211"/>
      <c r="H432" s="211"/>
      <c r="I432" s="214"/>
      <c r="J432" s="225">
        <f>BK432</f>
        <v>0</v>
      </c>
      <c r="K432" s="211"/>
      <c r="L432" s="216"/>
      <c r="M432" s="217"/>
      <c r="N432" s="218"/>
      <c r="O432" s="218"/>
      <c r="P432" s="219">
        <f>SUM(P433:P439)</f>
        <v>0</v>
      </c>
      <c r="Q432" s="218"/>
      <c r="R432" s="219">
        <f>SUM(R433:R439)</f>
        <v>0.71999999999999997</v>
      </c>
      <c r="S432" s="218"/>
      <c r="T432" s="220">
        <f>SUM(T433:T439)</f>
        <v>0</v>
      </c>
      <c r="U432" s="12"/>
      <c r="V432" s="12"/>
      <c r="W432" s="12"/>
      <c r="X432" s="12"/>
      <c r="Y432" s="12"/>
      <c r="Z432" s="12"/>
      <c r="AA432" s="12"/>
      <c r="AB432" s="12"/>
      <c r="AC432" s="12"/>
      <c r="AD432" s="12"/>
      <c r="AE432" s="12"/>
      <c r="AR432" s="221" t="s">
        <v>87</v>
      </c>
      <c r="AT432" s="222" t="s">
        <v>76</v>
      </c>
      <c r="AU432" s="222" t="s">
        <v>85</v>
      </c>
      <c r="AY432" s="221" t="s">
        <v>184</v>
      </c>
      <c r="BK432" s="223">
        <f>SUM(BK433:BK439)</f>
        <v>0</v>
      </c>
    </row>
    <row r="433" s="2" customFormat="1" ht="16.5" customHeight="1">
      <c r="A433" s="37"/>
      <c r="B433" s="38"/>
      <c r="C433" s="226" t="s">
        <v>767</v>
      </c>
      <c r="D433" s="226" t="s">
        <v>186</v>
      </c>
      <c r="E433" s="227" t="s">
        <v>768</v>
      </c>
      <c r="F433" s="228" t="s">
        <v>769</v>
      </c>
      <c r="G433" s="229" t="s">
        <v>733</v>
      </c>
      <c r="H433" s="230">
        <v>1</v>
      </c>
      <c r="I433" s="231"/>
      <c r="J433" s="232">
        <f>ROUND(I433*H433,2)</f>
        <v>0</v>
      </c>
      <c r="K433" s="228" t="s">
        <v>202</v>
      </c>
      <c r="L433" s="43"/>
      <c r="M433" s="233" t="s">
        <v>1</v>
      </c>
      <c r="N433" s="234" t="s">
        <v>42</v>
      </c>
      <c r="O433" s="90"/>
      <c r="P433" s="235">
        <f>O433*H433</f>
        <v>0</v>
      </c>
      <c r="Q433" s="235">
        <v>0</v>
      </c>
      <c r="R433" s="235">
        <f>Q433*H433</f>
        <v>0</v>
      </c>
      <c r="S433" s="235">
        <v>0</v>
      </c>
      <c r="T433" s="236">
        <f>S433*H433</f>
        <v>0</v>
      </c>
      <c r="U433" s="37"/>
      <c r="V433" s="37"/>
      <c r="W433" s="37"/>
      <c r="X433" s="37"/>
      <c r="Y433" s="37"/>
      <c r="Z433" s="37"/>
      <c r="AA433" s="37"/>
      <c r="AB433" s="37"/>
      <c r="AC433" s="37"/>
      <c r="AD433" s="37"/>
      <c r="AE433" s="37"/>
      <c r="AR433" s="237" t="s">
        <v>260</v>
      </c>
      <c r="AT433" s="237" t="s">
        <v>186</v>
      </c>
      <c r="AU433" s="237" t="s">
        <v>87</v>
      </c>
      <c r="AY433" s="16" t="s">
        <v>184</v>
      </c>
      <c r="BE433" s="238">
        <f>IF(N433="základní",J433,0)</f>
        <v>0</v>
      </c>
      <c r="BF433" s="238">
        <f>IF(N433="snížená",J433,0)</f>
        <v>0</v>
      </c>
      <c r="BG433" s="238">
        <f>IF(N433="zákl. přenesená",J433,0)</f>
        <v>0</v>
      </c>
      <c r="BH433" s="238">
        <f>IF(N433="sníž. přenesená",J433,0)</f>
        <v>0</v>
      </c>
      <c r="BI433" s="238">
        <f>IF(N433="nulová",J433,0)</f>
        <v>0</v>
      </c>
      <c r="BJ433" s="16" t="s">
        <v>85</v>
      </c>
      <c r="BK433" s="238">
        <f>ROUND(I433*H433,2)</f>
        <v>0</v>
      </c>
      <c r="BL433" s="16" t="s">
        <v>260</v>
      </c>
      <c r="BM433" s="237" t="s">
        <v>770</v>
      </c>
    </row>
    <row r="434" s="2" customFormat="1">
      <c r="A434" s="37"/>
      <c r="B434" s="38"/>
      <c r="C434" s="39"/>
      <c r="D434" s="241" t="s">
        <v>300</v>
      </c>
      <c r="E434" s="39"/>
      <c r="F434" s="272" t="s">
        <v>735</v>
      </c>
      <c r="G434" s="39"/>
      <c r="H434" s="39"/>
      <c r="I434" s="273"/>
      <c r="J434" s="39"/>
      <c r="K434" s="39"/>
      <c r="L434" s="43"/>
      <c r="M434" s="274"/>
      <c r="N434" s="275"/>
      <c r="O434" s="90"/>
      <c r="P434" s="90"/>
      <c r="Q434" s="90"/>
      <c r="R434" s="90"/>
      <c r="S434" s="90"/>
      <c r="T434" s="91"/>
      <c r="U434" s="37"/>
      <c r="V434" s="37"/>
      <c r="W434" s="37"/>
      <c r="X434" s="37"/>
      <c r="Y434" s="37"/>
      <c r="Z434" s="37"/>
      <c r="AA434" s="37"/>
      <c r="AB434" s="37"/>
      <c r="AC434" s="37"/>
      <c r="AD434" s="37"/>
      <c r="AE434" s="37"/>
      <c r="AT434" s="16" t="s">
        <v>300</v>
      </c>
      <c r="AU434" s="16" t="s">
        <v>87</v>
      </c>
    </row>
    <row r="435" s="2" customFormat="1" ht="16.5" customHeight="1">
      <c r="A435" s="37"/>
      <c r="B435" s="38"/>
      <c r="C435" s="226" t="s">
        <v>771</v>
      </c>
      <c r="D435" s="226" t="s">
        <v>186</v>
      </c>
      <c r="E435" s="227" t="s">
        <v>772</v>
      </c>
      <c r="F435" s="228" t="s">
        <v>773</v>
      </c>
      <c r="G435" s="229" t="s">
        <v>774</v>
      </c>
      <c r="H435" s="230">
        <v>720</v>
      </c>
      <c r="I435" s="231"/>
      <c r="J435" s="232">
        <f>ROUND(I435*H435,2)</f>
        <v>0</v>
      </c>
      <c r="K435" s="228" t="s">
        <v>202</v>
      </c>
      <c r="L435" s="43"/>
      <c r="M435" s="233" t="s">
        <v>1</v>
      </c>
      <c r="N435" s="234" t="s">
        <v>42</v>
      </c>
      <c r="O435" s="90"/>
      <c r="P435" s="235">
        <f>O435*H435</f>
        <v>0</v>
      </c>
      <c r="Q435" s="235">
        <v>0.001</v>
      </c>
      <c r="R435" s="235">
        <f>Q435*H435</f>
        <v>0.71999999999999997</v>
      </c>
      <c r="S435" s="235">
        <v>0</v>
      </c>
      <c r="T435" s="236">
        <f>S435*H435</f>
        <v>0</v>
      </c>
      <c r="U435" s="37"/>
      <c r="V435" s="37"/>
      <c r="W435" s="37"/>
      <c r="X435" s="37"/>
      <c r="Y435" s="37"/>
      <c r="Z435" s="37"/>
      <c r="AA435" s="37"/>
      <c r="AB435" s="37"/>
      <c r="AC435" s="37"/>
      <c r="AD435" s="37"/>
      <c r="AE435" s="37"/>
      <c r="AR435" s="237" t="s">
        <v>260</v>
      </c>
      <c r="AT435" s="237" t="s">
        <v>186</v>
      </c>
      <c r="AU435" s="237" t="s">
        <v>87</v>
      </c>
      <c r="AY435" s="16" t="s">
        <v>184</v>
      </c>
      <c r="BE435" s="238">
        <f>IF(N435="základní",J435,0)</f>
        <v>0</v>
      </c>
      <c r="BF435" s="238">
        <f>IF(N435="snížená",J435,0)</f>
        <v>0</v>
      </c>
      <c r="BG435" s="238">
        <f>IF(N435="zákl. přenesená",J435,0)</f>
        <v>0</v>
      </c>
      <c r="BH435" s="238">
        <f>IF(N435="sníž. přenesená",J435,0)</f>
        <v>0</v>
      </c>
      <c r="BI435" s="238">
        <f>IF(N435="nulová",J435,0)</f>
        <v>0</v>
      </c>
      <c r="BJ435" s="16" t="s">
        <v>85</v>
      </c>
      <c r="BK435" s="238">
        <f>ROUND(I435*H435,2)</f>
        <v>0</v>
      </c>
      <c r="BL435" s="16" t="s">
        <v>260</v>
      </c>
      <c r="BM435" s="237" t="s">
        <v>775</v>
      </c>
    </row>
    <row r="436" s="2" customFormat="1">
      <c r="A436" s="37"/>
      <c r="B436" s="38"/>
      <c r="C436" s="39"/>
      <c r="D436" s="241" t="s">
        <v>300</v>
      </c>
      <c r="E436" s="39"/>
      <c r="F436" s="272" t="s">
        <v>776</v>
      </c>
      <c r="G436" s="39"/>
      <c r="H436" s="39"/>
      <c r="I436" s="273"/>
      <c r="J436" s="39"/>
      <c r="K436" s="39"/>
      <c r="L436" s="43"/>
      <c r="M436" s="274"/>
      <c r="N436" s="275"/>
      <c r="O436" s="90"/>
      <c r="P436" s="90"/>
      <c r="Q436" s="90"/>
      <c r="R436" s="90"/>
      <c r="S436" s="90"/>
      <c r="T436" s="91"/>
      <c r="U436" s="37"/>
      <c r="V436" s="37"/>
      <c r="W436" s="37"/>
      <c r="X436" s="37"/>
      <c r="Y436" s="37"/>
      <c r="Z436" s="37"/>
      <c r="AA436" s="37"/>
      <c r="AB436" s="37"/>
      <c r="AC436" s="37"/>
      <c r="AD436" s="37"/>
      <c r="AE436" s="37"/>
      <c r="AT436" s="16" t="s">
        <v>300</v>
      </c>
      <c r="AU436" s="16" t="s">
        <v>87</v>
      </c>
    </row>
    <row r="437" s="13" customFormat="1">
      <c r="A437" s="13"/>
      <c r="B437" s="239"/>
      <c r="C437" s="240"/>
      <c r="D437" s="241" t="s">
        <v>192</v>
      </c>
      <c r="E437" s="242" t="s">
        <v>1</v>
      </c>
      <c r="F437" s="243" t="s">
        <v>777</v>
      </c>
      <c r="G437" s="240"/>
      <c r="H437" s="244">
        <v>720</v>
      </c>
      <c r="I437" s="245"/>
      <c r="J437" s="240"/>
      <c r="K437" s="240"/>
      <c r="L437" s="246"/>
      <c r="M437" s="247"/>
      <c r="N437" s="248"/>
      <c r="O437" s="248"/>
      <c r="P437" s="248"/>
      <c r="Q437" s="248"/>
      <c r="R437" s="248"/>
      <c r="S437" s="248"/>
      <c r="T437" s="249"/>
      <c r="U437" s="13"/>
      <c r="V437" s="13"/>
      <c r="W437" s="13"/>
      <c r="X437" s="13"/>
      <c r="Y437" s="13"/>
      <c r="Z437" s="13"/>
      <c r="AA437" s="13"/>
      <c r="AB437" s="13"/>
      <c r="AC437" s="13"/>
      <c r="AD437" s="13"/>
      <c r="AE437" s="13"/>
      <c r="AT437" s="250" t="s">
        <v>192</v>
      </c>
      <c r="AU437" s="250" t="s">
        <v>87</v>
      </c>
      <c r="AV437" s="13" t="s">
        <v>87</v>
      </c>
      <c r="AW437" s="13" t="s">
        <v>32</v>
      </c>
      <c r="AX437" s="13" t="s">
        <v>77</v>
      </c>
      <c r="AY437" s="250" t="s">
        <v>184</v>
      </c>
    </row>
    <row r="438" s="14" customFormat="1">
      <c r="A438" s="14"/>
      <c r="B438" s="251"/>
      <c r="C438" s="252"/>
      <c r="D438" s="241" t="s">
        <v>192</v>
      </c>
      <c r="E438" s="253" t="s">
        <v>1</v>
      </c>
      <c r="F438" s="254" t="s">
        <v>194</v>
      </c>
      <c r="G438" s="252"/>
      <c r="H438" s="255">
        <v>720</v>
      </c>
      <c r="I438" s="256"/>
      <c r="J438" s="252"/>
      <c r="K438" s="252"/>
      <c r="L438" s="257"/>
      <c r="M438" s="258"/>
      <c r="N438" s="259"/>
      <c r="O438" s="259"/>
      <c r="P438" s="259"/>
      <c r="Q438" s="259"/>
      <c r="R438" s="259"/>
      <c r="S438" s="259"/>
      <c r="T438" s="260"/>
      <c r="U438" s="14"/>
      <c r="V438" s="14"/>
      <c r="W438" s="14"/>
      <c r="X438" s="14"/>
      <c r="Y438" s="14"/>
      <c r="Z438" s="14"/>
      <c r="AA438" s="14"/>
      <c r="AB438" s="14"/>
      <c r="AC438" s="14"/>
      <c r="AD438" s="14"/>
      <c r="AE438" s="14"/>
      <c r="AT438" s="261" t="s">
        <v>192</v>
      </c>
      <c r="AU438" s="261" t="s">
        <v>87</v>
      </c>
      <c r="AV438" s="14" t="s">
        <v>108</v>
      </c>
      <c r="AW438" s="14" t="s">
        <v>32</v>
      </c>
      <c r="AX438" s="14" t="s">
        <v>85</v>
      </c>
      <c r="AY438" s="261" t="s">
        <v>184</v>
      </c>
    </row>
    <row r="439" s="2" customFormat="1" ht="16.5" customHeight="1">
      <c r="A439" s="37"/>
      <c r="B439" s="38"/>
      <c r="C439" s="226" t="s">
        <v>778</v>
      </c>
      <c r="D439" s="226" t="s">
        <v>186</v>
      </c>
      <c r="E439" s="227" t="s">
        <v>779</v>
      </c>
      <c r="F439" s="228" t="s">
        <v>780</v>
      </c>
      <c r="G439" s="229" t="s">
        <v>763</v>
      </c>
      <c r="H439" s="276"/>
      <c r="I439" s="231"/>
      <c r="J439" s="232">
        <f>ROUND(I439*H439,2)</f>
        <v>0</v>
      </c>
      <c r="K439" s="228" t="s">
        <v>190</v>
      </c>
      <c r="L439" s="43"/>
      <c r="M439" s="233" t="s">
        <v>1</v>
      </c>
      <c r="N439" s="234" t="s">
        <v>42</v>
      </c>
      <c r="O439" s="90"/>
      <c r="P439" s="235">
        <f>O439*H439</f>
        <v>0</v>
      </c>
      <c r="Q439" s="235">
        <v>0</v>
      </c>
      <c r="R439" s="235">
        <f>Q439*H439</f>
        <v>0</v>
      </c>
      <c r="S439" s="235">
        <v>0</v>
      </c>
      <c r="T439" s="236">
        <f>S439*H439</f>
        <v>0</v>
      </c>
      <c r="U439" s="37"/>
      <c r="V439" s="37"/>
      <c r="W439" s="37"/>
      <c r="X439" s="37"/>
      <c r="Y439" s="37"/>
      <c r="Z439" s="37"/>
      <c r="AA439" s="37"/>
      <c r="AB439" s="37"/>
      <c r="AC439" s="37"/>
      <c r="AD439" s="37"/>
      <c r="AE439" s="37"/>
      <c r="AR439" s="237" t="s">
        <v>260</v>
      </c>
      <c r="AT439" s="237" t="s">
        <v>186</v>
      </c>
      <c r="AU439" s="237" t="s">
        <v>87</v>
      </c>
      <c r="AY439" s="16" t="s">
        <v>184</v>
      </c>
      <c r="BE439" s="238">
        <f>IF(N439="základní",J439,0)</f>
        <v>0</v>
      </c>
      <c r="BF439" s="238">
        <f>IF(N439="snížená",J439,0)</f>
        <v>0</v>
      </c>
      <c r="BG439" s="238">
        <f>IF(N439="zákl. přenesená",J439,0)</f>
        <v>0</v>
      </c>
      <c r="BH439" s="238">
        <f>IF(N439="sníž. přenesená",J439,0)</f>
        <v>0</v>
      </c>
      <c r="BI439" s="238">
        <f>IF(N439="nulová",J439,0)</f>
        <v>0</v>
      </c>
      <c r="BJ439" s="16" t="s">
        <v>85</v>
      </c>
      <c r="BK439" s="238">
        <f>ROUND(I439*H439,2)</f>
        <v>0</v>
      </c>
      <c r="BL439" s="16" t="s">
        <v>260</v>
      </c>
      <c r="BM439" s="237" t="s">
        <v>781</v>
      </c>
    </row>
    <row r="440" s="12" customFormat="1" ht="22.8" customHeight="1">
      <c r="A440" s="12"/>
      <c r="B440" s="210"/>
      <c r="C440" s="211"/>
      <c r="D440" s="212" t="s">
        <v>76</v>
      </c>
      <c r="E440" s="224" t="s">
        <v>782</v>
      </c>
      <c r="F440" s="224" t="s">
        <v>783</v>
      </c>
      <c r="G440" s="211"/>
      <c r="H440" s="211"/>
      <c r="I440" s="214"/>
      <c r="J440" s="225">
        <f>BK440</f>
        <v>0</v>
      </c>
      <c r="K440" s="211"/>
      <c r="L440" s="216"/>
      <c r="M440" s="217"/>
      <c r="N440" s="218"/>
      <c r="O440" s="218"/>
      <c r="P440" s="219">
        <f>SUM(P441:P458)</f>
        <v>0</v>
      </c>
      <c r="Q440" s="218"/>
      <c r="R440" s="219">
        <f>SUM(R441:R458)</f>
        <v>0.78893579999999996</v>
      </c>
      <c r="S440" s="218"/>
      <c r="T440" s="220">
        <f>SUM(T441:T458)</f>
        <v>0.17937500000000001</v>
      </c>
      <c r="U440" s="12"/>
      <c r="V440" s="12"/>
      <c r="W440" s="12"/>
      <c r="X440" s="12"/>
      <c r="Y440" s="12"/>
      <c r="Z440" s="12"/>
      <c r="AA440" s="12"/>
      <c r="AB440" s="12"/>
      <c r="AC440" s="12"/>
      <c r="AD440" s="12"/>
      <c r="AE440" s="12"/>
      <c r="AR440" s="221" t="s">
        <v>87</v>
      </c>
      <c r="AT440" s="222" t="s">
        <v>76</v>
      </c>
      <c r="AU440" s="222" t="s">
        <v>85</v>
      </c>
      <c r="AY440" s="221" t="s">
        <v>184</v>
      </c>
      <c r="BK440" s="223">
        <f>SUM(BK441:BK458)</f>
        <v>0</v>
      </c>
    </row>
    <row r="441" s="2" customFormat="1" ht="16.5" customHeight="1">
      <c r="A441" s="37"/>
      <c r="B441" s="38"/>
      <c r="C441" s="226" t="s">
        <v>784</v>
      </c>
      <c r="D441" s="226" t="s">
        <v>186</v>
      </c>
      <c r="E441" s="227" t="s">
        <v>785</v>
      </c>
      <c r="F441" s="228" t="s">
        <v>786</v>
      </c>
      <c r="G441" s="229" t="s">
        <v>201</v>
      </c>
      <c r="H441" s="230">
        <v>71.75</v>
      </c>
      <c r="I441" s="231"/>
      <c r="J441" s="232">
        <f>ROUND(I441*H441,2)</f>
        <v>0</v>
      </c>
      <c r="K441" s="228" t="s">
        <v>190</v>
      </c>
      <c r="L441" s="43"/>
      <c r="M441" s="233" t="s">
        <v>1</v>
      </c>
      <c r="N441" s="234" t="s">
        <v>42</v>
      </c>
      <c r="O441" s="90"/>
      <c r="P441" s="235">
        <f>O441*H441</f>
        <v>0</v>
      </c>
      <c r="Q441" s="235">
        <v>0</v>
      </c>
      <c r="R441" s="235">
        <f>Q441*H441</f>
        <v>0</v>
      </c>
      <c r="S441" s="235">
        <v>0</v>
      </c>
      <c r="T441" s="236">
        <f>S441*H441</f>
        <v>0</v>
      </c>
      <c r="U441" s="37"/>
      <c r="V441" s="37"/>
      <c r="W441" s="37"/>
      <c r="X441" s="37"/>
      <c r="Y441" s="37"/>
      <c r="Z441" s="37"/>
      <c r="AA441" s="37"/>
      <c r="AB441" s="37"/>
      <c r="AC441" s="37"/>
      <c r="AD441" s="37"/>
      <c r="AE441" s="37"/>
      <c r="AR441" s="237" t="s">
        <v>260</v>
      </c>
      <c r="AT441" s="237" t="s">
        <v>186</v>
      </c>
      <c r="AU441" s="237" t="s">
        <v>87</v>
      </c>
      <c r="AY441" s="16" t="s">
        <v>184</v>
      </c>
      <c r="BE441" s="238">
        <f>IF(N441="základní",J441,0)</f>
        <v>0</v>
      </c>
      <c r="BF441" s="238">
        <f>IF(N441="snížená",J441,0)</f>
        <v>0</v>
      </c>
      <c r="BG441" s="238">
        <f>IF(N441="zákl. přenesená",J441,0)</f>
        <v>0</v>
      </c>
      <c r="BH441" s="238">
        <f>IF(N441="sníž. přenesená",J441,0)</f>
        <v>0</v>
      </c>
      <c r="BI441" s="238">
        <f>IF(N441="nulová",J441,0)</f>
        <v>0</v>
      </c>
      <c r="BJ441" s="16" t="s">
        <v>85</v>
      </c>
      <c r="BK441" s="238">
        <f>ROUND(I441*H441,2)</f>
        <v>0</v>
      </c>
      <c r="BL441" s="16" t="s">
        <v>260</v>
      </c>
      <c r="BM441" s="237" t="s">
        <v>787</v>
      </c>
    </row>
    <row r="442" s="2" customFormat="1" ht="16.5" customHeight="1">
      <c r="A442" s="37"/>
      <c r="B442" s="38"/>
      <c r="C442" s="226" t="s">
        <v>788</v>
      </c>
      <c r="D442" s="226" t="s">
        <v>186</v>
      </c>
      <c r="E442" s="227" t="s">
        <v>789</v>
      </c>
      <c r="F442" s="228" t="s">
        <v>790</v>
      </c>
      <c r="G442" s="229" t="s">
        <v>201</v>
      </c>
      <c r="H442" s="230">
        <v>69.909999999999997</v>
      </c>
      <c r="I442" s="231"/>
      <c r="J442" s="232">
        <f>ROUND(I442*H442,2)</f>
        <v>0</v>
      </c>
      <c r="K442" s="228" t="s">
        <v>190</v>
      </c>
      <c r="L442" s="43"/>
      <c r="M442" s="233" t="s">
        <v>1</v>
      </c>
      <c r="N442" s="234" t="s">
        <v>42</v>
      </c>
      <c r="O442" s="90"/>
      <c r="P442" s="235">
        <f>O442*H442</f>
        <v>0</v>
      </c>
      <c r="Q442" s="235">
        <v>0</v>
      </c>
      <c r="R442" s="235">
        <f>Q442*H442</f>
        <v>0</v>
      </c>
      <c r="S442" s="235">
        <v>0</v>
      </c>
      <c r="T442" s="236">
        <f>S442*H442</f>
        <v>0</v>
      </c>
      <c r="U442" s="37"/>
      <c r="V442" s="37"/>
      <c r="W442" s="37"/>
      <c r="X442" s="37"/>
      <c r="Y442" s="37"/>
      <c r="Z442" s="37"/>
      <c r="AA442" s="37"/>
      <c r="AB442" s="37"/>
      <c r="AC442" s="37"/>
      <c r="AD442" s="37"/>
      <c r="AE442" s="37"/>
      <c r="AR442" s="237" t="s">
        <v>260</v>
      </c>
      <c r="AT442" s="237" t="s">
        <v>186</v>
      </c>
      <c r="AU442" s="237" t="s">
        <v>87</v>
      </c>
      <c r="AY442" s="16" t="s">
        <v>184</v>
      </c>
      <c r="BE442" s="238">
        <f>IF(N442="základní",J442,0)</f>
        <v>0</v>
      </c>
      <c r="BF442" s="238">
        <f>IF(N442="snížená",J442,0)</f>
        <v>0</v>
      </c>
      <c r="BG442" s="238">
        <f>IF(N442="zákl. přenesená",J442,0)</f>
        <v>0</v>
      </c>
      <c r="BH442" s="238">
        <f>IF(N442="sníž. přenesená",J442,0)</f>
        <v>0</v>
      </c>
      <c r="BI442" s="238">
        <f>IF(N442="nulová",J442,0)</f>
        <v>0</v>
      </c>
      <c r="BJ442" s="16" t="s">
        <v>85</v>
      </c>
      <c r="BK442" s="238">
        <f>ROUND(I442*H442,2)</f>
        <v>0</v>
      </c>
      <c r="BL442" s="16" t="s">
        <v>260</v>
      </c>
      <c r="BM442" s="237" t="s">
        <v>791</v>
      </c>
    </row>
    <row r="443" s="2" customFormat="1" ht="16.5" customHeight="1">
      <c r="A443" s="37"/>
      <c r="B443" s="38"/>
      <c r="C443" s="226" t="s">
        <v>792</v>
      </c>
      <c r="D443" s="226" t="s">
        <v>186</v>
      </c>
      <c r="E443" s="227" t="s">
        <v>793</v>
      </c>
      <c r="F443" s="228" t="s">
        <v>794</v>
      </c>
      <c r="G443" s="229" t="s">
        <v>201</v>
      </c>
      <c r="H443" s="230">
        <v>69.909999999999997</v>
      </c>
      <c r="I443" s="231"/>
      <c r="J443" s="232">
        <f>ROUND(I443*H443,2)</f>
        <v>0</v>
      </c>
      <c r="K443" s="228" t="s">
        <v>190</v>
      </c>
      <c r="L443" s="43"/>
      <c r="M443" s="233" t="s">
        <v>1</v>
      </c>
      <c r="N443" s="234" t="s">
        <v>42</v>
      </c>
      <c r="O443" s="90"/>
      <c r="P443" s="235">
        <f>O443*H443</f>
        <v>0</v>
      </c>
      <c r="Q443" s="235">
        <v>3.0000000000000001E-05</v>
      </c>
      <c r="R443" s="235">
        <f>Q443*H443</f>
        <v>0.0020972999999999999</v>
      </c>
      <c r="S443" s="235">
        <v>0</v>
      </c>
      <c r="T443" s="236">
        <f>S443*H443</f>
        <v>0</v>
      </c>
      <c r="U443" s="37"/>
      <c r="V443" s="37"/>
      <c r="W443" s="37"/>
      <c r="X443" s="37"/>
      <c r="Y443" s="37"/>
      <c r="Z443" s="37"/>
      <c r="AA443" s="37"/>
      <c r="AB443" s="37"/>
      <c r="AC443" s="37"/>
      <c r="AD443" s="37"/>
      <c r="AE443" s="37"/>
      <c r="AR443" s="237" t="s">
        <v>260</v>
      </c>
      <c r="AT443" s="237" t="s">
        <v>186</v>
      </c>
      <c r="AU443" s="237" t="s">
        <v>87</v>
      </c>
      <c r="AY443" s="16" t="s">
        <v>184</v>
      </c>
      <c r="BE443" s="238">
        <f>IF(N443="základní",J443,0)</f>
        <v>0</v>
      </c>
      <c r="BF443" s="238">
        <f>IF(N443="snížená",J443,0)</f>
        <v>0</v>
      </c>
      <c r="BG443" s="238">
        <f>IF(N443="zákl. přenesená",J443,0)</f>
        <v>0</v>
      </c>
      <c r="BH443" s="238">
        <f>IF(N443="sníž. přenesená",J443,0)</f>
        <v>0</v>
      </c>
      <c r="BI443" s="238">
        <f>IF(N443="nulová",J443,0)</f>
        <v>0</v>
      </c>
      <c r="BJ443" s="16" t="s">
        <v>85</v>
      </c>
      <c r="BK443" s="238">
        <f>ROUND(I443*H443,2)</f>
        <v>0</v>
      </c>
      <c r="BL443" s="16" t="s">
        <v>260</v>
      </c>
      <c r="BM443" s="237" t="s">
        <v>795</v>
      </c>
    </row>
    <row r="444" s="2" customFormat="1" ht="21.75" customHeight="1">
      <c r="A444" s="37"/>
      <c r="B444" s="38"/>
      <c r="C444" s="226" t="s">
        <v>796</v>
      </c>
      <c r="D444" s="226" t="s">
        <v>186</v>
      </c>
      <c r="E444" s="227" t="s">
        <v>797</v>
      </c>
      <c r="F444" s="228" t="s">
        <v>798</v>
      </c>
      <c r="G444" s="229" t="s">
        <v>201</v>
      </c>
      <c r="H444" s="230">
        <v>69.909999999999997</v>
      </c>
      <c r="I444" s="231"/>
      <c r="J444" s="232">
        <f>ROUND(I444*H444,2)</f>
        <v>0</v>
      </c>
      <c r="K444" s="228" t="s">
        <v>190</v>
      </c>
      <c r="L444" s="43"/>
      <c r="M444" s="233" t="s">
        <v>1</v>
      </c>
      <c r="N444" s="234" t="s">
        <v>42</v>
      </c>
      <c r="O444" s="90"/>
      <c r="P444" s="235">
        <f>O444*H444</f>
        <v>0</v>
      </c>
      <c r="Q444" s="235">
        <v>0.0074999999999999997</v>
      </c>
      <c r="R444" s="235">
        <f>Q444*H444</f>
        <v>0.52432499999999993</v>
      </c>
      <c r="S444" s="235">
        <v>0</v>
      </c>
      <c r="T444" s="236">
        <f>S444*H444</f>
        <v>0</v>
      </c>
      <c r="U444" s="37"/>
      <c r="V444" s="37"/>
      <c r="W444" s="37"/>
      <c r="X444" s="37"/>
      <c r="Y444" s="37"/>
      <c r="Z444" s="37"/>
      <c r="AA444" s="37"/>
      <c r="AB444" s="37"/>
      <c r="AC444" s="37"/>
      <c r="AD444" s="37"/>
      <c r="AE444" s="37"/>
      <c r="AR444" s="237" t="s">
        <v>260</v>
      </c>
      <c r="AT444" s="237" t="s">
        <v>186</v>
      </c>
      <c r="AU444" s="237" t="s">
        <v>87</v>
      </c>
      <c r="AY444" s="16" t="s">
        <v>184</v>
      </c>
      <c r="BE444" s="238">
        <f>IF(N444="základní",J444,0)</f>
        <v>0</v>
      </c>
      <c r="BF444" s="238">
        <f>IF(N444="snížená",J444,0)</f>
        <v>0</v>
      </c>
      <c r="BG444" s="238">
        <f>IF(N444="zákl. přenesená",J444,0)</f>
        <v>0</v>
      </c>
      <c r="BH444" s="238">
        <f>IF(N444="sníž. přenesená",J444,0)</f>
        <v>0</v>
      </c>
      <c r="BI444" s="238">
        <f>IF(N444="nulová",J444,0)</f>
        <v>0</v>
      </c>
      <c r="BJ444" s="16" t="s">
        <v>85</v>
      </c>
      <c r="BK444" s="238">
        <f>ROUND(I444*H444,2)</f>
        <v>0</v>
      </c>
      <c r="BL444" s="16" t="s">
        <v>260</v>
      </c>
      <c r="BM444" s="237" t="s">
        <v>799</v>
      </c>
    </row>
    <row r="445" s="2" customFormat="1" ht="16.5" customHeight="1">
      <c r="A445" s="37"/>
      <c r="B445" s="38"/>
      <c r="C445" s="226" t="s">
        <v>800</v>
      </c>
      <c r="D445" s="226" t="s">
        <v>186</v>
      </c>
      <c r="E445" s="227" t="s">
        <v>801</v>
      </c>
      <c r="F445" s="228" t="s">
        <v>802</v>
      </c>
      <c r="G445" s="229" t="s">
        <v>201</v>
      </c>
      <c r="H445" s="230">
        <v>71.75</v>
      </c>
      <c r="I445" s="231"/>
      <c r="J445" s="232">
        <f>ROUND(I445*H445,2)</f>
        <v>0</v>
      </c>
      <c r="K445" s="228" t="s">
        <v>190</v>
      </c>
      <c r="L445" s="43"/>
      <c r="M445" s="233" t="s">
        <v>1</v>
      </c>
      <c r="N445" s="234" t="s">
        <v>42</v>
      </c>
      <c r="O445" s="90"/>
      <c r="P445" s="235">
        <f>O445*H445</f>
        <v>0</v>
      </c>
      <c r="Q445" s="235">
        <v>0</v>
      </c>
      <c r="R445" s="235">
        <f>Q445*H445</f>
        <v>0</v>
      </c>
      <c r="S445" s="235">
        <v>0.0025000000000000001</v>
      </c>
      <c r="T445" s="236">
        <f>S445*H445</f>
        <v>0.17937500000000001</v>
      </c>
      <c r="U445" s="37"/>
      <c r="V445" s="37"/>
      <c r="W445" s="37"/>
      <c r="X445" s="37"/>
      <c r="Y445" s="37"/>
      <c r="Z445" s="37"/>
      <c r="AA445" s="37"/>
      <c r="AB445" s="37"/>
      <c r="AC445" s="37"/>
      <c r="AD445" s="37"/>
      <c r="AE445" s="37"/>
      <c r="AR445" s="237" t="s">
        <v>260</v>
      </c>
      <c r="AT445" s="237" t="s">
        <v>186</v>
      </c>
      <c r="AU445" s="237" t="s">
        <v>87</v>
      </c>
      <c r="AY445" s="16" t="s">
        <v>184</v>
      </c>
      <c r="BE445" s="238">
        <f>IF(N445="základní",J445,0)</f>
        <v>0</v>
      </c>
      <c r="BF445" s="238">
        <f>IF(N445="snížená",J445,0)</f>
        <v>0</v>
      </c>
      <c r="BG445" s="238">
        <f>IF(N445="zákl. přenesená",J445,0)</f>
        <v>0</v>
      </c>
      <c r="BH445" s="238">
        <f>IF(N445="sníž. přenesená",J445,0)</f>
        <v>0</v>
      </c>
      <c r="BI445" s="238">
        <f>IF(N445="nulová",J445,0)</f>
        <v>0</v>
      </c>
      <c r="BJ445" s="16" t="s">
        <v>85</v>
      </c>
      <c r="BK445" s="238">
        <f>ROUND(I445*H445,2)</f>
        <v>0</v>
      </c>
      <c r="BL445" s="16" t="s">
        <v>260</v>
      </c>
      <c r="BM445" s="237" t="s">
        <v>803</v>
      </c>
    </row>
    <row r="446" s="2" customFormat="1">
      <c r="A446" s="37"/>
      <c r="B446" s="38"/>
      <c r="C446" s="39"/>
      <c r="D446" s="241" t="s">
        <v>300</v>
      </c>
      <c r="E446" s="39"/>
      <c r="F446" s="272" t="s">
        <v>804</v>
      </c>
      <c r="G446" s="39"/>
      <c r="H446" s="39"/>
      <c r="I446" s="273"/>
      <c r="J446" s="39"/>
      <c r="K446" s="39"/>
      <c r="L446" s="43"/>
      <c r="M446" s="274"/>
      <c r="N446" s="275"/>
      <c r="O446" s="90"/>
      <c r="P446" s="90"/>
      <c r="Q446" s="90"/>
      <c r="R446" s="90"/>
      <c r="S446" s="90"/>
      <c r="T446" s="91"/>
      <c r="U446" s="37"/>
      <c r="V446" s="37"/>
      <c r="W446" s="37"/>
      <c r="X446" s="37"/>
      <c r="Y446" s="37"/>
      <c r="Z446" s="37"/>
      <c r="AA446" s="37"/>
      <c r="AB446" s="37"/>
      <c r="AC446" s="37"/>
      <c r="AD446" s="37"/>
      <c r="AE446" s="37"/>
      <c r="AT446" s="16" t="s">
        <v>300</v>
      </c>
      <c r="AU446" s="16" t="s">
        <v>87</v>
      </c>
    </row>
    <row r="447" s="13" customFormat="1">
      <c r="A447" s="13"/>
      <c r="B447" s="239"/>
      <c r="C447" s="240"/>
      <c r="D447" s="241" t="s">
        <v>192</v>
      </c>
      <c r="E447" s="242" t="s">
        <v>1</v>
      </c>
      <c r="F447" s="243" t="s">
        <v>805</v>
      </c>
      <c r="G447" s="240"/>
      <c r="H447" s="244">
        <v>71.75</v>
      </c>
      <c r="I447" s="245"/>
      <c r="J447" s="240"/>
      <c r="K447" s="240"/>
      <c r="L447" s="246"/>
      <c r="M447" s="247"/>
      <c r="N447" s="248"/>
      <c r="O447" s="248"/>
      <c r="P447" s="248"/>
      <c r="Q447" s="248"/>
      <c r="R447" s="248"/>
      <c r="S447" s="248"/>
      <c r="T447" s="249"/>
      <c r="U447" s="13"/>
      <c r="V447" s="13"/>
      <c r="W447" s="13"/>
      <c r="X447" s="13"/>
      <c r="Y447" s="13"/>
      <c r="Z447" s="13"/>
      <c r="AA447" s="13"/>
      <c r="AB447" s="13"/>
      <c r="AC447" s="13"/>
      <c r="AD447" s="13"/>
      <c r="AE447" s="13"/>
      <c r="AT447" s="250" t="s">
        <v>192</v>
      </c>
      <c r="AU447" s="250" t="s">
        <v>87</v>
      </c>
      <c r="AV447" s="13" t="s">
        <v>87</v>
      </c>
      <c r="AW447" s="13" t="s">
        <v>32</v>
      </c>
      <c r="AX447" s="13" t="s">
        <v>77</v>
      </c>
      <c r="AY447" s="250" t="s">
        <v>184</v>
      </c>
    </row>
    <row r="448" s="14" customFormat="1">
      <c r="A448" s="14"/>
      <c r="B448" s="251"/>
      <c r="C448" s="252"/>
      <c r="D448" s="241" t="s">
        <v>192</v>
      </c>
      <c r="E448" s="253" t="s">
        <v>1</v>
      </c>
      <c r="F448" s="254" t="s">
        <v>194</v>
      </c>
      <c r="G448" s="252"/>
      <c r="H448" s="255">
        <v>71.75</v>
      </c>
      <c r="I448" s="256"/>
      <c r="J448" s="252"/>
      <c r="K448" s="252"/>
      <c r="L448" s="257"/>
      <c r="M448" s="258"/>
      <c r="N448" s="259"/>
      <c r="O448" s="259"/>
      <c r="P448" s="259"/>
      <c r="Q448" s="259"/>
      <c r="R448" s="259"/>
      <c r="S448" s="259"/>
      <c r="T448" s="260"/>
      <c r="U448" s="14"/>
      <c r="V448" s="14"/>
      <c r="W448" s="14"/>
      <c r="X448" s="14"/>
      <c r="Y448" s="14"/>
      <c r="Z448" s="14"/>
      <c r="AA448" s="14"/>
      <c r="AB448" s="14"/>
      <c r="AC448" s="14"/>
      <c r="AD448" s="14"/>
      <c r="AE448" s="14"/>
      <c r="AT448" s="261" t="s">
        <v>192</v>
      </c>
      <c r="AU448" s="261" t="s">
        <v>87</v>
      </c>
      <c r="AV448" s="14" t="s">
        <v>108</v>
      </c>
      <c r="AW448" s="14" t="s">
        <v>32</v>
      </c>
      <c r="AX448" s="14" t="s">
        <v>85</v>
      </c>
      <c r="AY448" s="261" t="s">
        <v>184</v>
      </c>
    </row>
    <row r="449" s="2" customFormat="1" ht="16.5" customHeight="1">
      <c r="A449" s="37"/>
      <c r="B449" s="38"/>
      <c r="C449" s="226" t="s">
        <v>806</v>
      </c>
      <c r="D449" s="226" t="s">
        <v>186</v>
      </c>
      <c r="E449" s="227" t="s">
        <v>807</v>
      </c>
      <c r="F449" s="228" t="s">
        <v>808</v>
      </c>
      <c r="G449" s="229" t="s">
        <v>201</v>
      </c>
      <c r="H449" s="230">
        <v>69.909999999999997</v>
      </c>
      <c r="I449" s="231"/>
      <c r="J449" s="232">
        <f>ROUND(I449*H449,2)</f>
        <v>0</v>
      </c>
      <c r="K449" s="228" t="s">
        <v>190</v>
      </c>
      <c r="L449" s="43"/>
      <c r="M449" s="233" t="s">
        <v>1</v>
      </c>
      <c r="N449" s="234" t="s">
        <v>42</v>
      </c>
      <c r="O449" s="90"/>
      <c r="P449" s="235">
        <f>O449*H449</f>
        <v>0</v>
      </c>
      <c r="Q449" s="235">
        <v>0.00040000000000000002</v>
      </c>
      <c r="R449" s="235">
        <f>Q449*H449</f>
        <v>0.027963999999999999</v>
      </c>
      <c r="S449" s="235">
        <v>0</v>
      </c>
      <c r="T449" s="236">
        <f>S449*H449</f>
        <v>0</v>
      </c>
      <c r="U449" s="37"/>
      <c r="V449" s="37"/>
      <c r="W449" s="37"/>
      <c r="X449" s="37"/>
      <c r="Y449" s="37"/>
      <c r="Z449" s="37"/>
      <c r="AA449" s="37"/>
      <c r="AB449" s="37"/>
      <c r="AC449" s="37"/>
      <c r="AD449" s="37"/>
      <c r="AE449" s="37"/>
      <c r="AR449" s="237" t="s">
        <v>260</v>
      </c>
      <c r="AT449" s="237" t="s">
        <v>186</v>
      </c>
      <c r="AU449" s="237" t="s">
        <v>87</v>
      </c>
      <c r="AY449" s="16" t="s">
        <v>184</v>
      </c>
      <c r="BE449" s="238">
        <f>IF(N449="základní",J449,0)</f>
        <v>0</v>
      </c>
      <c r="BF449" s="238">
        <f>IF(N449="snížená",J449,0)</f>
        <v>0</v>
      </c>
      <c r="BG449" s="238">
        <f>IF(N449="zákl. přenesená",J449,0)</f>
        <v>0</v>
      </c>
      <c r="BH449" s="238">
        <f>IF(N449="sníž. přenesená",J449,0)</f>
        <v>0</v>
      </c>
      <c r="BI449" s="238">
        <f>IF(N449="nulová",J449,0)</f>
        <v>0</v>
      </c>
      <c r="BJ449" s="16" t="s">
        <v>85</v>
      </c>
      <c r="BK449" s="238">
        <f>ROUND(I449*H449,2)</f>
        <v>0</v>
      </c>
      <c r="BL449" s="16" t="s">
        <v>260</v>
      </c>
      <c r="BM449" s="237" t="s">
        <v>809</v>
      </c>
    </row>
    <row r="450" s="2" customFormat="1">
      <c r="A450" s="37"/>
      <c r="B450" s="38"/>
      <c r="C450" s="39"/>
      <c r="D450" s="241" t="s">
        <v>300</v>
      </c>
      <c r="E450" s="39"/>
      <c r="F450" s="272" t="s">
        <v>810</v>
      </c>
      <c r="G450" s="39"/>
      <c r="H450" s="39"/>
      <c r="I450" s="273"/>
      <c r="J450" s="39"/>
      <c r="K450" s="39"/>
      <c r="L450" s="43"/>
      <c r="M450" s="274"/>
      <c r="N450" s="275"/>
      <c r="O450" s="90"/>
      <c r="P450" s="90"/>
      <c r="Q450" s="90"/>
      <c r="R450" s="90"/>
      <c r="S450" s="90"/>
      <c r="T450" s="91"/>
      <c r="U450" s="37"/>
      <c r="V450" s="37"/>
      <c r="W450" s="37"/>
      <c r="X450" s="37"/>
      <c r="Y450" s="37"/>
      <c r="Z450" s="37"/>
      <c r="AA450" s="37"/>
      <c r="AB450" s="37"/>
      <c r="AC450" s="37"/>
      <c r="AD450" s="37"/>
      <c r="AE450" s="37"/>
      <c r="AT450" s="16" t="s">
        <v>300</v>
      </c>
      <c r="AU450" s="16" t="s">
        <v>87</v>
      </c>
    </row>
    <row r="451" s="13" customFormat="1">
      <c r="A451" s="13"/>
      <c r="B451" s="239"/>
      <c r="C451" s="240"/>
      <c r="D451" s="241" t="s">
        <v>192</v>
      </c>
      <c r="E451" s="242" t="s">
        <v>1</v>
      </c>
      <c r="F451" s="243" t="s">
        <v>408</v>
      </c>
      <c r="G451" s="240"/>
      <c r="H451" s="244">
        <v>69.909999999999997</v>
      </c>
      <c r="I451" s="245"/>
      <c r="J451" s="240"/>
      <c r="K451" s="240"/>
      <c r="L451" s="246"/>
      <c r="M451" s="247"/>
      <c r="N451" s="248"/>
      <c r="O451" s="248"/>
      <c r="P451" s="248"/>
      <c r="Q451" s="248"/>
      <c r="R451" s="248"/>
      <c r="S451" s="248"/>
      <c r="T451" s="249"/>
      <c r="U451" s="13"/>
      <c r="V451" s="13"/>
      <c r="W451" s="13"/>
      <c r="X451" s="13"/>
      <c r="Y451" s="13"/>
      <c r="Z451" s="13"/>
      <c r="AA451" s="13"/>
      <c r="AB451" s="13"/>
      <c r="AC451" s="13"/>
      <c r="AD451" s="13"/>
      <c r="AE451" s="13"/>
      <c r="AT451" s="250" t="s">
        <v>192</v>
      </c>
      <c r="AU451" s="250" t="s">
        <v>87</v>
      </c>
      <c r="AV451" s="13" t="s">
        <v>87</v>
      </c>
      <c r="AW451" s="13" t="s">
        <v>32</v>
      </c>
      <c r="AX451" s="13" t="s">
        <v>77</v>
      </c>
      <c r="AY451" s="250" t="s">
        <v>184</v>
      </c>
    </row>
    <row r="452" s="14" customFormat="1">
      <c r="A452" s="14"/>
      <c r="B452" s="251"/>
      <c r="C452" s="252"/>
      <c r="D452" s="241" t="s">
        <v>192</v>
      </c>
      <c r="E452" s="253" t="s">
        <v>1</v>
      </c>
      <c r="F452" s="254" t="s">
        <v>194</v>
      </c>
      <c r="G452" s="252"/>
      <c r="H452" s="255">
        <v>69.909999999999997</v>
      </c>
      <c r="I452" s="256"/>
      <c r="J452" s="252"/>
      <c r="K452" s="252"/>
      <c r="L452" s="257"/>
      <c r="M452" s="258"/>
      <c r="N452" s="259"/>
      <c r="O452" s="259"/>
      <c r="P452" s="259"/>
      <c r="Q452" s="259"/>
      <c r="R452" s="259"/>
      <c r="S452" s="259"/>
      <c r="T452" s="260"/>
      <c r="U452" s="14"/>
      <c r="V452" s="14"/>
      <c r="W452" s="14"/>
      <c r="X452" s="14"/>
      <c r="Y452" s="14"/>
      <c r="Z452" s="14"/>
      <c r="AA452" s="14"/>
      <c r="AB452" s="14"/>
      <c r="AC452" s="14"/>
      <c r="AD452" s="14"/>
      <c r="AE452" s="14"/>
      <c r="AT452" s="261" t="s">
        <v>192</v>
      </c>
      <c r="AU452" s="261" t="s">
        <v>87</v>
      </c>
      <c r="AV452" s="14" t="s">
        <v>108</v>
      </c>
      <c r="AW452" s="14" t="s">
        <v>32</v>
      </c>
      <c r="AX452" s="14" t="s">
        <v>85</v>
      </c>
      <c r="AY452" s="261" t="s">
        <v>184</v>
      </c>
    </row>
    <row r="453" s="2" customFormat="1" ht="16.5" customHeight="1">
      <c r="A453" s="37"/>
      <c r="B453" s="38"/>
      <c r="C453" s="262" t="s">
        <v>811</v>
      </c>
      <c r="D453" s="262" t="s">
        <v>235</v>
      </c>
      <c r="E453" s="263" t="s">
        <v>812</v>
      </c>
      <c r="F453" s="264" t="s">
        <v>813</v>
      </c>
      <c r="G453" s="265" t="s">
        <v>201</v>
      </c>
      <c r="H453" s="266">
        <v>80.397000000000006</v>
      </c>
      <c r="I453" s="267"/>
      <c r="J453" s="268">
        <f>ROUND(I453*H453,2)</f>
        <v>0</v>
      </c>
      <c r="K453" s="264" t="s">
        <v>202</v>
      </c>
      <c r="L453" s="269"/>
      <c r="M453" s="270" t="s">
        <v>1</v>
      </c>
      <c r="N453" s="271" t="s">
        <v>42</v>
      </c>
      <c r="O453" s="90"/>
      <c r="P453" s="235">
        <f>O453*H453</f>
        <v>0</v>
      </c>
      <c r="Q453" s="235">
        <v>0.0028999999999999998</v>
      </c>
      <c r="R453" s="235">
        <f>Q453*H453</f>
        <v>0.23315130000000001</v>
      </c>
      <c r="S453" s="235">
        <v>0</v>
      </c>
      <c r="T453" s="236">
        <f>S453*H453</f>
        <v>0</v>
      </c>
      <c r="U453" s="37"/>
      <c r="V453" s="37"/>
      <c r="W453" s="37"/>
      <c r="X453" s="37"/>
      <c r="Y453" s="37"/>
      <c r="Z453" s="37"/>
      <c r="AA453" s="37"/>
      <c r="AB453" s="37"/>
      <c r="AC453" s="37"/>
      <c r="AD453" s="37"/>
      <c r="AE453" s="37"/>
      <c r="AR453" s="237" t="s">
        <v>339</v>
      </c>
      <c r="AT453" s="237" t="s">
        <v>235</v>
      </c>
      <c r="AU453" s="237" t="s">
        <v>87</v>
      </c>
      <c r="AY453" s="16" t="s">
        <v>184</v>
      </c>
      <c r="BE453" s="238">
        <f>IF(N453="základní",J453,0)</f>
        <v>0</v>
      </c>
      <c r="BF453" s="238">
        <f>IF(N453="snížená",J453,0)</f>
        <v>0</v>
      </c>
      <c r="BG453" s="238">
        <f>IF(N453="zákl. přenesená",J453,0)</f>
        <v>0</v>
      </c>
      <c r="BH453" s="238">
        <f>IF(N453="sníž. přenesená",J453,0)</f>
        <v>0</v>
      </c>
      <c r="BI453" s="238">
        <f>IF(N453="nulová",J453,0)</f>
        <v>0</v>
      </c>
      <c r="BJ453" s="16" t="s">
        <v>85</v>
      </c>
      <c r="BK453" s="238">
        <f>ROUND(I453*H453,2)</f>
        <v>0</v>
      </c>
      <c r="BL453" s="16" t="s">
        <v>260</v>
      </c>
      <c r="BM453" s="237" t="s">
        <v>814</v>
      </c>
    </row>
    <row r="454" s="2" customFormat="1">
      <c r="A454" s="37"/>
      <c r="B454" s="38"/>
      <c r="C454" s="39"/>
      <c r="D454" s="241" t="s">
        <v>300</v>
      </c>
      <c r="E454" s="39"/>
      <c r="F454" s="272" t="s">
        <v>815</v>
      </c>
      <c r="G454" s="39"/>
      <c r="H454" s="39"/>
      <c r="I454" s="273"/>
      <c r="J454" s="39"/>
      <c r="K454" s="39"/>
      <c r="L454" s="43"/>
      <c r="M454" s="274"/>
      <c r="N454" s="275"/>
      <c r="O454" s="90"/>
      <c r="P454" s="90"/>
      <c r="Q454" s="90"/>
      <c r="R454" s="90"/>
      <c r="S454" s="90"/>
      <c r="T454" s="91"/>
      <c r="U454" s="37"/>
      <c r="V454" s="37"/>
      <c r="W454" s="37"/>
      <c r="X454" s="37"/>
      <c r="Y454" s="37"/>
      <c r="Z454" s="37"/>
      <c r="AA454" s="37"/>
      <c r="AB454" s="37"/>
      <c r="AC454" s="37"/>
      <c r="AD454" s="37"/>
      <c r="AE454" s="37"/>
      <c r="AT454" s="16" t="s">
        <v>300</v>
      </c>
      <c r="AU454" s="16" t="s">
        <v>87</v>
      </c>
    </row>
    <row r="455" s="13" customFormat="1">
      <c r="A455" s="13"/>
      <c r="B455" s="239"/>
      <c r="C455" s="240"/>
      <c r="D455" s="241" t="s">
        <v>192</v>
      </c>
      <c r="E455" s="240"/>
      <c r="F455" s="243" t="s">
        <v>816</v>
      </c>
      <c r="G455" s="240"/>
      <c r="H455" s="244">
        <v>80.397000000000006</v>
      </c>
      <c r="I455" s="245"/>
      <c r="J455" s="240"/>
      <c r="K455" s="240"/>
      <c r="L455" s="246"/>
      <c r="M455" s="247"/>
      <c r="N455" s="248"/>
      <c r="O455" s="248"/>
      <c r="P455" s="248"/>
      <c r="Q455" s="248"/>
      <c r="R455" s="248"/>
      <c r="S455" s="248"/>
      <c r="T455" s="249"/>
      <c r="U455" s="13"/>
      <c r="V455" s="13"/>
      <c r="W455" s="13"/>
      <c r="X455" s="13"/>
      <c r="Y455" s="13"/>
      <c r="Z455" s="13"/>
      <c r="AA455" s="13"/>
      <c r="AB455" s="13"/>
      <c r="AC455" s="13"/>
      <c r="AD455" s="13"/>
      <c r="AE455" s="13"/>
      <c r="AT455" s="250" t="s">
        <v>192</v>
      </c>
      <c r="AU455" s="250" t="s">
        <v>87</v>
      </c>
      <c r="AV455" s="13" t="s">
        <v>87</v>
      </c>
      <c r="AW455" s="13" t="s">
        <v>4</v>
      </c>
      <c r="AX455" s="13" t="s">
        <v>85</v>
      </c>
      <c r="AY455" s="250" t="s">
        <v>184</v>
      </c>
    </row>
    <row r="456" s="2" customFormat="1" ht="16.5" customHeight="1">
      <c r="A456" s="37"/>
      <c r="B456" s="38"/>
      <c r="C456" s="226" t="s">
        <v>817</v>
      </c>
      <c r="D456" s="226" t="s">
        <v>186</v>
      </c>
      <c r="E456" s="227" t="s">
        <v>818</v>
      </c>
      <c r="F456" s="228" t="s">
        <v>819</v>
      </c>
      <c r="G456" s="229" t="s">
        <v>201</v>
      </c>
      <c r="H456" s="230">
        <v>69.909999999999997</v>
      </c>
      <c r="I456" s="231"/>
      <c r="J456" s="232">
        <f>ROUND(I456*H456,2)</f>
        <v>0</v>
      </c>
      <c r="K456" s="228" t="s">
        <v>202</v>
      </c>
      <c r="L456" s="43"/>
      <c r="M456" s="233" t="s">
        <v>1</v>
      </c>
      <c r="N456" s="234" t="s">
        <v>42</v>
      </c>
      <c r="O456" s="90"/>
      <c r="P456" s="235">
        <f>O456*H456</f>
        <v>0</v>
      </c>
      <c r="Q456" s="235">
        <v>2.0000000000000002E-05</v>
      </c>
      <c r="R456" s="235">
        <f>Q456*H456</f>
        <v>0.0013982000000000001</v>
      </c>
      <c r="S456" s="235">
        <v>0</v>
      </c>
      <c r="T456" s="236">
        <f>S456*H456</f>
        <v>0</v>
      </c>
      <c r="U456" s="37"/>
      <c r="V456" s="37"/>
      <c r="W456" s="37"/>
      <c r="X456" s="37"/>
      <c r="Y456" s="37"/>
      <c r="Z456" s="37"/>
      <c r="AA456" s="37"/>
      <c r="AB456" s="37"/>
      <c r="AC456" s="37"/>
      <c r="AD456" s="37"/>
      <c r="AE456" s="37"/>
      <c r="AR456" s="237" t="s">
        <v>260</v>
      </c>
      <c r="AT456" s="237" t="s">
        <v>186</v>
      </c>
      <c r="AU456" s="237" t="s">
        <v>87</v>
      </c>
      <c r="AY456" s="16" t="s">
        <v>184</v>
      </c>
      <c r="BE456" s="238">
        <f>IF(N456="základní",J456,0)</f>
        <v>0</v>
      </c>
      <c r="BF456" s="238">
        <f>IF(N456="snížená",J456,0)</f>
        <v>0</v>
      </c>
      <c r="BG456" s="238">
        <f>IF(N456="zákl. přenesená",J456,0)</f>
        <v>0</v>
      </c>
      <c r="BH456" s="238">
        <f>IF(N456="sníž. přenesená",J456,0)</f>
        <v>0</v>
      </c>
      <c r="BI456" s="238">
        <f>IF(N456="nulová",J456,0)</f>
        <v>0</v>
      </c>
      <c r="BJ456" s="16" t="s">
        <v>85</v>
      </c>
      <c r="BK456" s="238">
        <f>ROUND(I456*H456,2)</f>
        <v>0</v>
      </c>
      <c r="BL456" s="16" t="s">
        <v>260</v>
      </c>
      <c r="BM456" s="237" t="s">
        <v>820</v>
      </c>
    </row>
    <row r="457" s="2" customFormat="1">
      <c r="A457" s="37"/>
      <c r="B457" s="38"/>
      <c r="C457" s="39"/>
      <c r="D457" s="241" t="s">
        <v>300</v>
      </c>
      <c r="E457" s="39"/>
      <c r="F457" s="272" t="s">
        <v>821</v>
      </c>
      <c r="G457" s="39"/>
      <c r="H457" s="39"/>
      <c r="I457" s="273"/>
      <c r="J457" s="39"/>
      <c r="K457" s="39"/>
      <c r="L457" s="43"/>
      <c r="M457" s="274"/>
      <c r="N457" s="275"/>
      <c r="O457" s="90"/>
      <c r="P457" s="90"/>
      <c r="Q457" s="90"/>
      <c r="R457" s="90"/>
      <c r="S457" s="90"/>
      <c r="T457" s="91"/>
      <c r="U457" s="37"/>
      <c r="V457" s="37"/>
      <c r="W457" s="37"/>
      <c r="X457" s="37"/>
      <c r="Y457" s="37"/>
      <c r="Z457" s="37"/>
      <c r="AA457" s="37"/>
      <c r="AB457" s="37"/>
      <c r="AC457" s="37"/>
      <c r="AD457" s="37"/>
      <c r="AE457" s="37"/>
      <c r="AT457" s="16" t="s">
        <v>300</v>
      </c>
      <c r="AU457" s="16" t="s">
        <v>87</v>
      </c>
    </row>
    <row r="458" s="2" customFormat="1" ht="16.5" customHeight="1">
      <c r="A458" s="37"/>
      <c r="B458" s="38"/>
      <c r="C458" s="226" t="s">
        <v>822</v>
      </c>
      <c r="D458" s="226" t="s">
        <v>186</v>
      </c>
      <c r="E458" s="227" t="s">
        <v>823</v>
      </c>
      <c r="F458" s="228" t="s">
        <v>824</v>
      </c>
      <c r="G458" s="229" t="s">
        <v>263</v>
      </c>
      <c r="H458" s="230">
        <v>0.78900000000000003</v>
      </c>
      <c r="I458" s="231"/>
      <c r="J458" s="232">
        <f>ROUND(I458*H458,2)</f>
        <v>0</v>
      </c>
      <c r="K458" s="228" t="s">
        <v>190</v>
      </c>
      <c r="L458" s="43"/>
      <c r="M458" s="233" t="s">
        <v>1</v>
      </c>
      <c r="N458" s="234" t="s">
        <v>42</v>
      </c>
      <c r="O458" s="90"/>
      <c r="P458" s="235">
        <f>O458*H458</f>
        <v>0</v>
      </c>
      <c r="Q458" s="235">
        <v>0</v>
      </c>
      <c r="R458" s="235">
        <f>Q458*H458</f>
        <v>0</v>
      </c>
      <c r="S458" s="235">
        <v>0</v>
      </c>
      <c r="T458" s="236">
        <f>S458*H458</f>
        <v>0</v>
      </c>
      <c r="U458" s="37"/>
      <c r="V458" s="37"/>
      <c r="W458" s="37"/>
      <c r="X458" s="37"/>
      <c r="Y458" s="37"/>
      <c r="Z458" s="37"/>
      <c r="AA458" s="37"/>
      <c r="AB458" s="37"/>
      <c r="AC458" s="37"/>
      <c r="AD458" s="37"/>
      <c r="AE458" s="37"/>
      <c r="AR458" s="237" t="s">
        <v>260</v>
      </c>
      <c r="AT458" s="237" t="s">
        <v>186</v>
      </c>
      <c r="AU458" s="237" t="s">
        <v>87</v>
      </c>
      <c r="AY458" s="16" t="s">
        <v>184</v>
      </c>
      <c r="BE458" s="238">
        <f>IF(N458="základní",J458,0)</f>
        <v>0</v>
      </c>
      <c r="BF458" s="238">
        <f>IF(N458="snížená",J458,0)</f>
        <v>0</v>
      </c>
      <c r="BG458" s="238">
        <f>IF(N458="zákl. přenesená",J458,0)</f>
        <v>0</v>
      </c>
      <c r="BH458" s="238">
        <f>IF(N458="sníž. přenesená",J458,0)</f>
        <v>0</v>
      </c>
      <c r="BI458" s="238">
        <f>IF(N458="nulová",J458,0)</f>
        <v>0</v>
      </c>
      <c r="BJ458" s="16" t="s">
        <v>85</v>
      </c>
      <c r="BK458" s="238">
        <f>ROUND(I458*H458,2)</f>
        <v>0</v>
      </c>
      <c r="BL458" s="16" t="s">
        <v>260</v>
      </c>
      <c r="BM458" s="237" t="s">
        <v>825</v>
      </c>
    </row>
    <row r="459" s="12" customFormat="1" ht="22.8" customHeight="1">
      <c r="A459" s="12"/>
      <c r="B459" s="210"/>
      <c r="C459" s="211"/>
      <c r="D459" s="212" t="s">
        <v>76</v>
      </c>
      <c r="E459" s="224" t="s">
        <v>826</v>
      </c>
      <c r="F459" s="224" t="s">
        <v>827</v>
      </c>
      <c r="G459" s="211"/>
      <c r="H459" s="211"/>
      <c r="I459" s="214"/>
      <c r="J459" s="225">
        <f>BK459</f>
        <v>0</v>
      </c>
      <c r="K459" s="211"/>
      <c r="L459" s="216"/>
      <c r="M459" s="217"/>
      <c r="N459" s="218"/>
      <c r="O459" s="218"/>
      <c r="P459" s="219">
        <f>SUM(P460:P465)</f>
        <v>0</v>
      </c>
      <c r="Q459" s="218"/>
      <c r="R459" s="219">
        <f>SUM(R460:R465)</f>
        <v>0.091983599999999999</v>
      </c>
      <c r="S459" s="218"/>
      <c r="T459" s="220">
        <f>SUM(T460:T465)</f>
        <v>0</v>
      </c>
      <c r="U459" s="12"/>
      <c r="V459" s="12"/>
      <c r="W459" s="12"/>
      <c r="X459" s="12"/>
      <c r="Y459" s="12"/>
      <c r="Z459" s="12"/>
      <c r="AA459" s="12"/>
      <c r="AB459" s="12"/>
      <c r="AC459" s="12"/>
      <c r="AD459" s="12"/>
      <c r="AE459" s="12"/>
      <c r="AR459" s="221" t="s">
        <v>87</v>
      </c>
      <c r="AT459" s="222" t="s">
        <v>76</v>
      </c>
      <c r="AU459" s="222" t="s">
        <v>85</v>
      </c>
      <c r="AY459" s="221" t="s">
        <v>184</v>
      </c>
      <c r="BK459" s="223">
        <f>SUM(BK460:BK465)</f>
        <v>0</v>
      </c>
    </row>
    <row r="460" s="2" customFormat="1" ht="16.5" customHeight="1">
      <c r="A460" s="37"/>
      <c r="B460" s="38"/>
      <c r="C460" s="226" t="s">
        <v>828</v>
      </c>
      <c r="D460" s="226" t="s">
        <v>186</v>
      </c>
      <c r="E460" s="227" t="s">
        <v>829</v>
      </c>
      <c r="F460" s="228" t="s">
        <v>830</v>
      </c>
      <c r="G460" s="229" t="s">
        <v>201</v>
      </c>
      <c r="H460" s="230">
        <v>17.033999999999999</v>
      </c>
      <c r="I460" s="231"/>
      <c r="J460" s="232">
        <f>ROUND(I460*H460,2)</f>
        <v>0</v>
      </c>
      <c r="K460" s="228" t="s">
        <v>202</v>
      </c>
      <c r="L460" s="43"/>
      <c r="M460" s="233" t="s">
        <v>1</v>
      </c>
      <c r="N460" s="234" t="s">
        <v>42</v>
      </c>
      <c r="O460" s="90"/>
      <c r="P460" s="235">
        <f>O460*H460</f>
        <v>0</v>
      </c>
      <c r="Q460" s="235">
        <v>0.0054000000000000003</v>
      </c>
      <c r="R460" s="235">
        <f>Q460*H460</f>
        <v>0.091983599999999999</v>
      </c>
      <c r="S460" s="235">
        <v>0</v>
      </c>
      <c r="T460" s="236">
        <f>S460*H460</f>
        <v>0</v>
      </c>
      <c r="U460" s="37"/>
      <c r="V460" s="37"/>
      <c r="W460" s="37"/>
      <c r="X460" s="37"/>
      <c r="Y460" s="37"/>
      <c r="Z460" s="37"/>
      <c r="AA460" s="37"/>
      <c r="AB460" s="37"/>
      <c r="AC460" s="37"/>
      <c r="AD460" s="37"/>
      <c r="AE460" s="37"/>
      <c r="AR460" s="237" t="s">
        <v>260</v>
      </c>
      <c r="AT460" s="237" t="s">
        <v>186</v>
      </c>
      <c r="AU460" s="237" t="s">
        <v>87</v>
      </c>
      <c r="AY460" s="16" t="s">
        <v>184</v>
      </c>
      <c r="BE460" s="238">
        <f>IF(N460="základní",J460,0)</f>
        <v>0</v>
      </c>
      <c r="BF460" s="238">
        <f>IF(N460="snížená",J460,0)</f>
        <v>0</v>
      </c>
      <c r="BG460" s="238">
        <f>IF(N460="zákl. přenesená",J460,0)</f>
        <v>0</v>
      </c>
      <c r="BH460" s="238">
        <f>IF(N460="sníž. přenesená",J460,0)</f>
        <v>0</v>
      </c>
      <c r="BI460" s="238">
        <f>IF(N460="nulová",J460,0)</f>
        <v>0</v>
      </c>
      <c r="BJ460" s="16" t="s">
        <v>85</v>
      </c>
      <c r="BK460" s="238">
        <f>ROUND(I460*H460,2)</f>
        <v>0</v>
      </c>
      <c r="BL460" s="16" t="s">
        <v>260</v>
      </c>
      <c r="BM460" s="237" t="s">
        <v>831</v>
      </c>
    </row>
    <row r="461" s="2" customFormat="1">
      <c r="A461" s="37"/>
      <c r="B461" s="38"/>
      <c r="C461" s="39"/>
      <c r="D461" s="241" t="s">
        <v>300</v>
      </c>
      <c r="E461" s="39"/>
      <c r="F461" s="272" t="s">
        <v>832</v>
      </c>
      <c r="G461" s="39"/>
      <c r="H461" s="39"/>
      <c r="I461" s="273"/>
      <c r="J461" s="39"/>
      <c r="K461" s="39"/>
      <c r="L461" s="43"/>
      <c r="M461" s="274"/>
      <c r="N461" s="275"/>
      <c r="O461" s="90"/>
      <c r="P461" s="90"/>
      <c r="Q461" s="90"/>
      <c r="R461" s="90"/>
      <c r="S461" s="90"/>
      <c r="T461" s="91"/>
      <c r="U461" s="37"/>
      <c r="V461" s="37"/>
      <c r="W461" s="37"/>
      <c r="X461" s="37"/>
      <c r="Y461" s="37"/>
      <c r="Z461" s="37"/>
      <c r="AA461" s="37"/>
      <c r="AB461" s="37"/>
      <c r="AC461" s="37"/>
      <c r="AD461" s="37"/>
      <c r="AE461" s="37"/>
      <c r="AT461" s="16" t="s">
        <v>300</v>
      </c>
      <c r="AU461" s="16" t="s">
        <v>87</v>
      </c>
    </row>
    <row r="462" s="13" customFormat="1">
      <c r="A462" s="13"/>
      <c r="B462" s="239"/>
      <c r="C462" s="240"/>
      <c r="D462" s="241" t="s">
        <v>192</v>
      </c>
      <c r="E462" s="242" t="s">
        <v>1</v>
      </c>
      <c r="F462" s="243" t="s">
        <v>833</v>
      </c>
      <c r="G462" s="240"/>
      <c r="H462" s="244">
        <v>2.0339999999999998</v>
      </c>
      <c r="I462" s="245"/>
      <c r="J462" s="240"/>
      <c r="K462" s="240"/>
      <c r="L462" s="246"/>
      <c r="M462" s="247"/>
      <c r="N462" s="248"/>
      <c r="O462" s="248"/>
      <c r="P462" s="248"/>
      <c r="Q462" s="248"/>
      <c r="R462" s="248"/>
      <c r="S462" s="248"/>
      <c r="T462" s="249"/>
      <c r="U462" s="13"/>
      <c r="V462" s="13"/>
      <c r="W462" s="13"/>
      <c r="X462" s="13"/>
      <c r="Y462" s="13"/>
      <c r="Z462" s="13"/>
      <c r="AA462" s="13"/>
      <c r="AB462" s="13"/>
      <c r="AC462" s="13"/>
      <c r="AD462" s="13"/>
      <c r="AE462" s="13"/>
      <c r="AT462" s="250" t="s">
        <v>192</v>
      </c>
      <c r="AU462" s="250" t="s">
        <v>87</v>
      </c>
      <c r="AV462" s="13" t="s">
        <v>87</v>
      </c>
      <c r="AW462" s="13" t="s">
        <v>32</v>
      </c>
      <c r="AX462" s="13" t="s">
        <v>77</v>
      </c>
      <c r="AY462" s="250" t="s">
        <v>184</v>
      </c>
    </row>
    <row r="463" s="13" customFormat="1">
      <c r="A463" s="13"/>
      <c r="B463" s="239"/>
      <c r="C463" s="240"/>
      <c r="D463" s="241" t="s">
        <v>192</v>
      </c>
      <c r="E463" s="242" t="s">
        <v>1</v>
      </c>
      <c r="F463" s="243" t="s">
        <v>834</v>
      </c>
      <c r="G463" s="240"/>
      <c r="H463" s="244">
        <v>15</v>
      </c>
      <c r="I463" s="245"/>
      <c r="J463" s="240"/>
      <c r="K463" s="240"/>
      <c r="L463" s="246"/>
      <c r="M463" s="247"/>
      <c r="N463" s="248"/>
      <c r="O463" s="248"/>
      <c r="P463" s="248"/>
      <c r="Q463" s="248"/>
      <c r="R463" s="248"/>
      <c r="S463" s="248"/>
      <c r="T463" s="249"/>
      <c r="U463" s="13"/>
      <c r="V463" s="13"/>
      <c r="W463" s="13"/>
      <c r="X463" s="13"/>
      <c r="Y463" s="13"/>
      <c r="Z463" s="13"/>
      <c r="AA463" s="13"/>
      <c r="AB463" s="13"/>
      <c r="AC463" s="13"/>
      <c r="AD463" s="13"/>
      <c r="AE463" s="13"/>
      <c r="AT463" s="250" t="s">
        <v>192</v>
      </c>
      <c r="AU463" s="250" t="s">
        <v>87</v>
      </c>
      <c r="AV463" s="13" t="s">
        <v>87</v>
      </c>
      <c r="AW463" s="13" t="s">
        <v>32</v>
      </c>
      <c r="AX463" s="13" t="s">
        <v>77</v>
      </c>
      <c r="AY463" s="250" t="s">
        <v>184</v>
      </c>
    </row>
    <row r="464" s="14" customFormat="1">
      <c r="A464" s="14"/>
      <c r="B464" s="251"/>
      <c r="C464" s="252"/>
      <c r="D464" s="241" t="s">
        <v>192</v>
      </c>
      <c r="E464" s="253" t="s">
        <v>1</v>
      </c>
      <c r="F464" s="254" t="s">
        <v>194</v>
      </c>
      <c r="G464" s="252"/>
      <c r="H464" s="255">
        <v>17.033999999999999</v>
      </c>
      <c r="I464" s="256"/>
      <c r="J464" s="252"/>
      <c r="K464" s="252"/>
      <c r="L464" s="257"/>
      <c r="M464" s="258"/>
      <c r="N464" s="259"/>
      <c r="O464" s="259"/>
      <c r="P464" s="259"/>
      <c r="Q464" s="259"/>
      <c r="R464" s="259"/>
      <c r="S464" s="259"/>
      <c r="T464" s="260"/>
      <c r="U464" s="14"/>
      <c r="V464" s="14"/>
      <c r="W464" s="14"/>
      <c r="X464" s="14"/>
      <c r="Y464" s="14"/>
      <c r="Z464" s="14"/>
      <c r="AA464" s="14"/>
      <c r="AB464" s="14"/>
      <c r="AC464" s="14"/>
      <c r="AD464" s="14"/>
      <c r="AE464" s="14"/>
      <c r="AT464" s="261" t="s">
        <v>192</v>
      </c>
      <c r="AU464" s="261" t="s">
        <v>87</v>
      </c>
      <c r="AV464" s="14" t="s">
        <v>108</v>
      </c>
      <c r="AW464" s="14" t="s">
        <v>32</v>
      </c>
      <c r="AX464" s="14" t="s">
        <v>85</v>
      </c>
      <c r="AY464" s="261" t="s">
        <v>184</v>
      </c>
    </row>
    <row r="465" s="2" customFormat="1" ht="16.5" customHeight="1">
      <c r="A465" s="37"/>
      <c r="B465" s="38"/>
      <c r="C465" s="226" t="s">
        <v>835</v>
      </c>
      <c r="D465" s="226" t="s">
        <v>186</v>
      </c>
      <c r="E465" s="227" t="s">
        <v>836</v>
      </c>
      <c r="F465" s="228" t="s">
        <v>837</v>
      </c>
      <c r="G465" s="229" t="s">
        <v>263</v>
      </c>
      <c r="H465" s="230">
        <v>0.091999999999999998</v>
      </c>
      <c r="I465" s="231"/>
      <c r="J465" s="232">
        <f>ROUND(I465*H465,2)</f>
        <v>0</v>
      </c>
      <c r="K465" s="228" t="s">
        <v>190</v>
      </c>
      <c r="L465" s="43"/>
      <c r="M465" s="233" t="s">
        <v>1</v>
      </c>
      <c r="N465" s="234" t="s">
        <v>42</v>
      </c>
      <c r="O465" s="90"/>
      <c r="P465" s="235">
        <f>O465*H465</f>
        <v>0</v>
      </c>
      <c r="Q465" s="235">
        <v>0</v>
      </c>
      <c r="R465" s="235">
        <f>Q465*H465</f>
        <v>0</v>
      </c>
      <c r="S465" s="235">
        <v>0</v>
      </c>
      <c r="T465" s="236">
        <f>S465*H465</f>
        <v>0</v>
      </c>
      <c r="U465" s="37"/>
      <c r="V465" s="37"/>
      <c r="W465" s="37"/>
      <c r="X465" s="37"/>
      <c r="Y465" s="37"/>
      <c r="Z465" s="37"/>
      <c r="AA465" s="37"/>
      <c r="AB465" s="37"/>
      <c r="AC465" s="37"/>
      <c r="AD465" s="37"/>
      <c r="AE465" s="37"/>
      <c r="AR465" s="237" t="s">
        <v>260</v>
      </c>
      <c r="AT465" s="237" t="s">
        <v>186</v>
      </c>
      <c r="AU465" s="237" t="s">
        <v>87</v>
      </c>
      <c r="AY465" s="16" t="s">
        <v>184</v>
      </c>
      <c r="BE465" s="238">
        <f>IF(N465="základní",J465,0)</f>
        <v>0</v>
      </c>
      <c r="BF465" s="238">
        <f>IF(N465="snížená",J465,0)</f>
        <v>0</v>
      </c>
      <c r="BG465" s="238">
        <f>IF(N465="zákl. přenesená",J465,0)</f>
        <v>0</v>
      </c>
      <c r="BH465" s="238">
        <f>IF(N465="sníž. přenesená",J465,0)</f>
        <v>0</v>
      </c>
      <c r="BI465" s="238">
        <f>IF(N465="nulová",J465,0)</f>
        <v>0</v>
      </c>
      <c r="BJ465" s="16" t="s">
        <v>85</v>
      </c>
      <c r="BK465" s="238">
        <f>ROUND(I465*H465,2)</f>
        <v>0</v>
      </c>
      <c r="BL465" s="16" t="s">
        <v>260</v>
      </c>
      <c r="BM465" s="237" t="s">
        <v>838</v>
      </c>
    </row>
    <row r="466" s="12" customFormat="1" ht="22.8" customHeight="1">
      <c r="A466" s="12"/>
      <c r="B466" s="210"/>
      <c r="C466" s="211"/>
      <c r="D466" s="212" t="s">
        <v>76</v>
      </c>
      <c r="E466" s="224" t="s">
        <v>839</v>
      </c>
      <c r="F466" s="224" t="s">
        <v>840</v>
      </c>
      <c r="G466" s="211"/>
      <c r="H466" s="211"/>
      <c r="I466" s="214"/>
      <c r="J466" s="225">
        <f>BK466</f>
        <v>0</v>
      </c>
      <c r="K466" s="211"/>
      <c r="L466" s="216"/>
      <c r="M466" s="217"/>
      <c r="N466" s="218"/>
      <c r="O466" s="218"/>
      <c r="P466" s="219">
        <f>SUM(P467:P483)</f>
        <v>0</v>
      </c>
      <c r="Q466" s="218"/>
      <c r="R466" s="219">
        <f>SUM(R467:R483)</f>
        <v>0.0455285</v>
      </c>
      <c r="S466" s="218"/>
      <c r="T466" s="220">
        <f>SUM(T467:T483)</f>
        <v>0</v>
      </c>
      <c r="U466" s="12"/>
      <c r="V466" s="12"/>
      <c r="W466" s="12"/>
      <c r="X466" s="12"/>
      <c r="Y466" s="12"/>
      <c r="Z466" s="12"/>
      <c r="AA466" s="12"/>
      <c r="AB466" s="12"/>
      <c r="AC466" s="12"/>
      <c r="AD466" s="12"/>
      <c r="AE466" s="12"/>
      <c r="AR466" s="221" t="s">
        <v>87</v>
      </c>
      <c r="AT466" s="222" t="s">
        <v>76</v>
      </c>
      <c r="AU466" s="222" t="s">
        <v>85</v>
      </c>
      <c r="AY466" s="221" t="s">
        <v>184</v>
      </c>
      <c r="BK466" s="223">
        <f>SUM(BK467:BK483)</f>
        <v>0</v>
      </c>
    </row>
    <row r="467" s="2" customFormat="1" ht="16.5" customHeight="1">
      <c r="A467" s="37"/>
      <c r="B467" s="38"/>
      <c r="C467" s="226" t="s">
        <v>841</v>
      </c>
      <c r="D467" s="226" t="s">
        <v>186</v>
      </c>
      <c r="E467" s="227" t="s">
        <v>842</v>
      </c>
      <c r="F467" s="228" t="s">
        <v>843</v>
      </c>
      <c r="G467" s="229" t="s">
        <v>201</v>
      </c>
      <c r="H467" s="230">
        <v>2</v>
      </c>
      <c r="I467" s="231"/>
      <c r="J467" s="232">
        <f>ROUND(I467*H467,2)</f>
        <v>0</v>
      </c>
      <c r="K467" s="228" t="s">
        <v>190</v>
      </c>
      <c r="L467" s="43"/>
      <c r="M467" s="233" t="s">
        <v>1</v>
      </c>
      <c r="N467" s="234" t="s">
        <v>42</v>
      </c>
      <c r="O467" s="90"/>
      <c r="P467" s="235">
        <f>O467*H467</f>
        <v>0</v>
      </c>
      <c r="Q467" s="235">
        <v>0.00029999999999999997</v>
      </c>
      <c r="R467" s="235">
        <f>Q467*H467</f>
        <v>0.00059999999999999995</v>
      </c>
      <c r="S467" s="235">
        <v>0</v>
      </c>
      <c r="T467" s="236">
        <f>S467*H467</f>
        <v>0</v>
      </c>
      <c r="U467" s="37"/>
      <c r="V467" s="37"/>
      <c r="W467" s="37"/>
      <c r="X467" s="37"/>
      <c r="Y467" s="37"/>
      <c r="Z467" s="37"/>
      <c r="AA467" s="37"/>
      <c r="AB467" s="37"/>
      <c r="AC467" s="37"/>
      <c r="AD467" s="37"/>
      <c r="AE467" s="37"/>
      <c r="AR467" s="237" t="s">
        <v>260</v>
      </c>
      <c r="AT467" s="237" t="s">
        <v>186</v>
      </c>
      <c r="AU467" s="237" t="s">
        <v>87</v>
      </c>
      <c r="AY467" s="16" t="s">
        <v>184</v>
      </c>
      <c r="BE467" s="238">
        <f>IF(N467="základní",J467,0)</f>
        <v>0</v>
      </c>
      <c r="BF467" s="238">
        <f>IF(N467="snížená",J467,0)</f>
        <v>0</v>
      </c>
      <c r="BG467" s="238">
        <f>IF(N467="zákl. přenesená",J467,0)</f>
        <v>0</v>
      </c>
      <c r="BH467" s="238">
        <f>IF(N467="sníž. přenesená",J467,0)</f>
        <v>0</v>
      </c>
      <c r="BI467" s="238">
        <f>IF(N467="nulová",J467,0)</f>
        <v>0</v>
      </c>
      <c r="BJ467" s="16" t="s">
        <v>85</v>
      </c>
      <c r="BK467" s="238">
        <f>ROUND(I467*H467,2)</f>
        <v>0</v>
      </c>
      <c r="BL467" s="16" t="s">
        <v>260</v>
      </c>
      <c r="BM467" s="237" t="s">
        <v>844</v>
      </c>
    </row>
    <row r="468" s="2" customFormat="1" ht="16.5" customHeight="1">
      <c r="A468" s="37"/>
      <c r="B468" s="38"/>
      <c r="C468" s="226" t="s">
        <v>845</v>
      </c>
      <c r="D468" s="226" t="s">
        <v>186</v>
      </c>
      <c r="E468" s="227" t="s">
        <v>846</v>
      </c>
      <c r="F468" s="228" t="s">
        <v>847</v>
      </c>
      <c r="G468" s="229" t="s">
        <v>201</v>
      </c>
      <c r="H468" s="230">
        <v>2</v>
      </c>
      <c r="I468" s="231"/>
      <c r="J468" s="232">
        <f>ROUND(I468*H468,2)</f>
        <v>0</v>
      </c>
      <c r="K468" s="228" t="s">
        <v>190</v>
      </c>
      <c r="L468" s="43"/>
      <c r="M468" s="233" t="s">
        <v>1</v>
      </c>
      <c r="N468" s="234" t="s">
        <v>42</v>
      </c>
      <c r="O468" s="90"/>
      <c r="P468" s="235">
        <f>O468*H468</f>
        <v>0</v>
      </c>
      <c r="Q468" s="235">
        <v>0.0015</v>
      </c>
      <c r="R468" s="235">
        <f>Q468*H468</f>
        <v>0.0030000000000000001</v>
      </c>
      <c r="S468" s="235">
        <v>0</v>
      </c>
      <c r="T468" s="236">
        <f>S468*H468</f>
        <v>0</v>
      </c>
      <c r="U468" s="37"/>
      <c r="V468" s="37"/>
      <c r="W468" s="37"/>
      <c r="X468" s="37"/>
      <c r="Y468" s="37"/>
      <c r="Z468" s="37"/>
      <c r="AA468" s="37"/>
      <c r="AB468" s="37"/>
      <c r="AC468" s="37"/>
      <c r="AD468" s="37"/>
      <c r="AE468" s="37"/>
      <c r="AR468" s="237" t="s">
        <v>260</v>
      </c>
      <c r="AT468" s="237" t="s">
        <v>186</v>
      </c>
      <c r="AU468" s="237" t="s">
        <v>87</v>
      </c>
      <c r="AY468" s="16" t="s">
        <v>184</v>
      </c>
      <c r="BE468" s="238">
        <f>IF(N468="základní",J468,0)</f>
        <v>0</v>
      </c>
      <c r="BF468" s="238">
        <f>IF(N468="snížená",J468,0)</f>
        <v>0</v>
      </c>
      <c r="BG468" s="238">
        <f>IF(N468="zákl. přenesená",J468,0)</f>
        <v>0</v>
      </c>
      <c r="BH468" s="238">
        <f>IF(N468="sníž. přenesená",J468,0)</f>
        <v>0</v>
      </c>
      <c r="BI468" s="238">
        <f>IF(N468="nulová",J468,0)</f>
        <v>0</v>
      </c>
      <c r="BJ468" s="16" t="s">
        <v>85</v>
      </c>
      <c r="BK468" s="238">
        <f>ROUND(I468*H468,2)</f>
        <v>0</v>
      </c>
      <c r="BL468" s="16" t="s">
        <v>260</v>
      </c>
      <c r="BM468" s="237" t="s">
        <v>848</v>
      </c>
    </row>
    <row r="469" s="2" customFormat="1">
      <c r="A469" s="37"/>
      <c r="B469" s="38"/>
      <c r="C469" s="39"/>
      <c r="D469" s="241" t="s">
        <v>300</v>
      </c>
      <c r="E469" s="39"/>
      <c r="F469" s="272" t="s">
        <v>849</v>
      </c>
      <c r="G469" s="39"/>
      <c r="H469" s="39"/>
      <c r="I469" s="273"/>
      <c r="J469" s="39"/>
      <c r="K469" s="39"/>
      <c r="L469" s="43"/>
      <c r="M469" s="274"/>
      <c r="N469" s="275"/>
      <c r="O469" s="90"/>
      <c r="P469" s="90"/>
      <c r="Q469" s="90"/>
      <c r="R469" s="90"/>
      <c r="S469" s="90"/>
      <c r="T469" s="91"/>
      <c r="U469" s="37"/>
      <c r="V469" s="37"/>
      <c r="W469" s="37"/>
      <c r="X469" s="37"/>
      <c r="Y469" s="37"/>
      <c r="Z469" s="37"/>
      <c r="AA469" s="37"/>
      <c r="AB469" s="37"/>
      <c r="AC469" s="37"/>
      <c r="AD469" s="37"/>
      <c r="AE469" s="37"/>
      <c r="AT469" s="16" t="s">
        <v>300</v>
      </c>
      <c r="AU469" s="16" t="s">
        <v>87</v>
      </c>
    </row>
    <row r="470" s="2" customFormat="1" ht="16.5" customHeight="1">
      <c r="A470" s="37"/>
      <c r="B470" s="38"/>
      <c r="C470" s="226" t="s">
        <v>850</v>
      </c>
      <c r="D470" s="226" t="s">
        <v>186</v>
      </c>
      <c r="E470" s="227" t="s">
        <v>851</v>
      </c>
      <c r="F470" s="228" t="s">
        <v>852</v>
      </c>
      <c r="G470" s="229" t="s">
        <v>327</v>
      </c>
      <c r="H470" s="230">
        <v>1.3999999999999999</v>
      </c>
      <c r="I470" s="231"/>
      <c r="J470" s="232">
        <f>ROUND(I470*H470,2)</f>
        <v>0</v>
      </c>
      <c r="K470" s="228" t="s">
        <v>190</v>
      </c>
      <c r="L470" s="43"/>
      <c r="M470" s="233" t="s">
        <v>1</v>
      </c>
      <c r="N470" s="234" t="s">
        <v>42</v>
      </c>
      <c r="O470" s="90"/>
      <c r="P470" s="235">
        <f>O470*H470</f>
        <v>0</v>
      </c>
      <c r="Q470" s="235">
        <v>0.00142</v>
      </c>
      <c r="R470" s="235">
        <f>Q470*H470</f>
        <v>0.0019879999999999998</v>
      </c>
      <c r="S470" s="235">
        <v>0</v>
      </c>
      <c r="T470" s="236">
        <f>S470*H470</f>
        <v>0</v>
      </c>
      <c r="U470" s="37"/>
      <c r="V470" s="37"/>
      <c r="W470" s="37"/>
      <c r="X470" s="37"/>
      <c r="Y470" s="37"/>
      <c r="Z470" s="37"/>
      <c r="AA470" s="37"/>
      <c r="AB470" s="37"/>
      <c r="AC470" s="37"/>
      <c r="AD470" s="37"/>
      <c r="AE470" s="37"/>
      <c r="AR470" s="237" t="s">
        <v>260</v>
      </c>
      <c r="AT470" s="237" t="s">
        <v>186</v>
      </c>
      <c r="AU470" s="237" t="s">
        <v>87</v>
      </c>
      <c r="AY470" s="16" t="s">
        <v>184</v>
      </c>
      <c r="BE470" s="238">
        <f>IF(N470="základní",J470,0)</f>
        <v>0</v>
      </c>
      <c r="BF470" s="238">
        <f>IF(N470="snížená",J470,0)</f>
        <v>0</v>
      </c>
      <c r="BG470" s="238">
        <f>IF(N470="zákl. přenesená",J470,0)</f>
        <v>0</v>
      </c>
      <c r="BH470" s="238">
        <f>IF(N470="sníž. přenesená",J470,0)</f>
        <v>0</v>
      </c>
      <c r="BI470" s="238">
        <f>IF(N470="nulová",J470,0)</f>
        <v>0</v>
      </c>
      <c r="BJ470" s="16" t="s">
        <v>85</v>
      </c>
      <c r="BK470" s="238">
        <f>ROUND(I470*H470,2)</f>
        <v>0</v>
      </c>
      <c r="BL470" s="16" t="s">
        <v>260</v>
      </c>
      <c r="BM470" s="237" t="s">
        <v>853</v>
      </c>
    </row>
    <row r="471" s="2" customFormat="1" ht="21.75" customHeight="1">
      <c r="A471" s="37"/>
      <c r="B471" s="38"/>
      <c r="C471" s="226" t="s">
        <v>854</v>
      </c>
      <c r="D471" s="226" t="s">
        <v>186</v>
      </c>
      <c r="E471" s="227" t="s">
        <v>855</v>
      </c>
      <c r="F471" s="228" t="s">
        <v>856</v>
      </c>
      <c r="G471" s="229" t="s">
        <v>201</v>
      </c>
      <c r="H471" s="230">
        <v>2</v>
      </c>
      <c r="I471" s="231"/>
      <c r="J471" s="232">
        <f>ROUND(I471*H471,2)</f>
        <v>0</v>
      </c>
      <c r="K471" s="228" t="s">
        <v>190</v>
      </c>
      <c r="L471" s="43"/>
      <c r="M471" s="233" t="s">
        <v>1</v>
      </c>
      <c r="N471" s="234" t="s">
        <v>42</v>
      </c>
      <c r="O471" s="90"/>
      <c r="P471" s="235">
        <f>O471*H471</f>
        <v>0</v>
      </c>
      <c r="Q471" s="235">
        <v>0</v>
      </c>
      <c r="R471" s="235">
        <f>Q471*H471</f>
        <v>0</v>
      </c>
      <c r="S471" s="235">
        <v>0</v>
      </c>
      <c r="T471" s="236">
        <f>S471*H471</f>
        <v>0</v>
      </c>
      <c r="U471" s="37"/>
      <c r="V471" s="37"/>
      <c r="W471" s="37"/>
      <c r="X471" s="37"/>
      <c r="Y471" s="37"/>
      <c r="Z471" s="37"/>
      <c r="AA471" s="37"/>
      <c r="AB471" s="37"/>
      <c r="AC471" s="37"/>
      <c r="AD471" s="37"/>
      <c r="AE471" s="37"/>
      <c r="AR471" s="237" t="s">
        <v>260</v>
      </c>
      <c r="AT471" s="237" t="s">
        <v>186</v>
      </c>
      <c r="AU471" s="237" t="s">
        <v>87</v>
      </c>
      <c r="AY471" s="16" t="s">
        <v>184</v>
      </c>
      <c r="BE471" s="238">
        <f>IF(N471="základní",J471,0)</f>
        <v>0</v>
      </c>
      <c r="BF471" s="238">
        <f>IF(N471="snížená",J471,0)</f>
        <v>0</v>
      </c>
      <c r="BG471" s="238">
        <f>IF(N471="zákl. přenesená",J471,0)</f>
        <v>0</v>
      </c>
      <c r="BH471" s="238">
        <f>IF(N471="sníž. přenesená",J471,0)</f>
        <v>0</v>
      </c>
      <c r="BI471" s="238">
        <f>IF(N471="nulová",J471,0)</f>
        <v>0</v>
      </c>
      <c r="BJ471" s="16" t="s">
        <v>85</v>
      </c>
      <c r="BK471" s="238">
        <f>ROUND(I471*H471,2)</f>
        <v>0</v>
      </c>
      <c r="BL471" s="16" t="s">
        <v>260</v>
      </c>
      <c r="BM471" s="237" t="s">
        <v>857</v>
      </c>
    </row>
    <row r="472" s="2" customFormat="1" ht="21.75" customHeight="1">
      <c r="A472" s="37"/>
      <c r="B472" s="38"/>
      <c r="C472" s="226" t="s">
        <v>858</v>
      </c>
      <c r="D472" s="226" t="s">
        <v>186</v>
      </c>
      <c r="E472" s="227" t="s">
        <v>859</v>
      </c>
      <c r="F472" s="228" t="s">
        <v>860</v>
      </c>
      <c r="G472" s="229" t="s">
        <v>201</v>
      </c>
      <c r="H472" s="230">
        <v>2</v>
      </c>
      <c r="I472" s="231"/>
      <c r="J472" s="232">
        <f>ROUND(I472*H472,2)</f>
        <v>0</v>
      </c>
      <c r="K472" s="228" t="s">
        <v>190</v>
      </c>
      <c r="L472" s="43"/>
      <c r="M472" s="233" t="s">
        <v>1</v>
      </c>
      <c r="N472" s="234" t="s">
        <v>42</v>
      </c>
      <c r="O472" s="90"/>
      <c r="P472" s="235">
        <f>O472*H472</f>
        <v>0</v>
      </c>
      <c r="Q472" s="235">
        <v>0.0060000000000000001</v>
      </c>
      <c r="R472" s="235">
        <f>Q472*H472</f>
        <v>0.012</v>
      </c>
      <c r="S472" s="235">
        <v>0</v>
      </c>
      <c r="T472" s="236">
        <f>S472*H472</f>
        <v>0</v>
      </c>
      <c r="U472" s="37"/>
      <c r="V472" s="37"/>
      <c r="W472" s="37"/>
      <c r="X472" s="37"/>
      <c r="Y472" s="37"/>
      <c r="Z472" s="37"/>
      <c r="AA472" s="37"/>
      <c r="AB472" s="37"/>
      <c r="AC472" s="37"/>
      <c r="AD472" s="37"/>
      <c r="AE472" s="37"/>
      <c r="AR472" s="237" t="s">
        <v>260</v>
      </c>
      <c r="AT472" s="237" t="s">
        <v>186</v>
      </c>
      <c r="AU472" s="237" t="s">
        <v>87</v>
      </c>
      <c r="AY472" s="16" t="s">
        <v>184</v>
      </c>
      <c r="BE472" s="238">
        <f>IF(N472="základní",J472,0)</f>
        <v>0</v>
      </c>
      <c r="BF472" s="238">
        <f>IF(N472="snížená",J472,0)</f>
        <v>0</v>
      </c>
      <c r="BG472" s="238">
        <f>IF(N472="zákl. přenesená",J472,0)</f>
        <v>0</v>
      </c>
      <c r="BH472" s="238">
        <f>IF(N472="sníž. přenesená",J472,0)</f>
        <v>0</v>
      </c>
      <c r="BI472" s="238">
        <f>IF(N472="nulová",J472,0)</f>
        <v>0</v>
      </c>
      <c r="BJ472" s="16" t="s">
        <v>85</v>
      </c>
      <c r="BK472" s="238">
        <f>ROUND(I472*H472,2)</f>
        <v>0</v>
      </c>
      <c r="BL472" s="16" t="s">
        <v>260</v>
      </c>
      <c r="BM472" s="237" t="s">
        <v>861</v>
      </c>
    </row>
    <row r="473" s="2" customFormat="1">
      <c r="A473" s="37"/>
      <c r="B473" s="38"/>
      <c r="C473" s="39"/>
      <c r="D473" s="241" t="s">
        <v>300</v>
      </c>
      <c r="E473" s="39"/>
      <c r="F473" s="272" t="s">
        <v>862</v>
      </c>
      <c r="G473" s="39"/>
      <c r="H473" s="39"/>
      <c r="I473" s="273"/>
      <c r="J473" s="39"/>
      <c r="K473" s="39"/>
      <c r="L473" s="43"/>
      <c r="M473" s="274"/>
      <c r="N473" s="275"/>
      <c r="O473" s="90"/>
      <c r="P473" s="90"/>
      <c r="Q473" s="90"/>
      <c r="R473" s="90"/>
      <c r="S473" s="90"/>
      <c r="T473" s="91"/>
      <c r="U473" s="37"/>
      <c r="V473" s="37"/>
      <c r="W473" s="37"/>
      <c r="X473" s="37"/>
      <c r="Y473" s="37"/>
      <c r="Z473" s="37"/>
      <c r="AA473" s="37"/>
      <c r="AB473" s="37"/>
      <c r="AC473" s="37"/>
      <c r="AD473" s="37"/>
      <c r="AE473" s="37"/>
      <c r="AT473" s="16" t="s">
        <v>300</v>
      </c>
      <c r="AU473" s="16" t="s">
        <v>87</v>
      </c>
    </row>
    <row r="474" s="13" customFormat="1">
      <c r="A474" s="13"/>
      <c r="B474" s="239"/>
      <c r="C474" s="240"/>
      <c r="D474" s="241" t="s">
        <v>192</v>
      </c>
      <c r="E474" s="242" t="s">
        <v>1</v>
      </c>
      <c r="F474" s="243" t="s">
        <v>863</v>
      </c>
      <c r="G474" s="240"/>
      <c r="H474" s="244">
        <v>2</v>
      </c>
      <c r="I474" s="245"/>
      <c r="J474" s="240"/>
      <c r="K474" s="240"/>
      <c r="L474" s="246"/>
      <c r="M474" s="247"/>
      <c r="N474" s="248"/>
      <c r="O474" s="248"/>
      <c r="P474" s="248"/>
      <c r="Q474" s="248"/>
      <c r="R474" s="248"/>
      <c r="S474" s="248"/>
      <c r="T474" s="249"/>
      <c r="U474" s="13"/>
      <c r="V474" s="13"/>
      <c r="W474" s="13"/>
      <c r="X474" s="13"/>
      <c r="Y474" s="13"/>
      <c r="Z474" s="13"/>
      <c r="AA474" s="13"/>
      <c r="AB474" s="13"/>
      <c r="AC474" s="13"/>
      <c r="AD474" s="13"/>
      <c r="AE474" s="13"/>
      <c r="AT474" s="250" t="s">
        <v>192</v>
      </c>
      <c r="AU474" s="250" t="s">
        <v>87</v>
      </c>
      <c r="AV474" s="13" t="s">
        <v>87</v>
      </c>
      <c r="AW474" s="13" t="s">
        <v>32</v>
      </c>
      <c r="AX474" s="13" t="s">
        <v>77</v>
      </c>
      <c r="AY474" s="250" t="s">
        <v>184</v>
      </c>
    </row>
    <row r="475" s="14" customFormat="1">
      <c r="A475" s="14"/>
      <c r="B475" s="251"/>
      <c r="C475" s="252"/>
      <c r="D475" s="241" t="s">
        <v>192</v>
      </c>
      <c r="E475" s="253" t="s">
        <v>1</v>
      </c>
      <c r="F475" s="254" t="s">
        <v>194</v>
      </c>
      <c r="G475" s="252"/>
      <c r="H475" s="255">
        <v>2</v>
      </c>
      <c r="I475" s="256"/>
      <c r="J475" s="252"/>
      <c r="K475" s="252"/>
      <c r="L475" s="257"/>
      <c r="M475" s="258"/>
      <c r="N475" s="259"/>
      <c r="O475" s="259"/>
      <c r="P475" s="259"/>
      <c r="Q475" s="259"/>
      <c r="R475" s="259"/>
      <c r="S475" s="259"/>
      <c r="T475" s="260"/>
      <c r="U475" s="14"/>
      <c r="V475" s="14"/>
      <c r="W475" s="14"/>
      <c r="X475" s="14"/>
      <c r="Y475" s="14"/>
      <c r="Z475" s="14"/>
      <c r="AA475" s="14"/>
      <c r="AB475" s="14"/>
      <c r="AC475" s="14"/>
      <c r="AD475" s="14"/>
      <c r="AE475" s="14"/>
      <c r="AT475" s="261" t="s">
        <v>192</v>
      </c>
      <c r="AU475" s="261" t="s">
        <v>87</v>
      </c>
      <c r="AV475" s="14" t="s">
        <v>108</v>
      </c>
      <c r="AW475" s="14" t="s">
        <v>32</v>
      </c>
      <c r="AX475" s="14" t="s">
        <v>85</v>
      </c>
      <c r="AY475" s="261" t="s">
        <v>184</v>
      </c>
    </row>
    <row r="476" s="2" customFormat="1" ht="16.5" customHeight="1">
      <c r="A476" s="37"/>
      <c r="B476" s="38"/>
      <c r="C476" s="262" t="s">
        <v>864</v>
      </c>
      <c r="D476" s="262" t="s">
        <v>235</v>
      </c>
      <c r="E476" s="263" t="s">
        <v>865</v>
      </c>
      <c r="F476" s="264" t="s">
        <v>866</v>
      </c>
      <c r="G476" s="265" t="s">
        <v>201</v>
      </c>
      <c r="H476" s="266">
        <v>2.2000000000000002</v>
      </c>
      <c r="I476" s="267"/>
      <c r="J476" s="268">
        <f>ROUND(I476*H476,2)</f>
        <v>0</v>
      </c>
      <c r="K476" s="264" t="s">
        <v>202</v>
      </c>
      <c r="L476" s="269"/>
      <c r="M476" s="270" t="s">
        <v>1</v>
      </c>
      <c r="N476" s="271" t="s">
        <v>42</v>
      </c>
      <c r="O476" s="90"/>
      <c r="P476" s="235">
        <f>O476*H476</f>
        <v>0</v>
      </c>
      <c r="Q476" s="235">
        <v>0.0126</v>
      </c>
      <c r="R476" s="235">
        <f>Q476*H476</f>
        <v>0.027720000000000002</v>
      </c>
      <c r="S476" s="235">
        <v>0</v>
      </c>
      <c r="T476" s="236">
        <f>S476*H476</f>
        <v>0</v>
      </c>
      <c r="U476" s="37"/>
      <c r="V476" s="37"/>
      <c r="W476" s="37"/>
      <c r="X476" s="37"/>
      <c r="Y476" s="37"/>
      <c r="Z476" s="37"/>
      <c r="AA476" s="37"/>
      <c r="AB476" s="37"/>
      <c r="AC476" s="37"/>
      <c r="AD476" s="37"/>
      <c r="AE476" s="37"/>
      <c r="AR476" s="237" t="s">
        <v>339</v>
      </c>
      <c r="AT476" s="237" t="s">
        <v>235</v>
      </c>
      <c r="AU476" s="237" t="s">
        <v>87</v>
      </c>
      <c r="AY476" s="16" t="s">
        <v>184</v>
      </c>
      <c r="BE476" s="238">
        <f>IF(N476="základní",J476,0)</f>
        <v>0</v>
      </c>
      <c r="BF476" s="238">
        <f>IF(N476="snížená",J476,0)</f>
        <v>0</v>
      </c>
      <c r="BG476" s="238">
        <f>IF(N476="zákl. přenesená",J476,0)</f>
        <v>0</v>
      </c>
      <c r="BH476" s="238">
        <f>IF(N476="sníž. přenesená",J476,0)</f>
        <v>0</v>
      </c>
      <c r="BI476" s="238">
        <f>IF(N476="nulová",J476,0)</f>
        <v>0</v>
      </c>
      <c r="BJ476" s="16" t="s">
        <v>85</v>
      </c>
      <c r="BK476" s="238">
        <f>ROUND(I476*H476,2)</f>
        <v>0</v>
      </c>
      <c r="BL476" s="16" t="s">
        <v>260</v>
      </c>
      <c r="BM476" s="237" t="s">
        <v>867</v>
      </c>
    </row>
    <row r="477" s="2" customFormat="1">
      <c r="A477" s="37"/>
      <c r="B477" s="38"/>
      <c r="C477" s="39"/>
      <c r="D477" s="241" t="s">
        <v>300</v>
      </c>
      <c r="E477" s="39"/>
      <c r="F477" s="272" t="s">
        <v>868</v>
      </c>
      <c r="G477" s="39"/>
      <c r="H477" s="39"/>
      <c r="I477" s="273"/>
      <c r="J477" s="39"/>
      <c r="K477" s="39"/>
      <c r="L477" s="43"/>
      <c r="M477" s="274"/>
      <c r="N477" s="275"/>
      <c r="O477" s="90"/>
      <c r="P477" s="90"/>
      <c r="Q477" s="90"/>
      <c r="R477" s="90"/>
      <c r="S477" s="90"/>
      <c r="T477" s="91"/>
      <c r="U477" s="37"/>
      <c r="V477" s="37"/>
      <c r="W477" s="37"/>
      <c r="X477" s="37"/>
      <c r="Y477" s="37"/>
      <c r="Z477" s="37"/>
      <c r="AA477" s="37"/>
      <c r="AB477" s="37"/>
      <c r="AC477" s="37"/>
      <c r="AD477" s="37"/>
      <c r="AE477" s="37"/>
      <c r="AT477" s="16" t="s">
        <v>300</v>
      </c>
      <c r="AU477" s="16" t="s">
        <v>87</v>
      </c>
    </row>
    <row r="478" s="13" customFormat="1">
      <c r="A478" s="13"/>
      <c r="B478" s="239"/>
      <c r="C478" s="240"/>
      <c r="D478" s="241" t="s">
        <v>192</v>
      </c>
      <c r="E478" s="240"/>
      <c r="F478" s="243" t="s">
        <v>869</v>
      </c>
      <c r="G478" s="240"/>
      <c r="H478" s="244">
        <v>2.2000000000000002</v>
      </c>
      <c r="I478" s="245"/>
      <c r="J478" s="240"/>
      <c r="K478" s="240"/>
      <c r="L478" s="246"/>
      <c r="M478" s="247"/>
      <c r="N478" s="248"/>
      <c r="O478" s="248"/>
      <c r="P478" s="248"/>
      <c r="Q478" s="248"/>
      <c r="R478" s="248"/>
      <c r="S478" s="248"/>
      <c r="T478" s="249"/>
      <c r="U478" s="13"/>
      <c r="V478" s="13"/>
      <c r="W478" s="13"/>
      <c r="X478" s="13"/>
      <c r="Y478" s="13"/>
      <c r="Z478" s="13"/>
      <c r="AA478" s="13"/>
      <c r="AB478" s="13"/>
      <c r="AC478" s="13"/>
      <c r="AD478" s="13"/>
      <c r="AE478" s="13"/>
      <c r="AT478" s="250" t="s">
        <v>192</v>
      </c>
      <c r="AU478" s="250" t="s">
        <v>87</v>
      </c>
      <c r="AV478" s="13" t="s">
        <v>87</v>
      </c>
      <c r="AW478" s="13" t="s">
        <v>4</v>
      </c>
      <c r="AX478" s="13" t="s">
        <v>85</v>
      </c>
      <c r="AY478" s="250" t="s">
        <v>184</v>
      </c>
    </row>
    <row r="479" s="2" customFormat="1" ht="16.5" customHeight="1">
      <c r="A479" s="37"/>
      <c r="B479" s="38"/>
      <c r="C479" s="226" t="s">
        <v>870</v>
      </c>
      <c r="D479" s="226" t="s">
        <v>186</v>
      </c>
      <c r="E479" s="227" t="s">
        <v>871</v>
      </c>
      <c r="F479" s="228" t="s">
        <v>872</v>
      </c>
      <c r="G479" s="229" t="s">
        <v>201</v>
      </c>
      <c r="H479" s="230">
        <v>2</v>
      </c>
      <c r="I479" s="231"/>
      <c r="J479" s="232">
        <f>ROUND(I479*H479,2)</f>
        <v>0</v>
      </c>
      <c r="K479" s="228" t="s">
        <v>202</v>
      </c>
      <c r="L479" s="43"/>
      <c r="M479" s="233" t="s">
        <v>1</v>
      </c>
      <c r="N479" s="234" t="s">
        <v>42</v>
      </c>
      <c r="O479" s="90"/>
      <c r="P479" s="235">
        <f>O479*H479</f>
        <v>0</v>
      </c>
      <c r="Q479" s="235">
        <v>0</v>
      </c>
      <c r="R479" s="235">
        <f>Q479*H479</f>
        <v>0</v>
      </c>
      <c r="S479" s="235">
        <v>0</v>
      </c>
      <c r="T479" s="236">
        <f>S479*H479</f>
        <v>0</v>
      </c>
      <c r="U479" s="37"/>
      <c r="V479" s="37"/>
      <c r="W479" s="37"/>
      <c r="X479" s="37"/>
      <c r="Y479" s="37"/>
      <c r="Z479" s="37"/>
      <c r="AA479" s="37"/>
      <c r="AB479" s="37"/>
      <c r="AC479" s="37"/>
      <c r="AD479" s="37"/>
      <c r="AE479" s="37"/>
      <c r="AR479" s="237" t="s">
        <v>260</v>
      </c>
      <c r="AT479" s="237" t="s">
        <v>186</v>
      </c>
      <c r="AU479" s="237" t="s">
        <v>87</v>
      </c>
      <c r="AY479" s="16" t="s">
        <v>184</v>
      </c>
      <c r="BE479" s="238">
        <f>IF(N479="základní",J479,0)</f>
        <v>0</v>
      </c>
      <c r="BF479" s="238">
        <f>IF(N479="snížená",J479,0)</f>
        <v>0</v>
      </c>
      <c r="BG479" s="238">
        <f>IF(N479="zákl. přenesená",J479,0)</f>
        <v>0</v>
      </c>
      <c r="BH479" s="238">
        <f>IF(N479="sníž. přenesená",J479,0)</f>
        <v>0</v>
      </c>
      <c r="BI479" s="238">
        <f>IF(N479="nulová",J479,0)</f>
        <v>0</v>
      </c>
      <c r="BJ479" s="16" t="s">
        <v>85</v>
      </c>
      <c r="BK479" s="238">
        <f>ROUND(I479*H479,2)</f>
        <v>0</v>
      </c>
      <c r="BL479" s="16" t="s">
        <v>260</v>
      </c>
      <c r="BM479" s="237" t="s">
        <v>873</v>
      </c>
    </row>
    <row r="480" s="2" customFormat="1">
      <c r="A480" s="37"/>
      <c r="B480" s="38"/>
      <c r="C480" s="39"/>
      <c r="D480" s="241" t="s">
        <v>300</v>
      </c>
      <c r="E480" s="39"/>
      <c r="F480" s="272" t="s">
        <v>874</v>
      </c>
      <c r="G480" s="39"/>
      <c r="H480" s="39"/>
      <c r="I480" s="273"/>
      <c r="J480" s="39"/>
      <c r="K480" s="39"/>
      <c r="L480" s="43"/>
      <c r="M480" s="274"/>
      <c r="N480" s="275"/>
      <c r="O480" s="90"/>
      <c r="P480" s="90"/>
      <c r="Q480" s="90"/>
      <c r="R480" s="90"/>
      <c r="S480" s="90"/>
      <c r="T480" s="91"/>
      <c r="U480" s="37"/>
      <c r="V480" s="37"/>
      <c r="W480" s="37"/>
      <c r="X480" s="37"/>
      <c r="Y480" s="37"/>
      <c r="Z480" s="37"/>
      <c r="AA480" s="37"/>
      <c r="AB480" s="37"/>
      <c r="AC480" s="37"/>
      <c r="AD480" s="37"/>
      <c r="AE480" s="37"/>
      <c r="AT480" s="16" t="s">
        <v>300</v>
      </c>
      <c r="AU480" s="16" t="s">
        <v>87</v>
      </c>
    </row>
    <row r="481" s="2" customFormat="1" ht="16.5" customHeight="1">
      <c r="A481" s="37"/>
      <c r="B481" s="38"/>
      <c r="C481" s="226" t="s">
        <v>875</v>
      </c>
      <c r="D481" s="226" t="s">
        <v>186</v>
      </c>
      <c r="E481" s="227" t="s">
        <v>876</v>
      </c>
      <c r="F481" s="228" t="s">
        <v>877</v>
      </c>
      <c r="G481" s="229" t="s">
        <v>327</v>
      </c>
      <c r="H481" s="230">
        <v>2.4500000000000002</v>
      </c>
      <c r="I481" s="231"/>
      <c r="J481" s="232">
        <f>ROUND(I481*H481,2)</f>
        <v>0</v>
      </c>
      <c r="K481" s="228" t="s">
        <v>190</v>
      </c>
      <c r="L481" s="43"/>
      <c r="M481" s="233" t="s">
        <v>1</v>
      </c>
      <c r="N481" s="234" t="s">
        <v>42</v>
      </c>
      <c r="O481" s="90"/>
      <c r="P481" s="235">
        <f>O481*H481</f>
        <v>0</v>
      </c>
      <c r="Q481" s="235">
        <v>9.0000000000000006E-05</v>
      </c>
      <c r="R481" s="235">
        <f>Q481*H481</f>
        <v>0.00022050000000000002</v>
      </c>
      <c r="S481" s="235">
        <v>0</v>
      </c>
      <c r="T481" s="236">
        <f>S481*H481</f>
        <v>0</v>
      </c>
      <c r="U481" s="37"/>
      <c r="V481" s="37"/>
      <c r="W481" s="37"/>
      <c r="X481" s="37"/>
      <c r="Y481" s="37"/>
      <c r="Z481" s="37"/>
      <c r="AA481" s="37"/>
      <c r="AB481" s="37"/>
      <c r="AC481" s="37"/>
      <c r="AD481" s="37"/>
      <c r="AE481" s="37"/>
      <c r="AR481" s="237" t="s">
        <v>108</v>
      </c>
      <c r="AT481" s="237" t="s">
        <v>186</v>
      </c>
      <c r="AU481" s="237" t="s">
        <v>87</v>
      </c>
      <c r="AY481" s="16" t="s">
        <v>184</v>
      </c>
      <c r="BE481" s="238">
        <f>IF(N481="základní",J481,0)</f>
        <v>0</v>
      </c>
      <c r="BF481" s="238">
        <f>IF(N481="snížená",J481,0)</f>
        <v>0</v>
      </c>
      <c r="BG481" s="238">
        <f>IF(N481="zákl. přenesená",J481,0)</f>
        <v>0</v>
      </c>
      <c r="BH481" s="238">
        <f>IF(N481="sníž. přenesená",J481,0)</f>
        <v>0</v>
      </c>
      <c r="BI481" s="238">
        <f>IF(N481="nulová",J481,0)</f>
        <v>0</v>
      </c>
      <c r="BJ481" s="16" t="s">
        <v>85</v>
      </c>
      <c r="BK481" s="238">
        <f>ROUND(I481*H481,2)</f>
        <v>0</v>
      </c>
      <c r="BL481" s="16" t="s">
        <v>108</v>
      </c>
      <c r="BM481" s="237" t="s">
        <v>878</v>
      </c>
    </row>
    <row r="482" s="13" customFormat="1">
      <c r="A482" s="13"/>
      <c r="B482" s="239"/>
      <c r="C482" s="240"/>
      <c r="D482" s="241" t="s">
        <v>192</v>
      </c>
      <c r="E482" s="240"/>
      <c r="F482" s="243" t="s">
        <v>879</v>
      </c>
      <c r="G482" s="240"/>
      <c r="H482" s="244">
        <v>2.4500000000000002</v>
      </c>
      <c r="I482" s="245"/>
      <c r="J482" s="240"/>
      <c r="K482" s="240"/>
      <c r="L482" s="246"/>
      <c r="M482" s="247"/>
      <c r="N482" s="248"/>
      <c r="O482" s="248"/>
      <c r="P482" s="248"/>
      <c r="Q482" s="248"/>
      <c r="R482" s="248"/>
      <c r="S482" s="248"/>
      <c r="T482" s="249"/>
      <c r="U482" s="13"/>
      <c r="V482" s="13"/>
      <c r="W482" s="13"/>
      <c r="X482" s="13"/>
      <c r="Y482" s="13"/>
      <c r="Z482" s="13"/>
      <c r="AA482" s="13"/>
      <c r="AB482" s="13"/>
      <c r="AC482" s="13"/>
      <c r="AD482" s="13"/>
      <c r="AE482" s="13"/>
      <c r="AT482" s="250" t="s">
        <v>192</v>
      </c>
      <c r="AU482" s="250" t="s">
        <v>87</v>
      </c>
      <c r="AV482" s="13" t="s">
        <v>87</v>
      </c>
      <c r="AW482" s="13" t="s">
        <v>4</v>
      </c>
      <c r="AX482" s="13" t="s">
        <v>85</v>
      </c>
      <c r="AY482" s="250" t="s">
        <v>184</v>
      </c>
    </row>
    <row r="483" s="2" customFormat="1" ht="16.5" customHeight="1">
      <c r="A483" s="37"/>
      <c r="B483" s="38"/>
      <c r="C483" s="226" t="s">
        <v>880</v>
      </c>
      <c r="D483" s="226" t="s">
        <v>186</v>
      </c>
      <c r="E483" s="227" t="s">
        <v>881</v>
      </c>
      <c r="F483" s="228" t="s">
        <v>882</v>
      </c>
      <c r="G483" s="229" t="s">
        <v>263</v>
      </c>
      <c r="H483" s="230">
        <v>0.044999999999999998</v>
      </c>
      <c r="I483" s="231"/>
      <c r="J483" s="232">
        <f>ROUND(I483*H483,2)</f>
        <v>0</v>
      </c>
      <c r="K483" s="228" t="s">
        <v>190</v>
      </c>
      <c r="L483" s="43"/>
      <c r="M483" s="233" t="s">
        <v>1</v>
      </c>
      <c r="N483" s="234" t="s">
        <v>42</v>
      </c>
      <c r="O483" s="90"/>
      <c r="P483" s="235">
        <f>O483*H483</f>
        <v>0</v>
      </c>
      <c r="Q483" s="235">
        <v>0</v>
      </c>
      <c r="R483" s="235">
        <f>Q483*H483</f>
        <v>0</v>
      </c>
      <c r="S483" s="235">
        <v>0</v>
      </c>
      <c r="T483" s="236">
        <f>S483*H483</f>
        <v>0</v>
      </c>
      <c r="U483" s="37"/>
      <c r="V483" s="37"/>
      <c r="W483" s="37"/>
      <c r="X483" s="37"/>
      <c r="Y483" s="37"/>
      <c r="Z483" s="37"/>
      <c r="AA483" s="37"/>
      <c r="AB483" s="37"/>
      <c r="AC483" s="37"/>
      <c r="AD483" s="37"/>
      <c r="AE483" s="37"/>
      <c r="AR483" s="237" t="s">
        <v>260</v>
      </c>
      <c r="AT483" s="237" t="s">
        <v>186</v>
      </c>
      <c r="AU483" s="237" t="s">
        <v>87</v>
      </c>
      <c r="AY483" s="16" t="s">
        <v>184</v>
      </c>
      <c r="BE483" s="238">
        <f>IF(N483="základní",J483,0)</f>
        <v>0</v>
      </c>
      <c r="BF483" s="238">
        <f>IF(N483="snížená",J483,0)</f>
        <v>0</v>
      </c>
      <c r="BG483" s="238">
        <f>IF(N483="zákl. přenesená",J483,0)</f>
        <v>0</v>
      </c>
      <c r="BH483" s="238">
        <f>IF(N483="sníž. přenesená",J483,0)</f>
        <v>0</v>
      </c>
      <c r="BI483" s="238">
        <f>IF(N483="nulová",J483,0)</f>
        <v>0</v>
      </c>
      <c r="BJ483" s="16" t="s">
        <v>85</v>
      </c>
      <c r="BK483" s="238">
        <f>ROUND(I483*H483,2)</f>
        <v>0</v>
      </c>
      <c r="BL483" s="16" t="s">
        <v>260</v>
      </c>
      <c r="BM483" s="237" t="s">
        <v>883</v>
      </c>
    </row>
    <row r="484" s="12" customFormat="1" ht="22.8" customHeight="1">
      <c r="A484" s="12"/>
      <c r="B484" s="210"/>
      <c r="C484" s="211"/>
      <c r="D484" s="212" t="s">
        <v>76</v>
      </c>
      <c r="E484" s="224" t="s">
        <v>884</v>
      </c>
      <c r="F484" s="224" t="s">
        <v>885</v>
      </c>
      <c r="G484" s="211"/>
      <c r="H484" s="211"/>
      <c r="I484" s="214"/>
      <c r="J484" s="225">
        <f>BK484</f>
        <v>0</v>
      </c>
      <c r="K484" s="211"/>
      <c r="L484" s="216"/>
      <c r="M484" s="217"/>
      <c r="N484" s="218"/>
      <c r="O484" s="218"/>
      <c r="P484" s="219">
        <f>SUM(P485:P489)</f>
        <v>0</v>
      </c>
      <c r="Q484" s="218"/>
      <c r="R484" s="219">
        <f>SUM(R485:R489)</f>
        <v>0.020174749999999998</v>
      </c>
      <c r="S484" s="218"/>
      <c r="T484" s="220">
        <f>SUM(T485:T489)</f>
        <v>0</v>
      </c>
      <c r="U484" s="12"/>
      <c r="V484" s="12"/>
      <c r="W484" s="12"/>
      <c r="X484" s="12"/>
      <c r="Y484" s="12"/>
      <c r="Z484" s="12"/>
      <c r="AA484" s="12"/>
      <c r="AB484" s="12"/>
      <c r="AC484" s="12"/>
      <c r="AD484" s="12"/>
      <c r="AE484" s="12"/>
      <c r="AR484" s="221" t="s">
        <v>87</v>
      </c>
      <c r="AT484" s="222" t="s">
        <v>76</v>
      </c>
      <c r="AU484" s="222" t="s">
        <v>85</v>
      </c>
      <c r="AY484" s="221" t="s">
        <v>184</v>
      </c>
      <c r="BK484" s="223">
        <f>SUM(BK485:BK489)</f>
        <v>0</v>
      </c>
    </row>
    <row r="485" s="2" customFormat="1" ht="16.5" customHeight="1">
      <c r="A485" s="37"/>
      <c r="B485" s="38"/>
      <c r="C485" s="226" t="s">
        <v>886</v>
      </c>
      <c r="D485" s="226" t="s">
        <v>186</v>
      </c>
      <c r="E485" s="227" t="s">
        <v>887</v>
      </c>
      <c r="F485" s="228" t="s">
        <v>888</v>
      </c>
      <c r="G485" s="229" t="s">
        <v>201</v>
      </c>
      <c r="H485" s="230">
        <v>80.698999999999998</v>
      </c>
      <c r="I485" s="231"/>
      <c r="J485" s="232">
        <f>ROUND(I485*H485,2)</f>
        <v>0</v>
      </c>
      <c r="K485" s="228" t="s">
        <v>190</v>
      </c>
      <c r="L485" s="43"/>
      <c r="M485" s="233" t="s">
        <v>1</v>
      </c>
      <c r="N485" s="234" t="s">
        <v>42</v>
      </c>
      <c r="O485" s="90"/>
      <c r="P485" s="235">
        <f>O485*H485</f>
        <v>0</v>
      </c>
      <c r="Q485" s="235">
        <v>0.00025000000000000001</v>
      </c>
      <c r="R485" s="235">
        <f>Q485*H485</f>
        <v>0.020174749999999998</v>
      </c>
      <c r="S485" s="235">
        <v>0</v>
      </c>
      <c r="T485" s="236">
        <f>S485*H485</f>
        <v>0</v>
      </c>
      <c r="U485" s="37"/>
      <c r="V485" s="37"/>
      <c r="W485" s="37"/>
      <c r="X485" s="37"/>
      <c r="Y485" s="37"/>
      <c r="Z485" s="37"/>
      <c r="AA485" s="37"/>
      <c r="AB485" s="37"/>
      <c r="AC485" s="37"/>
      <c r="AD485" s="37"/>
      <c r="AE485" s="37"/>
      <c r="AR485" s="237" t="s">
        <v>260</v>
      </c>
      <c r="AT485" s="237" t="s">
        <v>186</v>
      </c>
      <c r="AU485" s="237" t="s">
        <v>87</v>
      </c>
      <c r="AY485" s="16" t="s">
        <v>184</v>
      </c>
      <c r="BE485" s="238">
        <f>IF(N485="základní",J485,0)</f>
        <v>0</v>
      </c>
      <c r="BF485" s="238">
        <f>IF(N485="snížená",J485,0)</f>
        <v>0</v>
      </c>
      <c r="BG485" s="238">
        <f>IF(N485="zákl. přenesená",J485,0)</f>
        <v>0</v>
      </c>
      <c r="BH485" s="238">
        <f>IF(N485="sníž. přenesená",J485,0)</f>
        <v>0</v>
      </c>
      <c r="BI485" s="238">
        <f>IF(N485="nulová",J485,0)</f>
        <v>0</v>
      </c>
      <c r="BJ485" s="16" t="s">
        <v>85</v>
      </c>
      <c r="BK485" s="238">
        <f>ROUND(I485*H485,2)</f>
        <v>0</v>
      </c>
      <c r="BL485" s="16" t="s">
        <v>260</v>
      </c>
      <c r="BM485" s="237" t="s">
        <v>889</v>
      </c>
    </row>
    <row r="486" s="13" customFormat="1">
      <c r="A486" s="13"/>
      <c r="B486" s="239"/>
      <c r="C486" s="240"/>
      <c r="D486" s="241" t="s">
        <v>192</v>
      </c>
      <c r="E486" s="242" t="s">
        <v>1</v>
      </c>
      <c r="F486" s="243" t="s">
        <v>413</v>
      </c>
      <c r="G486" s="240"/>
      <c r="H486" s="244">
        <v>1.7889999999999999</v>
      </c>
      <c r="I486" s="245"/>
      <c r="J486" s="240"/>
      <c r="K486" s="240"/>
      <c r="L486" s="246"/>
      <c r="M486" s="247"/>
      <c r="N486" s="248"/>
      <c r="O486" s="248"/>
      <c r="P486" s="248"/>
      <c r="Q486" s="248"/>
      <c r="R486" s="248"/>
      <c r="S486" s="248"/>
      <c r="T486" s="249"/>
      <c r="U486" s="13"/>
      <c r="V486" s="13"/>
      <c r="W486" s="13"/>
      <c r="X486" s="13"/>
      <c r="Y486" s="13"/>
      <c r="Z486" s="13"/>
      <c r="AA486" s="13"/>
      <c r="AB486" s="13"/>
      <c r="AC486" s="13"/>
      <c r="AD486" s="13"/>
      <c r="AE486" s="13"/>
      <c r="AT486" s="250" t="s">
        <v>192</v>
      </c>
      <c r="AU486" s="250" t="s">
        <v>87</v>
      </c>
      <c r="AV486" s="13" t="s">
        <v>87</v>
      </c>
      <c r="AW486" s="13" t="s">
        <v>32</v>
      </c>
      <c r="AX486" s="13" t="s">
        <v>77</v>
      </c>
      <c r="AY486" s="250" t="s">
        <v>184</v>
      </c>
    </row>
    <row r="487" s="13" customFormat="1">
      <c r="A487" s="13"/>
      <c r="B487" s="239"/>
      <c r="C487" s="240"/>
      <c r="D487" s="241" t="s">
        <v>192</v>
      </c>
      <c r="E487" s="242" t="s">
        <v>1</v>
      </c>
      <c r="F487" s="243" t="s">
        <v>408</v>
      </c>
      <c r="G487" s="240"/>
      <c r="H487" s="244">
        <v>69.909999999999997</v>
      </c>
      <c r="I487" s="245"/>
      <c r="J487" s="240"/>
      <c r="K487" s="240"/>
      <c r="L487" s="246"/>
      <c r="M487" s="247"/>
      <c r="N487" s="248"/>
      <c r="O487" s="248"/>
      <c r="P487" s="248"/>
      <c r="Q487" s="248"/>
      <c r="R487" s="248"/>
      <c r="S487" s="248"/>
      <c r="T487" s="249"/>
      <c r="U487" s="13"/>
      <c r="V487" s="13"/>
      <c r="W487" s="13"/>
      <c r="X487" s="13"/>
      <c r="Y487" s="13"/>
      <c r="Z487" s="13"/>
      <c r="AA487" s="13"/>
      <c r="AB487" s="13"/>
      <c r="AC487" s="13"/>
      <c r="AD487" s="13"/>
      <c r="AE487" s="13"/>
      <c r="AT487" s="250" t="s">
        <v>192</v>
      </c>
      <c r="AU487" s="250" t="s">
        <v>87</v>
      </c>
      <c r="AV487" s="13" t="s">
        <v>87</v>
      </c>
      <c r="AW487" s="13" t="s">
        <v>32</v>
      </c>
      <c r="AX487" s="13" t="s">
        <v>77</v>
      </c>
      <c r="AY487" s="250" t="s">
        <v>184</v>
      </c>
    </row>
    <row r="488" s="13" customFormat="1">
      <c r="A488" s="13"/>
      <c r="B488" s="239"/>
      <c r="C488" s="240"/>
      <c r="D488" s="241" t="s">
        <v>192</v>
      </c>
      <c r="E488" s="242" t="s">
        <v>1</v>
      </c>
      <c r="F488" s="243" t="s">
        <v>890</v>
      </c>
      <c r="G488" s="240"/>
      <c r="H488" s="244">
        <v>9</v>
      </c>
      <c r="I488" s="245"/>
      <c r="J488" s="240"/>
      <c r="K488" s="240"/>
      <c r="L488" s="246"/>
      <c r="M488" s="247"/>
      <c r="N488" s="248"/>
      <c r="O488" s="248"/>
      <c r="P488" s="248"/>
      <c r="Q488" s="248"/>
      <c r="R488" s="248"/>
      <c r="S488" s="248"/>
      <c r="T488" s="249"/>
      <c r="U488" s="13"/>
      <c r="V488" s="13"/>
      <c r="W488" s="13"/>
      <c r="X488" s="13"/>
      <c r="Y488" s="13"/>
      <c r="Z488" s="13"/>
      <c r="AA488" s="13"/>
      <c r="AB488" s="13"/>
      <c r="AC488" s="13"/>
      <c r="AD488" s="13"/>
      <c r="AE488" s="13"/>
      <c r="AT488" s="250" t="s">
        <v>192</v>
      </c>
      <c r="AU488" s="250" t="s">
        <v>87</v>
      </c>
      <c r="AV488" s="13" t="s">
        <v>87</v>
      </c>
      <c r="AW488" s="13" t="s">
        <v>32</v>
      </c>
      <c r="AX488" s="13" t="s">
        <v>77</v>
      </c>
      <c r="AY488" s="250" t="s">
        <v>184</v>
      </c>
    </row>
    <row r="489" s="14" customFormat="1">
      <c r="A489" s="14"/>
      <c r="B489" s="251"/>
      <c r="C489" s="252"/>
      <c r="D489" s="241" t="s">
        <v>192</v>
      </c>
      <c r="E489" s="253" t="s">
        <v>1</v>
      </c>
      <c r="F489" s="254" t="s">
        <v>194</v>
      </c>
      <c r="G489" s="252"/>
      <c r="H489" s="255">
        <v>80.698999999999998</v>
      </c>
      <c r="I489" s="256"/>
      <c r="J489" s="252"/>
      <c r="K489" s="252"/>
      <c r="L489" s="257"/>
      <c r="M489" s="258"/>
      <c r="N489" s="259"/>
      <c r="O489" s="259"/>
      <c r="P489" s="259"/>
      <c r="Q489" s="259"/>
      <c r="R489" s="259"/>
      <c r="S489" s="259"/>
      <c r="T489" s="260"/>
      <c r="U489" s="14"/>
      <c r="V489" s="14"/>
      <c r="W489" s="14"/>
      <c r="X489" s="14"/>
      <c r="Y489" s="14"/>
      <c r="Z489" s="14"/>
      <c r="AA489" s="14"/>
      <c r="AB489" s="14"/>
      <c r="AC489" s="14"/>
      <c r="AD489" s="14"/>
      <c r="AE489" s="14"/>
      <c r="AT489" s="261" t="s">
        <v>192</v>
      </c>
      <c r="AU489" s="261" t="s">
        <v>87</v>
      </c>
      <c r="AV489" s="14" t="s">
        <v>108</v>
      </c>
      <c r="AW489" s="14" t="s">
        <v>32</v>
      </c>
      <c r="AX489" s="14" t="s">
        <v>85</v>
      </c>
      <c r="AY489" s="261" t="s">
        <v>184</v>
      </c>
    </row>
    <row r="490" s="12" customFormat="1" ht="22.8" customHeight="1">
      <c r="A490" s="12"/>
      <c r="B490" s="210"/>
      <c r="C490" s="211"/>
      <c r="D490" s="212" t="s">
        <v>76</v>
      </c>
      <c r="E490" s="224" t="s">
        <v>891</v>
      </c>
      <c r="F490" s="224" t="s">
        <v>892</v>
      </c>
      <c r="G490" s="211"/>
      <c r="H490" s="211"/>
      <c r="I490" s="214"/>
      <c r="J490" s="225">
        <f>BK490</f>
        <v>0</v>
      </c>
      <c r="K490" s="211"/>
      <c r="L490" s="216"/>
      <c r="M490" s="217"/>
      <c r="N490" s="218"/>
      <c r="O490" s="218"/>
      <c r="P490" s="219">
        <f>SUM(P491:P498)</f>
        <v>0</v>
      </c>
      <c r="Q490" s="218"/>
      <c r="R490" s="219">
        <f>SUM(R491:R498)</f>
        <v>1.0549074600000001</v>
      </c>
      <c r="S490" s="218"/>
      <c r="T490" s="220">
        <f>SUM(T491:T498)</f>
        <v>0.20722880000000002</v>
      </c>
      <c r="U490" s="12"/>
      <c r="V490" s="12"/>
      <c r="W490" s="12"/>
      <c r="X490" s="12"/>
      <c r="Y490" s="12"/>
      <c r="Z490" s="12"/>
      <c r="AA490" s="12"/>
      <c r="AB490" s="12"/>
      <c r="AC490" s="12"/>
      <c r="AD490" s="12"/>
      <c r="AE490" s="12"/>
      <c r="AR490" s="221" t="s">
        <v>87</v>
      </c>
      <c r="AT490" s="222" t="s">
        <v>76</v>
      </c>
      <c r="AU490" s="222" t="s">
        <v>85</v>
      </c>
      <c r="AY490" s="221" t="s">
        <v>184</v>
      </c>
      <c r="BK490" s="223">
        <f>SUM(BK491:BK498)</f>
        <v>0</v>
      </c>
    </row>
    <row r="491" s="2" customFormat="1" ht="16.5" customHeight="1">
      <c r="A491" s="37"/>
      <c r="B491" s="38"/>
      <c r="C491" s="226" t="s">
        <v>893</v>
      </c>
      <c r="D491" s="226" t="s">
        <v>186</v>
      </c>
      <c r="E491" s="227" t="s">
        <v>894</v>
      </c>
      <c r="F491" s="228" t="s">
        <v>895</v>
      </c>
      <c r="G491" s="229" t="s">
        <v>201</v>
      </c>
      <c r="H491" s="230">
        <v>668.48000000000002</v>
      </c>
      <c r="I491" s="231"/>
      <c r="J491" s="232">
        <f>ROUND(I491*H491,2)</f>
        <v>0</v>
      </c>
      <c r="K491" s="228" t="s">
        <v>190</v>
      </c>
      <c r="L491" s="43"/>
      <c r="M491" s="233" t="s">
        <v>1</v>
      </c>
      <c r="N491" s="234" t="s">
        <v>42</v>
      </c>
      <c r="O491" s="90"/>
      <c r="P491" s="235">
        <f>O491*H491</f>
        <v>0</v>
      </c>
      <c r="Q491" s="235">
        <v>0.001</v>
      </c>
      <c r="R491" s="235">
        <f>Q491*H491</f>
        <v>0.66848000000000007</v>
      </c>
      <c r="S491" s="235">
        <v>0.00031</v>
      </c>
      <c r="T491" s="236">
        <f>S491*H491</f>
        <v>0.20722880000000002</v>
      </c>
      <c r="U491" s="37"/>
      <c r="V491" s="37"/>
      <c r="W491" s="37"/>
      <c r="X491" s="37"/>
      <c r="Y491" s="37"/>
      <c r="Z491" s="37"/>
      <c r="AA491" s="37"/>
      <c r="AB491" s="37"/>
      <c r="AC491" s="37"/>
      <c r="AD491" s="37"/>
      <c r="AE491" s="37"/>
      <c r="AR491" s="237" t="s">
        <v>260</v>
      </c>
      <c r="AT491" s="237" t="s">
        <v>186</v>
      </c>
      <c r="AU491" s="237" t="s">
        <v>87</v>
      </c>
      <c r="AY491" s="16" t="s">
        <v>184</v>
      </c>
      <c r="BE491" s="238">
        <f>IF(N491="základní",J491,0)</f>
        <v>0</v>
      </c>
      <c r="BF491" s="238">
        <f>IF(N491="snížená",J491,0)</f>
        <v>0</v>
      </c>
      <c r="BG491" s="238">
        <f>IF(N491="zákl. přenesená",J491,0)</f>
        <v>0</v>
      </c>
      <c r="BH491" s="238">
        <f>IF(N491="sníž. přenesená",J491,0)</f>
        <v>0</v>
      </c>
      <c r="BI491" s="238">
        <f>IF(N491="nulová",J491,0)</f>
        <v>0</v>
      </c>
      <c r="BJ491" s="16" t="s">
        <v>85</v>
      </c>
      <c r="BK491" s="238">
        <f>ROUND(I491*H491,2)</f>
        <v>0</v>
      </c>
      <c r="BL491" s="16" t="s">
        <v>260</v>
      </c>
      <c r="BM491" s="237" t="s">
        <v>896</v>
      </c>
    </row>
    <row r="492" s="13" customFormat="1">
      <c r="A492" s="13"/>
      <c r="B492" s="239"/>
      <c r="C492" s="240"/>
      <c r="D492" s="241" t="s">
        <v>192</v>
      </c>
      <c r="E492" s="242" t="s">
        <v>1</v>
      </c>
      <c r="F492" s="243" t="s">
        <v>513</v>
      </c>
      <c r="G492" s="240"/>
      <c r="H492" s="244">
        <v>75</v>
      </c>
      <c r="I492" s="245"/>
      <c r="J492" s="240"/>
      <c r="K492" s="240"/>
      <c r="L492" s="246"/>
      <c r="M492" s="247"/>
      <c r="N492" s="248"/>
      <c r="O492" s="248"/>
      <c r="P492" s="248"/>
      <c r="Q492" s="248"/>
      <c r="R492" s="248"/>
      <c r="S492" s="248"/>
      <c r="T492" s="249"/>
      <c r="U492" s="13"/>
      <c r="V492" s="13"/>
      <c r="W492" s="13"/>
      <c r="X492" s="13"/>
      <c r="Y492" s="13"/>
      <c r="Z492" s="13"/>
      <c r="AA492" s="13"/>
      <c r="AB492" s="13"/>
      <c r="AC492" s="13"/>
      <c r="AD492" s="13"/>
      <c r="AE492" s="13"/>
      <c r="AT492" s="250" t="s">
        <v>192</v>
      </c>
      <c r="AU492" s="250" t="s">
        <v>87</v>
      </c>
      <c r="AV492" s="13" t="s">
        <v>87</v>
      </c>
      <c r="AW492" s="13" t="s">
        <v>32</v>
      </c>
      <c r="AX492" s="13" t="s">
        <v>77</v>
      </c>
      <c r="AY492" s="250" t="s">
        <v>184</v>
      </c>
    </row>
    <row r="493" s="13" customFormat="1">
      <c r="A493" s="13"/>
      <c r="B493" s="239"/>
      <c r="C493" s="240"/>
      <c r="D493" s="241" t="s">
        <v>192</v>
      </c>
      <c r="E493" s="242" t="s">
        <v>1</v>
      </c>
      <c r="F493" s="243" t="s">
        <v>514</v>
      </c>
      <c r="G493" s="240"/>
      <c r="H493" s="244">
        <v>128.47999999999999</v>
      </c>
      <c r="I493" s="245"/>
      <c r="J493" s="240"/>
      <c r="K493" s="240"/>
      <c r="L493" s="246"/>
      <c r="M493" s="247"/>
      <c r="N493" s="248"/>
      <c r="O493" s="248"/>
      <c r="P493" s="248"/>
      <c r="Q493" s="248"/>
      <c r="R493" s="248"/>
      <c r="S493" s="248"/>
      <c r="T493" s="249"/>
      <c r="U493" s="13"/>
      <c r="V493" s="13"/>
      <c r="W493" s="13"/>
      <c r="X493" s="13"/>
      <c r="Y493" s="13"/>
      <c r="Z493" s="13"/>
      <c r="AA493" s="13"/>
      <c r="AB493" s="13"/>
      <c r="AC493" s="13"/>
      <c r="AD493" s="13"/>
      <c r="AE493" s="13"/>
      <c r="AT493" s="250" t="s">
        <v>192</v>
      </c>
      <c r="AU493" s="250" t="s">
        <v>87</v>
      </c>
      <c r="AV493" s="13" t="s">
        <v>87</v>
      </c>
      <c r="AW493" s="13" t="s">
        <v>32</v>
      </c>
      <c r="AX493" s="13" t="s">
        <v>77</v>
      </c>
      <c r="AY493" s="250" t="s">
        <v>184</v>
      </c>
    </row>
    <row r="494" s="13" customFormat="1">
      <c r="A494" s="13"/>
      <c r="B494" s="239"/>
      <c r="C494" s="240"/>
      <c r="D494" s="241" t="s">
        <v>192</v>
      </c>
      <c r="E494" s="242" t="s">
        <v>1</v>
      </c>
      <c r="F494" s="243" t="s">
        <v>519</v>
      </c>
      <c r="G494" s="240"/>
      <c r="H494" s="244">
        <v>95</v>
      </c>
      <c r="I494" s="245"/>
      <c r="J494" s="240"/>
      <c r="K494" s="240"/>
      <c r="L494" s="246"/>
      <c r="M494" s="247"/>
      <c r="N494" s="248"/>
      <c r="O494" s="248"/>
      <c r="P494" s="248"/>
      <c r="Q494" s="248"/>
      <c r="R494" s="248"/>
      <c r="S494" s="248"/>
      <c r="T494" s="249"/>
      <c r="U494" s="13"/>
      <c r="V494" s="13"/>
      <c r="W494" s="13"/>
      <c r="X494" s="13"/>
      <c r="Y494" s="13"/>
      <c r="Z494" s="13"/>
      <c r="AA494" s="13"/>
      <c r="AB494" s="13"/>
      <c r="AC494" s="13"/>
      <c r="AD494" s="13"/>
      <c r="AE494" s="13"/>
      <c r="AT494" s="250" t="s">
        <v>192</v>
      </c>
      <c r="AU494" s="250" t="s">
        <v>87</v>
      </c>
      <c r="AV494" s="13" t="s">
        <v>87</v>
      </c>
      <c r="AW494" s="13" t="s">
        <v>32</v>
      </c>
      <c r="AX494" s="13" t="s">
        <v>77</v>
      </c>
      <c r="AY494" s="250" t="s">
        <v>184</v>
      </c>
    </row>
    <row r="495" s="13" customFormat="1">
      <c r="A495" s="13"/>
      <c r="B495" s="239"/>
      <c r="C495" s="240"/>
      <c r="D495" s="241" t="s">
        <v>192</v>
      </c>
      <c r="E495" s="242" t="s">
        <v>1</v>
      </c>
      <c r="F495" s="243" t="s">
        <v>520</v>
      </c>
      <c r="G495" s="240"/>
      <c r="H495" s="244">
        <v>370</v>
      </c>
      <c r="I495" s="245"/>
      <c r="J495" s="240"/>
      <c r="K495" s="240"/>
      <c r="L495" s="246"/>
      <c r="M495" s="247"/>
      <c r="N495" s="248"/>
      <c r="O495" s="248"/>
      <c r="P495" s="248"/>
      <c r="Q495" s="248"/>
      <c r="R495" s="248"/>
      <c r="S495" s="248"/>
      <c r="T495" s="249"/>
      <c r="U495" s="13"/>
      <c r="V495" s="13"/>
      <c r="W495" s="13"/>
      <c r="X495" s="13"/>
      <c r="Y495" s="13"/>
      <c r="Z495" s="13"/>
      <c r="AA495" s="13"/>
      <c r="AB495" s="13"/>
      <c r="AC495" s="13"/>
      <c r="AD495" s="13"/>
      <c r="AE495" s="13"/>
      <c r="AT495" s="250" t="s">
        <v>192</v>
      </c>
      <c r="AU495" s="250" t="s">
        <v>87</v>
      </c>
      <c r="AV495" s="13" t="s">
        <v>87</v>
      </c>
      <c r="AW495" s="13" t="s">
        <v>32</v>
      </c>
      <c r="AX495" s="13" t="s">
        <v>77</v>
      </c>
      <c r="AY495" s="250" t="s">
        <v>184</v>
      </c>
    </row>
    <row r="496" s="14" customFormat="1">
      <c r="A496" s="14"/>
      <c r="B496" s="251"/>
      <c r="C496" s="252"/>
      <c r="D496" s="241" t="s">
        <v>192</v>
      </c>
      <c r="E496" s="253" t="s">
        <v>1</v>
      </c>
      <c r="F496" s="254" t="s">
        <v>194</v>
      </c>
      <c r="G496" s="252"/>
      <c r="H496" s="255">
        <v>668.48000000000002</v>
      </c>
      <c r="I496" s="256"/>
      <c r="J496" s="252"/>
      <c r="K496" s="252"/>
      <c r="L496" s="257"/>
      <c r="M496" s="258"/>
      <c r="N496" s="259"/>
      <c r="O496" s="259"/>
      <c r="P496" s="259"/>
      <c r="Q496" s="259"/>
      <c r="R496" s="259"/>
      <c r="S496" s="259"/>
      <c r="T496" s="260"/>
      <c r="U496" s="14"/>
      <c r="V496" s="14"/>
      <c r="W496" s="14"/>
      <c r="X496" s="14"/>
      <c r="Y496" s="14"/>
      <c r="Z496" s="14"/>
      <c r="AA496" s="14"/>
      <c r="AB496" s="14"/>
      <c r="AC496" s="14"/>
      <c r="AD496" s="14"/>
      <c r="AE496" s="14"/>
      <c r="AT496" s="261" t="s">
        <v>192</v>
      </c>
      <c r="AU496" s="261" t="s">
        <v>87</v>
      </c>
      <c r="AV496" s="14" t="s">
        <v>108</v>
      </c>
      <c r="AW496" s="14" t="s">
        <v>32</v>
      </c>
      <c r="AX496" s="14" t="s">
        <v>85</v>
      </c>
      <c r="AY496" s="261" t="s">
        <v>184</v>
      </c>
    </row>
    <row r="497" s="2" customFormat="1" ht="21.75" customHeight="1">
      <c r="A497" s="37"/>
      <c r="B497" s="38"/>
      <c r="C497" s="226" t="s">
        <v>897</v>
      </c>
      <c r="D497" s="226" t="s">
        <v>186</v>
      </c>
      <c r="E497" s="227" t="s">
        <v>898</v>
      </c>
      <c r="F497" s="228" t="s">
        <v>899</v>
      </c>
      <c r="G497" s="229" t="s">
        <v>201</v>
      </c>
      <c r="H497" s="230">
        <v>942.50599999999997</v>
      </c>
      <c r="I497" s="231"/>
      <c r="J497" s="232">
        <f>ROUND(I497*H497,2)</f>
        <v>0</v>
      </c>
      <c r="K497" s="228" t="s">
        <v>190</v>
      </c>
      <c r="L497" s="43"/>
      <c r="M497" s="233" t="s">
        <v>1</v>
      </c>
      <c r="N497" s="234" t="s">
        <v>42</v>
      </c>
      <c r="O497" s="90"/>
      <c r="P497" s="235">
        <f>O497*H497</f>
        <v>0</v>
      </c>
      <c r="Q497" s="235">
        <v>0.00012</v>
      </c>
      <c r="R497" s="235">
        <f>Q497*H497</f>
        <v>0.11310072</v>
      </c>
      <c r="S497" s="235">
        <v>0</v>
      </c>
      <c r="T497" s="236">
        <f>S497*H497</f>
        <v>0</v>
      </c>
      <c r="U497" s="37"/>
      <c r="V497" s="37"/>
      <c r="W497" s="37"/>
      <c r="X497" s="37"/>
      <c r="Y497" s="37"/>
      <c r="Z497" s="37"/>
      <c r="AA497" s="37"/>
      <c r="AB497" s="37"/>
      <c r="AC497" s="37"/>
      <c r="AD497" s="37"/>
      <c r="AE497" s="37"/>
      <c r="AR497" s="237" t="s">
        <v>260</v>
      </c>
      <c r="AT497" s="237" t="s">
        <v>186</v>
      </c>
      <c r="AU497" s="237" t="s">
        <v>87</v>
      </c>
      <c r="AY497" s="16" t="s">
        <v>184</v>
      </c>
      <c r="BE497" s="238">
        <f>IF(N497="základní",J497,0)</f>
        <v>0</v>
      </c>
      <c r="BF497" s="238">
        <f>IF(N497="snížená",J497,0)</f>
        <v>0</v>
      </c>
      <c r="BG497" s="238">
        <f>IF(N497="zákl. přenesená",J497,0)</f>
        <v>0</v>
      </c>
      <c r="BH497" s="238">
        <f>IF(N497="sníž. přenesená",J497,0)</f>
        <v>0</v>
      </c>
      <c r="BI497" s="238">
        <f>IF(N497="nulová",J497,0)</f>
        <v>0</v>
      </c>
      <c r="BJ497" s="16" t="s">
        <v>85</v>
      </c>
      <c r="BK497" s="238">
        <f>ROUND(I497*H497,2)</f>
        <v>0</v>
      </c>
      <c r="BL497" s="16" t="s">
        <v>260</v>
      </c>
      <c r="BM497" s="237" t="s">
        <v>900</v>
      </c>
    </row>
    <row r="498" s="2" customFormat="1" ht="21.75" customHeight="1">
      <c r="A498" s="37"/>
      <c r="B498" s="38"/>
      <c r="C498" s="226" t="s">
        <v>901</v>
      </c>
      <c r="D498" s="226" t="s">
        <v>186</v>
      </c>
      <c r="E498" s="227" t="s">
        <v>902</v>
      </c>
      <c r="F498" s="228" t="s">
        <v>903</v>
      </c>
      <c r="G498" s="229" t="s">
        <v>201</v>
      </c>
      <c r="H498" s="230">
        <v>942.50599999999997</v>
      </c>
      <c r="I498" s="231"/>
      <c r="J498" s="232">
        <f>ROUND(I498*H498,2)</f>
        <v>0</v>
      </c>
      <c r="K498" s="228" t="s">
        <v>190</v>
      </c>
      <c r="L498" s="43"/>
      <c r="M498" s="233" t="s">
        <v>1</v>
      </c>
      <c r="N498" s="234" t="s">
        <v>42</v>
      </c>
      <c r="O498" s="90"/>
      <c r="P498" s="235">
        <f>O498*H498</f>
        <v>0</v>
      </c>
      <c r="Q498" s="235">
        <v>0.00029</v>
      </c>
      <c r="R498" s="235">
        <f>Q498*H498</f>
        <v>0.27332674000000001</v>
      </c>
      <c r="S498" s="235">
        <v>0</v>
      </c>
      <c r="T498" s="236">
        <f>S498*H498</f>
        <v>0</v>
      </c>
      <c r="U498" s="37"/>
      <c r="V498" s="37"/>
      <c r="W498" s="37"/>
      <c r="X498" s="37"/>
      <c r="Y498" s="37"/>
      <c r="Z498" s="37"/>
      <c r="AA498" s="37"/>
      <c r="AB498" s="37"/>
      <c r="AC498" s="37"/>
      <c r="AD498" s="37"/>
      <c r="AE498" s="37"/>
      <c r="AR498" s="237" t="s">
        <v>260</v>
      </c>
      <c r="AT498" s="237" t="s">
        <v>186</v>
      </c>
      <c r="AU498" s="237" t="s">
        <v>87</v>
      </c>
      <c r="AY498" s="16" t="s">
        <v>184</v>
      </c>
      <c r="BE498" s="238">
        <f>IF(N498="základní",J498,0)</f>
        <v>0</v>
      </c>
      <c r="BF498" s="238">
        <f>IF(N498="snížená",J498,0)</f>
        <v>0</v>
      </c>
      <c r="BG498" s="238">
        <f>IF(N498="zákl. přenesená",J498,0)</f>
        <v>0</v>
      </c>
      <c r="BH498" s="238">
        <f>IF(N498="sníž. přenesená",J498,0)</f>
        <v>0</v>
      </c>
      <c r="BI498" s="238">
        <f>IF(N498="nulová",J498,0)</f>
        <v>0</v>
      </c>
      <c r="BJ498" s="16" t="s">
        <v>85</v>
      </c>
      <c r="BK498" s="238">
        <f>ROUND(I498*H498,2)</f>
        <v>0</v>
      </c>
      <c r="BL498" s="16" t="s">
        <v>260</v>
      </c>
      <c r="BM498" s="237" t="s">
        <v>904</v>
      </c>
    </row>
    <row r="499" s="12" customFormat="1" ht="22.8" customHeight="1">
      <c r="A499" s="12"/>
      <c r="B499" s="210"/>
      <c r="C499" s="211"/>
      <c r="D499" s="212" t="s">
        <v>76</v>
      </c>
      <c r="E499" s="224" t="s">
        <v>905</v>
      </c>
      <c r="F499" s="224" t="s">
        <v>906</v>
      </c>
      <c r="G499" s="211"/>
      <c r="H499" s="211"/>
      <c r="I499" s="214"/>
      <c r="J499" s="225">
        <f>BK499</f>
        <v>0</v>
      </c>
      <c r="K499" s="211"/>
      <c r="L499" s="216"/>
      <c r="M499" s="217"/>
      <c r="N499" s="218"/>
      <c r="O499" s="218"/>
      <c r="P499" s="219">
        <f>P500</f>
        <v>0</v>
      </c>
      <c r="Q499" s="218"/>
      <c r="R499" s="219">
        <f>R500</f>
        <v>0</v>
      </c>
      <c r="S499" s="218"/>
      <c r="T499" s="220">
        <f>T500</f>
        <v>0</v>
      </c>
      <c r="U499" s="12"/>
      <c r="V499" s="12"/>
      <c r="W499" s="12"/>
      <c r="X499" s="12"/>
      <c r="Y499" s="12"/>
      <c r="Z499" s="12"/>
      <c r="AA499" s="12"/>
      <c r="AB499" s="12"/>
      <c r="AC499" s="12"/>
      <c r="AD499" s="12"/>
      <c r="AE499" s="12"/>
      <c r="AR499" s="221" t="s">
        <v>87</v>
      </c>
      <c r="AT499" s="222" t="s">
        <v>76</v>
      </c>
      <c r="AU499" s="222" t="s">
        <v>85</v>
      </c>
      <c r="AY499" s="221" t="s">
        <v>184</v>
      </c>
      <c r="BK499" s="223">
        <f>BK500</f>
        <v>0</v>
      </c>
    </row>
    <row r="500" s="2" customFormat="1" ht="21.75" customHeight="1">
      <c r="A500" s="37"/>
      <c r="B500" s="38"/>
      <c r="C500" s="226" t="s">
        <v>907</v>
      </c>
      <c r="D500" s="226" t="s">
        <v>186</v>
      </c>
      <c r="E500" s="227" t="s">
        <v>908</v>
      </c>
      <c r="F500" s="228" t="s">
        <v>909</v>
      </c>
      <c r="G500" s="229" t="s">
        <v>201</v>
      </c>
      <c r="H500" s="230">
        <v>10.08</v>
      </c>
      <c r="I500" s="231"/>
      <c r="J500" s="232">
        <f>ROUND(I500*H500,2)</f>
        <v>0</v>
      </c>
      <c r="K500" s="228" t="s">
        <v>202</v>
      </c>
      <c r="L500" s="43"/>
      <c r="M500" s="233" t="s">
        <v>1</v>
      </c>
      <c r="N500" s="234" t="s">
        <v>42</v>
      </c>
      <c r="O500" s="90"/>
      <c r="P500" s="235">
        <f>O500*H500</f>
        <v>0</v>
      </c>
      <c r="Q500" s="235">
        <v>0</v>
      </c>
      <c r="R500" s="235">
        <f>Q500*H500</f>
        <v>0</v>
      </c>
      <c r="S500" s="235">
        <v>0</v>
      </c>
      <c r="T500" s="236">
        <f>S500*H500</f>
        <v>0</v>
      </c>
      <c r="U500" s="37"/>
      <c r="V500" s="37"/>
      <c r="W500" s="37"/>
      <c r="X500" s="37"/>
      <c r="Y500" s="37"/>
      <c r="Z500" s="37"/>
      <c r="AA500" s="37"/>
      <c r="AB500" s="37"/>
      <c r="AC500" s="37"/>
      <c r="AD500" s="37"/>
      <c r="AE500" s="37"/>
      <c r="AR500" s="237" t="s">
        <v>260</v>
      </c>
      <c r="AT500" s="237" t="s">
        <v>186</v>
      </c>
      <c r="AU500" s="237" t="s">
        <v>87</v>
      </c>
      <c r="AY500" s="16" t="s">
        <v>184</v>
      </c>
      <c r="BE500" s="238">
        <f>IF(N500="základní",J500,0)</f>
        <v>0</v>
      </c>
      <c r="BF500" s="238">
        <f>IF(N500="snížená",J500,0)</f>
        <v>0</v>
      </c>
      <c r="BG500" s="238">
        <f>IF(N500="zákl. přenesená",J500,0)</f>
        <v>0</v>
      </c>
      <c r="BH500" s="238">
        <f>IF(N500="sníž. přenesená",J500,0)</f>
        <v>0</v>
      </c>
      <c r="BI500" s="238">
        <f>IF(N500="nulová",J500,0)</f>
        <v>0</v>
      </c>
      <c r="BJ500" s="16" t="s">
        <v>85</v>
      </c>
      <c r="BK500" s="238">
        <f>ROUND(I500*H500,2)</f>
        <v>0</v>
      </c>
      <c r="BL500" s="16" t="s">
        <v>260</v>
      </c>
      <c r="BM500" s="237" t="s">
        <v>910</v>
      </c>
    </row>
    <row r="501" s="12" customFormat="1" ht="25.92" customHeight="1">
      <c r="A501" s="12"/>
      <c r="B501" s="210"/>
      <c r="C501" s="211"/>
      <c r="D501" s="212" t="s">
        <v>76</v>
      </c>
      <c r="E501" s="213" t="s">
        <v>235</v>
      </c>
      <c r="F501" s="213" t="s">
        <v>235</v>
      </c>
      <c r="G501" s="211"/>
      <c r="H501" s="211"/>
      <c r="I501" s="214"/>
      <c r="J501" s="215">
        <f>BK501</f>
        <v>0</v>
      </c>
      <c r="K501" s="211"/>
      <c r="L501" s="216"/>
      <c r="M501" s="217"/>
      <c r="N501" s="218"/>
      <c r="O501" s="218"/>
      <c r="P501" s="219">
        <f>P502</f>
        <v>0</v>
      </c>
      <c r="Q501" s="218"/>
      <c r="R501" s="219">
        <f>R502</f>
        <v>0</v>
      </c>
      <c r="S501" s="218"/>
      <c r="T501" s="220">
        <f>T502</f>
        <v>0</v>
      </c>
      <c r="U501" s="12"/>
      <c r="V501" s="12"/>
      <c r="W501" s="12"/>
      <c r="X501" s="12"/>
      <c r="Y501" s="12"/>
      <c r="Z501" s="12"/>
      <c r="AA501" s="12"/>
      <c r="AB501" s="12"/>
      <c r="AC501" s="12"/>
      <c r="AD501" s="12"/>
      <c r="AE501" s="12"/>
      <c r="AR501" s="221" t="s">
        <v>102</v>
      </c>
      <c r="AT501" s="222" t="s">
        <v>76</v>
      </c>
      <c r="AU501" s="222" t="s">
        <v>77</v>
      </c>
      <c r="AY501" s="221" t="s">
        <v>184</v>
      </c>
      <c r="BK501" s="223">
        <f>BK502</f>
        <v>0</v>
      </c>
    </row>
    <row r="502" s="12" customFormat="1" ht="22.8" customHeight="1">
      <c r="A502" s="12"/>
      <c r="B502" s="210"/>
      <c r="C502" s="211"/>
      <c r="D502" s="212" t="s">
        <v>76</v>
      </c>
      <c r="E502" s="224" t="s">
        <v>911</v>
      </c>
      <c r="F502" s="224" t="s">
        <v>912</v>
      </c>
      <c r="G502" s="211"/>
      <c r="H502" s="211"/>
      <c r="I502" s="214"/>
      <c r="J502" s="225">
        <f>BK502</f>
        <v>0</v>
      </c>
      <c r="K502" s="211"/>
      <c r="L502" s="216"/>
      <c r="M502" s="217"/>
      <c r="N502" s="218"/>
      <c r="O502" s="218"/>
      <c r="P502" s="219">
        <f>SUM(P503:P510)</f>
        <v>0</v>
      </c>
      <c r="Q502" s="218"/>
      <c r="R502" s="219">
        <f>SUM(R503:R510)</f>
        <v>0</v>
      </c>
      <c r="S502" s="218"/>
      <c r="T502" s="220">
        <f>SUM(T503:T510)</f>
        <v>0</v>
      </c>
      <c r="U502" s="12"/>
      <c r="V502" s="12"/>
      <c r="W502" s="12"/>
      <c r="X502" s="12"/>
      <c r="Y502" s="12"/>
      <c r="Z502" s="12"/>
      <c r="AA502" s="12"/>
      <c r="AB502" s="12"/>
      <c r="AC502" s="12"/>
      <c r="AD502" s="12"/>
      <c r="AE502" s="12"/>
      <c r="AR502" s="221" t="s">
        <v>102</v>
      </c>
      <c r="AT502" s="222" t="s">
        <v>76</v>
      </c>
      <c r="AU502" s="222" t="s">
        <v>85</v>
      </c>
      <c r="AY502" s="221" t="s">
        <v>184</v>
      </c>
      <c r="BK502" s="223">
        <f>SUM(BK503:BK510)</f>
        <v>0</v>
      </c>
    </row>
    <row r="503" s="2" customFormat="1" ht="16.5" customHeight="1">
      <c r="A503" s="37"/>
      <c r="B503" s="38"/>
      <c r="C503" s="226" t="s">
        <v>913</v>
      </c>
      <c r="D503" s="226" t="s">
        <v>186</v>
      </c>
      <c r="E503" s="227" t="s">
        <v>914</v>
      </c>
      <c r="F503" s="228" t="s">
        <v>915</v>
      </c>
      <c r="G503" s="229" t="s">
        <v>916</v>
      </c>
      <c r="H503" s="230">
        <v>4.9000000000000004</v>
      </c>
      <c r="I503" s="231"/>
      <c r="J503" s="232">
        <f>ROUND(I503*H503,2)</f>
        <v>0</v>
      </c>
      <c r="K503" s="228" t="s">
        <v>202</v>
      </c>
      <c r="L503" s="43"/>
      <c r="M503" s="233" t="s">
        <v>1</v>
      </c>
      <c r="N503" s="234" t="s">
        <v>42</v>
      </c>
      <c r="O503" s="90"/>
      <c r="P503" s="235">
        <f>O503*H503</f>
        <v>0</v>
      </c>
      <c r="Q503" s="235">
        <v>0</v>
      </c>
      <c r="R503" s="235">
        <f>Q503*H503</f>
        <v>0</v>
      </c>
      <c r="S503" s="235">
        <v>0</v>
      </c>
      <c r="T503" s="236">
        <f>S503*H503</f>
        <v>0</v>
      </c>
      <c r="U503" s="37"/>
      <c r="V503" s="37"/>
      <c r="W503" s="37"/>
      <c r="X503" s="37"/>
      <c r="Y503" s="37"/>
      <c r="Z503" s="37"/>
      <c r="AA503" s="37"/>
      <c r="AB503" s="37"/>
      <c r="AC503" s="37"/>
      <c r="AD503" s="37"/>
      <c r="AE503" s="37"/>
      <c r="AR503" s="237" t="s">
        <v>108</v>
      </c>
      <c r="AT503" s="237" t="s">
        <v>186</v>
      </c>
      <c r="AU503" s="237" t="s">
        <v>87</v>
      </c>
      <c r="AY503" s="16" t="s">
        <v>184</v>
      </c>
      <c r="BE503" s="238">
        <f>IF(N503="základní",J503,0)</f>
        <v>0</v>
      </c>
      <c r="BF503" s="238">
        <f>IF(N503="snížená",J503,0)</f>
        <v>0</v>
      </c>
      <c r="BG503" s="238">
        <f>IF(N503="zákl. přenesená",J503,0)</f>
        <v>0</v>
      </c>
      <c r="BH503" s="238">
        <f>IF(N503="sníž. přenesená",J503,0)</f>
        <v>0</v>
      </c>
      <c r="BI503" s="238">
        <f>IF(N503="nulová",J503,0)</f>
        <v>0</v>
      </c>
      <c r="BJ503" s="16" t="s">
        <v>85</v>
      </c>
      <c r="BK503" s="238">
        <f>ROUND(I503*H503,2)</f>
        <v>0</v>
      </c>
      <c r="BL503" s="16" t="s">
        <v>108</v>
      </c>
      <c r="BM503" s="237" t="s">
        <v>917</v>
      </c>
    </row>
    <row r="504" s="2" customFormat="1">
      <c r="A504" s="37"/>
      <c r="B504" s="38"/>
      <c r="C504" s="39"/>
      <c r="D504" s="241" t="s">
        <v>300</v>
      </c>
      <c r="E504" s="39"/>
      <c r="F504" s="272" t="s">
        <v>918</v>
      </c>
      <c r="G504" s="39"/>
      <c r="H504" s="39"/>
      <c r="I504" s="273"/>
      <c r="J504" s="39"/>
      <c r="K504" s="39"/>
      <c r="L504" s="43"/>
      <c r="M504" s="274"/>
      <c r="N504" s="275"/>
      <c r="O504" s="90"/>
      <c r="P504" s="90"/>
      <c r="Q504" s="90"/>
      <c r="R504" s="90"/>
      <c r="S504" s="90"/>
      <c r="T504" s="91"/>
      <c r="U504" s="37"/>
      <c r="V504" s="37"/>
      <c r="W504" s="37"/>
      <c r="X504" s="37"/>
      <c r="Y504" s="37"/>
      <c r="Z504" s="37"/>
      <c r="AA504" s="37"/>
      <c r="AB504" s="37"/>
      <c r="AC504" s="37"/>
      <c r="AD504" s="37"/>
      <c r="AE504" s="37"/>
      <c r="AT504" s="16" t="s">
        <v>300</v>
      </c>
      <c r="AU504" s="16" t="s">
        <v>87</v>
      </c>
    </row>
    <row r="505" s="2" customFormat="1" ht="21.75" customHeight="1">
      <c r="A505" s="37"/>
      <c r="B505" s="38"/>
      <c r="C505" s="226" t="s">
        <v>919</v>
      </c>
      <c r="D505" s="226" t="s">
        <v>186</v>
      </c>
      <c r="E505" s="227" t="s">
        <v>920</v>
      </c>
      <c r="F505" s="228" t="s">
        <v>921</v>
      </c>
      <c r="G505" s="229" t="s">
        <v>733</v>
      </c>
      <c r="H505" s="230">
        <v>4</v>
      </c>
      <c r="I505" s="231"/>
      <c r="J505" s="232">
        <f>ROUND(I505*H505,2)</f>
        <v>0</v>
      </c>
      <c r="K505" s="228" t="s">
        <v>202</v>
      </c>
      <c r="L505" s="43"/>
      <c r="M505" s="233" t="s">
        <v>1</v>
      </c>
      <c r="N505" s="234" t="s">
        <v>42</v>
      </c>
      <c r="O505" s="90"/>
      <c r="P505" s="235">
        <f>O505*H505</f>
        <v>0</v>
      </c>
      <c r="Q505" s="235">
        <v>0</v>
      </c>
      <c r="R505" s="235">
        <f>Q505*H505</f>
        <v>0</v>
      </c>
      <c r="S505" s="235">
        <v>0</v>
      </c>
      <c r="T505" s="236">
        <f>S505*H505</f>
        <v>0</v>
      </c>
      <c r="U505" s="37"/>
      <c r="V505" s="37"/>
      <c r="W505" s="37"/>
      <c r="X505" s="37"/>
      <c r="Y505" s="37"/>
      <c r="Z505" s="37"/>
      <c r="AA505" s="37"/>
      <c r="AB505" s="37"/>
      <c r="AC505" s="37"/>
      <c r="AD505" s="37"/>
      <c r="AE505" s="37"/>
      <c r="AR505" s="237" t="s">
        <v>108</v>
      </c>
      <c r="AT505" s="237" t="s">
        <v>186</v>
      </c>
      <c r="AU505" s="237" t="s">
        <v>87</v>
      </c>
      <c r="AY505" s="16" t="s">
        <v>184</v>
      </c>
      <c r="BE505" s="238">
        <f>IF(N505="základní",J505,0)</f>
        <v>0</v>
      </c>
      <c r="BF505" s="238">
        <f>IF(N505="snížená",J505,0)</f>
        <v>0</v>
      </c>
      <c r="BG505" s="238">
        <f>IF(N505="zákl. přenesená",J505,0)</f>
        <v>0</v>
      </c>
      <c r="BH505" s="238">
        <f>IF(N505="sníž. přenesená",J505,0)</f>
        <v>0</v>
      </c>
      <c r="BI505" s="238">
        <f>IF(N505="nulová",J505,0)</f>
        <v>0</v>
      </c>
      <c r="BJ505" s="16" t="s">
        <v>85</v>
      </c>
      <c r="BK505" s="238">
        <f>ROUND(I505*H505,2)</f>
        <v>0</v>
      </c>
      <c r="BL505" s="16" t="s">
        <v>108</v>
      </c>
      <c r="BM505" s="237" t="s">
        <v>922</v>
      </c>
    </row>
    <row r="506" s="2" customFormat="1">
      <c r="A506" s="37"/>
      <c r="B506" s="38"/>
      <c r="C506" s="39"/>
      <c r="D506" s="241" t="s">
        <v>300</v>
      </c>
      <c r="E506" s="39"/>
      <c r="F506" s="272" t="s">
        <v>918</v>
      </c>
      <c r="G506" s="39"/>
      <c r="H506" s="39"/>
      <c r="I506" s="273"/>
      <c r="J506" s="39"/>
      <c r="K506" s="39"/>
      <c r="L506" s="43"/>
      <c r="M506" s="274"/>
      <c r="N506" s="275"/>
      <c r="O506" s="90"/>
      <c r="P506" s="90"/>
      <c r="Q506" s="90"/>
      <c r="R506" s="90"/>
      <c r="S506" s="90"/>
      <c r="T506" s="91"/>
      <c r="U506" s="37"/>
      <c r="V506" s="37"/>
      <c r="W506" s="37"/>
      <c r="X506" s="37"/>
      <c r="Y506" s="37"/>
      <c r="Z506" s="37"/>
      <c r="AA506" s="37"/>
      <c r="AB506" s="37"/>
      <c r="AC506" s="37"/>
      <c r="AD506" s="37"/>
      <c r="AE506" s="37"/>
      <c r="AT506" s="16" t="s">
        <v>300</v>
      </c>
      <c r="AU506" s="16" t="s">
        <v>87</v>
      </c>
    </row>
    <row r="507" s="2" customFormat="1" ht="16.5" customHeight="1">
      <c r="A507" s="37"/>
      <c r="B507" s="38"/>
      <c r="C507" s="226" t="s">
        <v>923</v>
      </c>
      <c r="D507" s="226" t="s">
        <v>186</v>
      </c>
      <c r="E507" s="227" t="s">
        <v>924</v>
      </c>
      <c r="F507" s="228" t="s">
        <v>925</v>
      </c>
      <c r="G507" s="229" t="s">
        <v>916</v>
      </c>
      <c r="H507" s="230">
        <v>10.199999999999999</v>
      </c>
      <c r="I507" s="231"/>
      <c r="J507" s="232">
        <f>ROUND(I507*H507,2)</f>
        <v>0</v>
      </c>
      <c r="K507" s="228" t="s">
        <v>202</v>
      </c>
      <c r="L507" s="43"/>
      <c r="M507" s="233" t="s">
        <v>1</v>
      </c>
      <c r="N507" s="234" t="s">
        <v>42</v>
      </c>
      <c r="O507" s="90"/>
      <c r="P507" s="235">
        <f>O507*H507</f>
        <v>0</v>
      </c>
      <c r="Q507" s="235">
        <v>0</v>
      </c>
      <c r="R507" s="235">
        <f>Q507*H507</f>
        <v>0</v>
      </c>
      <c r="S507" s="235">
        <v>0</v>
      </c>
      <c r="T507" s="236">
        <f>S507*H507</f>
        <v>0</v>
      </c>
      <c r="U507" s="37"/>
      <c r="V507" s="37"/>
      <c r="W507" s="37"/>
      <c r="X507" s="37"/>
      <c r="Y507" s="37"/>
      <c r="Z507" s="37"/>
      <c r="AA507" s="37"/>
      <c r="AB507" s="37"/>
      <c r="AC507" s="37"/>
      <c r="AD507" s="37"/>
      <c r="AE507" s="37"/>
      <c r="AR507" s="237" t="s">
        <v>108</v>
      </c>
      <c r="AT507" s="237" t="s">
        <v>186</v>
      </c>
      <c r="AU507" s="237" t="s">
        <v>87</v>
      </c>
      <c r="AY507" s="16" t="s">
        <v>184</v>
      </c>
      <c r="BE507" s="238">
        <f>IF(N507="základní",J507,0)</f>
        <v>0</v>
      </c>
      <c r="BF507" s="238">
        <f>IF(N507="snížená",J507,0)</f>
        <v>0</v>
      </c>
      <c r="BG507" s="238">
        <f>IF(N507="zákl. přenesená",J507,0)</f>
        <v>0</v>
      </c>
      <c r="BH507" s="238">
        <f>IF(N507="sníž. přenesená",J507,0)</f>
        <v>0</v>
      </c>
      <c r="BI507" s="238">
        <f>IF(N507="nulová",J507,0)</f>
        <v>0</v>
      </c>
      <c r="BJ507" s="16" t="s">
        <v>85</v>
      </c>
      <c r="BK507" s="238">
        <f>ROUND(I507*H507,2)</f>
        <v>0</v>
      </c>
      <c r="BL507" s="16" t="s">
        <v>108</v>
      </c>
      <c r="BM507" s="237" t="s">
        <v>926</v>
      </c>
    </row>
    <row r="508" s="2" customFormat="1">
      <c r="A508" s="37"/>
      <c r="B508" s="38"/>
      <c r="C508" s="39"/>
      <c r="D508" s="241" t="s">
        <v>300</v>
      </c>
      <c r="E508" s="39"/>
      <c r="F508" s="272" t="s">
        <v>918</v>
      </c>
      <c r="G508" s="39"/>
      <c r="H508" s="39"/>
      <c r="I508" s="273"/>
      <c r="J508" s="39"/>
      <c r="K508" s="39"/>
      <c r="L508" s="43"/>
      <c r="M508" s="274"/>
      <c r="N508" s="275"/>
      <c r="O508" s="90"/>
      <c r="P508" s="90"/>
      <c r="Q508" s="90"/>
      <c r="R508" s="90"/>
      <c r="S508" s="90"/>
      <c r="T508" s="91"/>
      <c r="U508" s="37"/>
      <c r="V508" s="37"/>
      <c r="W508" s="37"/>
      <c r="X508" s="37"/>
      <c r="Y508" s="37"/>
      <c r="Z508" s="37"/>
      <c r="AA508" s="37"/>
      <c r="AB508" s="37"/>
      <c r="AC508" s="37"/>
      <c r="AD508" s="37"/>
      <c r="AE508" s="37"/>
      <c r="AT508" s="16" t="s">
        <v>300</v>
      </c>
      <c r="AU508" s="16" t="s">
        <v>87</v>
      </c>
    </row>
    <row r="509" s="2" customFormat="1" ht="16.5" customHeight="1">
      <c r="A509" s="37"/>
      <c r="B509" s="38"/>
      <c r="C509" s="226" t="s">
        <v>927</v>
      </c>
      <c r="D509" s="226" t="s">
        <v>186</v>
      </c>
      <c r="E509" s="227" t="s">
        <v>928</v>
      </c>
      <c r="F509" s="228" t="s">
        <v>929</v>
      </c>
      <c r="G509" s="229" t="s">
        <v>916</v>
      </c>
      <c r="H509" s="230">
        <v>2.5</v>
      </c>
      <c r="I509" s="231"/>
      <c r="J509" s="232">
        <f>ROUND(I509*H509,2)</f>
        <v>0</v>
      </c>
      <c r="K509" s="228" t="s">
        <v>202</v>
      </c>
      <c r="L509" s="43"/>
      <c r="M509" s="233" t="s">
        <v>1</v>
      </c>
      <c r="N509" s="234" t="s">
        <v>42</v>
      </c>
      <c r="O509" s="90"/>
      <c r="P509" s="235">
        <f>O509*H509</f>
        <v>0</v>
      </c>
      <c r="Q509" s="235">
        <v>0</v>
      </c>
      <c r="R509" s="235">
        <f>Q509*H509</f>
        <v>0</v>
      </c>
      <c r="S509" s="235">
        <v>0</v>
      </c>
      <c r="T509" s="236">
        <f>S509*H509</f>
        <v>0</v>
      </c>
      <c r="U509" s="37"/>
      <c r="V509" s="37"/>
      <c r="W509" s="37"/>
      <c r="X509" s="37"/>
      <c r="Y509" s="37"/>
      <c r="Z509" s="37"/>
      <c r="AA509" s="37"/>
      <c r="AB509" s="37"/>
      <c r="AC509" s="37"/>
      <c r="AD509" s="37"/>
      <c r="AE509" s="37"/>
      <c r="AR509" s="237" t="s">
        <v>108</v>
      </c>
      <c r="AT509" s="237" t="s">
        <v>186</v>
      </c>
      <c r="AU509" s="237" t="s">
        <v>87</v>
      </c>
      <c r="AY509" s="16" t="s">
        <v>184</v>
      </c>
      <c r="BE509" s="238">
        <f>IF(N509="základní",J509,0)</f>
        <v>0</v>
      </c>
      <c r="BF509" s="238">
        <f>IF(N509="snížená",J509,0)</f>
        <v>0</v>
      </c>
      <c r="BG509" s="238">
        <f>IF(N509="zákl. přenesená",J509,0)</f>
        <v>0</v>
      </c>
      <c r="BH509" s="238">
        <f>IF(N509="sníž. přenesená",J509,0)</f>
        <v>0</v>
      </c>
      <c r="BI509" s="238">
        <f>IF(N509="nulová",J509,0)</f>
        <v>0</v>
      </c>
      <c r="BJ509" s="16" t="s">
        <v>85</v>
      </c>
      <c r="BK509" s="238">
        <f>ROUND(I509*H509,2)</f>
        <v>0</v>
      </c>
      <c r="BL509" s="16" t="s">
        <v>108</v>
      </c>
      <c r="BM509" s="237" t="s">
        <v>930</v>
      </c>
    </row>
    <row r="510" s="2" customFormat="1">
      <c r="A510" s="37"/>
      <c r="B510" s="38"/>
      <c r="C510" s="39"/>
      <c r="D510" s="241" t="s">
        <v>300</v>
      </c>
      <c r="E510" s="39"/>
      <c r="F510" s="272" t="s">
        <v>918</v>
      </c>
      <c r="G510" s="39"/>
      <c r="H510" s="39"/>
      <c r="I510" s="273"/>
      <c r="J510" s="39"/>
      <c r="K510" s="39"/>
      <c r="L510" s="43"/>
      <c r="M510" s="277"/>
      <c r="N510" s="278"/>
      <c r="O510" s="279"/>
      <c r="P510" s="279"/>
      <c r="Q510" s="279"/>
      <c r="R510" s="279"/>
      <c r="S510" s="279"/>
      <c r="T510" s="280"/>
      <c r="U510" s="37"/>
      <c r="V510" s="37"/>
      <c r="W510" s="37"/>
      <c r="X510" s="37"/>
      <c r="Y510" s="37"/>
      <c r="Z510" s="37"/>
      <c r="AA510" s="37"/>
      <c r="AB510" s="37"/>
      <c r="AC510" s="37"/>
      <c r="AD510" s="37"/>
      <c r="AE510" s="37"/>
      <c r="AT510" s="16" t="s">
        <v>300</v>
      </c>
      <c r="AU510" s="16" t="s">
        <v>87</v>
      </c>
    </row>
    <row r="511" s="2" customFormat="1" ht="6.96" customHeight="1">
      <c r="A511" s="37"/>
      <c r="B511" s="65"/>
      <c r="C511" s="66"/>
      <c r="D511" s="66"/>
      <c r="E511" s="66"/>
      <c r="F511" s="66"/>
      <c r="G511" s="66"/>
      <c r="H511" s="66"/>
      <c r="I511" s="66"/>
      <c r="J511" s="66"/>
      <c r="K511" s="66"/>
      <c r="L511" s="43"/>
      <c r="M511" s="37"/>
      <c r="O511" s="37"/>
      <c r="P511" s="37"/>
      <c r="Q511" s="37"/>
      <c r="R511" s="37"/>
      <c r="S511" s="37"/>
      <c r="T511" s="37"/>
      <c r="U511" s="37"/>
      <c r="V511" s="37"/>
      <c r="W511" s="37"/>
      <c r="X511" s="37"/>
      <c r="Y511" s="37"/>
      <c r="Z511" s="37"/>
      <c r="AA511" s="37"/>
      <c r="AB511" s="37"/>
      <c r="AC511" s="37"/>
      <c r="AD511" s="37"/>
      <c r="AE511" s="37"/>
    </row>
  </sheetData>
  <sheetProtection sheet="1" autoFilter="0" formatColumns="0" formatRows="0" objects="1" scenarios="1" spinCount="100000" saltValue="P1wK+Yphpuh+sUrkMqWA+/StzfVzTam6mFeTsB9+iEo0Ts/d5zrrgaJLZ9TJN+pr0VzSwJQ7vucbpjpgRbrdWw==" hashValue="/f/AwcMz005LoZ8UGXNAbSiJj4Qf7TPlTcf1SGbl9BjrQMACPaOxQ+yoqxqV5BqUDUHi4d9ugQKTr3GuX29OgQ==" algorithmName="SHA-512" password="E785"/>
  <autoFilter ref="C141:K510"/>
  <mergeCells count="9">
    <mergeCell ref="E7:H7"/>
    <mergeCell ref="E9:H9"/>
    <mergeCell ref="E18:H18"/>
    <mergeCell ref="E27:H27"/>
    <mergeCell ref="E85:H85"/>
    <mergeCell ref="E87:H87"/>
    <mergeCell ref="E132:H132"/>
    <mergeCell ref="E134:H13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90</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2" customFormat="1" ht="12" customHeight="1">
      <c r="A8" s="37"/>
      <c r="B8" s="43"/>
      <c r="C8" s="37"/>
      <c r="D8" s="150" t="s">
        <v>136</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52" t="s">
        <v>931</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50" t="s">
        <v>18</v>
      </c>
      <c r="E11" s="37"/>
      <c r="F11" s="140" t="s">
        <v>1</v>
      </c>
      <c r="G11" s="37"/>
      <c r="H11" s="37"/>
      <c r="I11" s="150" t="s">
        <v>19</v>
      </c>
      <c r="J11" s="140" t="s">
        <v>1</v>
      </c>
      <c r="K11" s="37"/>
      <c r="L11" s="62"/>
      <c r="S11" s="37"/>
      <c r="T11" s="37"/>
      <c r="U11" s="37"/>
      <c r="V11" s="37"/>
      <c r="W11" s="37"/>
      <c r="X11" s="37"/>
      <c r="Y11" s="37"/>
      <c r="Z11" s="37"/>
      <c r="AA11" s="37"/>
      <c r="AB11" s="37"/>
      <c r="AC11" s="37"/>
      <c r="AD11" s="37"/>
      <c r="AE11" s="37"/>
    </row>
    <row r="12" s="2" customFormat="1" ht="12" customHeight="1">
      <c r="A12" s="37"/>
      <c r="B12" s="43"/>
      <c r="C12" s="37"/>
      <c r="D12" s="150" t="s">
        <v>20</v>
      </c>
      <c r="E12" s="37"/>
      <c r="F12" s="140" t="s">
        <v>34</v>
      </c>
      <c r="G12" s="37"/>
      <c r="H12" s="37"/>
      <c r="I12" s="150" t="s">
        <v>22</v>
      </c>
      <c r="J12" s="153" t="str">
        <f>'Rekapitulace stavby'!AN8</f>
        <v>27. 4. 2025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50" t="s">
        <v>24</v>
      </c>
      <c r="E14" s="37"/>
      <c r="F14" s="37"/>
      <c r="G14" s="37"/>
      <c r="H14" s="37"/>
      <c r="I14" s="150" t="s">
        <v>25</v>
      </c>
      <c r="J14" s="140" t="str">
        <f>IF('Rekapitulace stavby'!AN10="","",'Rekapitulace stavby'!AN10)</f>
        <v/>
      </c>
      <c r="K14" s="37"/>
      <c r="L14" s="62"/>
      <c r="S14" s="37"/>
      <c r="T14" s="37"/>
      <c r="U14" s="37"/>
      <c r="V14" s="37"/>
      <c r="W14" s="37"/>
      <c r="X14" s="37"/>
      <c r="Y14" s="37"/>
      <c r="Z14" s="37"/>
      <c r="AA14" s="37"/>
      <c r="AB14" s="37"/>
      <c r="AC14" s="37"/>
      <c r="AD14" s="37"/>
      <c r="AE14" s="37"/>
    </row>
    <row r="15" s="2" customFormat="1" ht="18" customHeight="1">
      <c r="A15" s="37"/>
      <c r="B15" s="43"/>
      <c r="C15" s="37"/>
      <c r="D15" s="37"/>
      <c r="E15" s="140" t="str">
        <f>IF('Rekapitulace stavby'!E11="","",'Rekapitulace stavby'!E11)</f>
        <v>Ústav termomechaniky AV ČR, v.v.i.</v>
      </c>
      <c r="F15" s="37"/>
      <c r="G15" s="37"/>
      <c r="H15" s="37"/>
      <c r="I15" s="150" t="s">
        <v>27</v>
      </c>
      <c r="J15" s="140" t="str">
        <f>IF('Rekapitulace stavby'!AN11="","",'Rekapitulace stavby'!AN11)</f>
        <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50" t="s">
        <v>28</v>
      </c>
      <c r="E17" s="37"/>
      <c r="F17" s="37"/>
      <c r="G17" s="37"/>
      <c r="H17" s="37"/>
      <c r="I17" s="150"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0"/>
      <c r="G18" s="140"/>
      <c r="H18" s="140"/>
      <c r="I18" s="150" t="s">
        <v>27</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50" t="s">
        <v>30</v>
      </c>
      <c r="E20" s="37"/>
      <c r="F20" s="37"/>
      <c r="G20" s="37"/>
      <c r="H20" s="37"/>
      <c r="I20" s="150" t="s">
        <v>25</v>
      </c>
      <c r="J20" s="140"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0" t="str">
        <f>IF('Rekapitulace stavby'!E17="","",'Rekapitulace stavby'!E17)</f>
        <v>Kania a.s.</v>
      </c>
      <c r="F21" s="37"/>
      <c r="G21" s="37"/>
      <c r="H21" s="37"/>
      <c r="I21" s="150" t="s">
        <v>27</v>
      </c>
      <c r="J21" s="140"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50" t="s">
        <v>33</v>
      </c>
      <c r="E23" s="37"/>
      <c r="F23" s="37"/>
      <c r="G23" s="37"/>
      <c r="H23" s="37"/>
      <c r="I23" s="150" t="s">
        <v>25</v>
      </c>
      <c r="J23" s="140"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0" t="str">
        <f>IF('Rekapitulace stavby'!E20="","",'Rekapitulace stavby'!E20)</f>
        <v xml:space="preserve"> </v>
      </c>
      <c r="F24" s="37"/>
      <c r="G24" s="37"/>
      <c r="H24" s="37"/>
      <c r="I24" s="150" t="s">
        <v>27</v>
      </c>
      <c r="J24" s="140"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50" t="s">
        <v>35</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54"/>
      <c r="B27" s="155"/>
      <c r="C27" s="154"/>
      <c r="D27" s="154"/>
      <c r="E27" s="156" t="s">
        <v>1</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58"/>
      <c r="E29" s="158"/>
      <c r="F29" s="158"/>
      <c r="G29" s="158"/>
      <c r="H29" s="158"/>
      <c r="I29" s="158"/>
      <c r="J29" s="158"/>
      <c r="K29" s="158"/>
      <c r="L29" s="62"/>
      <c r="S29" s="37"/>
      <c r="T29" s="37"/>
      <c r="U29" s="37"/>
      <c r="V29" s="37"/>
      <c r="W29" s="37"/>
      <c r="X29" s="37"/>
      <c r="Y29" s="37"/>
      <c r="Z29" s="37"/>
      <c r="AA29" s="37"/>
      <c r="AB29" s="37"/>
      <c r="AC29" s="37"/>
      <c r="AD29" s="37"/>
      <c r="AE29" s="37"/>
    </row>
    <row r="30" s="2" customFormat="1" ht="25.44" customHeight="1">
      <c r="A30" s="37"/>
      <c r="B30" s="43"/>
      <c r="C30" s="37"/>
      <c r="D30" s="159" t="s">
        <v>37</v>
      </c>
      <c r="E30" s="37"/>
      <c r="F30" s="37"/>
      <c r="G30" s="37"/>
      <c r="H30" s="37"/>
      <c r="I30" s="37"/>
      <c r="J30" s="160">
        <f>ROUND(J124, 2)</f>
        <v>0</v>
      </c>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14.4" customHeight="1">
      <c r="A32" s="37"/>
      <c r="B32" s="43"/>
      <c r="C32" s="37"/>
      <c r="D32" s="37"/>
      <c r="E32" s="37"/>
      <c r="F32" s="161" t="s">
        <v>39</v>
      </c>
      <c r="G32" s="37"/>
      <c r="H32" s="37"/>
      <c r="I32" s="161" t="s">
        <v>38</v>
      </c>
      <c r="J32" s="161" t="s">
        <v>40</v>
      </c>
      <c r="K32" s="37"/>
      <c r="L32" s="62"/>
      <c r="S32" s="37"/>
      <c r="T32" s="37"/>
      <c r="U32" s="37"/>
      <c r="V32" s="37"/>
      <c r="W32" s="37"/>
      <c r="X32" s="37"/>
      <c r="Y32" s="37"/>
      <c r="Z32" s="37"/>
      <c r="AA32" s="37"/>
      <c r="AB32" s="37"/>
      <c r="AC32" s="37"/>
      <c r="AD32" s="37"/>
      <c r="AE32" s="37"/>
    </row>
    <row r="33" s="2" customFormat="1" ht="14.4" customHeight="1">
      <c r="A33" s="37"/>
      <c r="B33" s="43"/>
      <c r="C33" s="37"/>
      <c r="D33" s="162" t="s">
        <v>41</v>
      </c>
      <c r="E33" s="150" t="s">
        <v>42</v>
      </c>
      <c r="F33" s="163">
        <f>ROUND((SUM(BE124:BE214)),  2)</f>
        <v>0</v>
      </c>
      <c r="G33" s="37"/>
      <c r="H33" s="37"/>
      <c r="I33" s="164">
        <v>0.20999999999999999</v>
      </c>
      <c r="J33" s="163">
        <f>ROUND(((SUM(BE124:BE214))*I33),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50" t="s">
        <v>43</v>
      </c>
      <c r="F34" s="163">
        <f>ROUND((SUM(BF124:BF214)),  2)</f>
        <v>0</v>
      </c>
      <c r="G34" s="37"/>
      <c r="H34" s="37"/>
      <c r="I34" s="164">
        <v>0.12</v>
      </c>
      <c r="J34" s="163">
        <f>ROUND(((SUM(BF124:BF214))*I34),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50" t="s">
        <v>44</v>
      </c>
      <c r="F35" s="163">
        <f>ROUND((SUM(BG124:BG214)),  2)</f>
        <v>0</v>
      </c>
      <c r="G35" s="37"/>
      <c r="H35" s="37"/>
      <c r="I35" s="164">
        <v>0.20999999999999999</v>
      </c>
      <c r="J35" s="16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50" t="s">
        <v>45</v>
      </c>
      <c r="F36" s="163">
        <f>ROUND((SUM(BH124:BH214)),  2)</f>
        <v>0</v>
      </c>
      <c r="G36" s="37"/>
      <c r="H36" s="37"/>
      <c r="I36" s="164">
        <v>0.12</v>
      </c>
      <c r="J36" s="16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46</v>
      </c>
      <c r="F37" s="163">
        <f>ROUND((SUM(BI124:BI214)),  2)</f>
        <v>0</v>
      </c>
      <c r="G37" s="37"/>
      <c r="H37" s="37"/>
      <c r="I37" s="164">
        <v>0</v>
      </c>
      <c r="J37" s="16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65"/>
      <c r="D39" s="166" t="s">
        <v>47</v>
      </c>
      <c r="E39" s="167"/>
      <c r="F39" s="167"/>
      <c r="G39" s="168" t="s">
        <v>48</v>
      </c>
      <c r="H39" s="169" t="s">
        <v>49</v>
      </c>
      <c r="I39" s="167"/>
      <c r="J39" s="170">
        <f>SUM(J30:J37)</f>
        <v>0</v>
      </c>
      <c r="K39" s="17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136</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D.1.2.2-SO 01 - Zdravotechnika</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27. 4. 2025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Ústav termomechaniky AV ČR, v.v.i.</v>
      </c>
      <c r="G91" s="39"/>
      <c r="H91" s="39"/>
      <c r="I91" s="31" t="s">
        <v>30</v>
      </c>
      <c r="J91" s="35" t="str">
        <f>E21</f>
        <v>Kania a.s.</v>
      </c>
      <c r="K91" s="39"/>
      <c r="L91" s="62"/>
      <c r="S91" s="37"/>
      <c r="T91" s="37"/>
      <c r="U91" s="37"/>
      <c r="V91" s="37"/>
      <c r="W91" s="37"/>
      <c r="X91" s="37"/>
      <c r="Y91" s="37"/>
      <c r="Z91" s="37"/>
      <c r="AA91" s="37"/>
      <c r="AB91" s="37"/>
      <c r="AC91" s="37"/>
      <c r="AD91" s="37"/>
      <c r="AE91" s="37"/>
    </row>
    <row r="92" s="2" customFormat="1" ht="15.15" customHeight="1">
      <c r="A92" s="37"/>
      <c r="B92" s="38"/>
      <c r="C92" s="31" t="s">
        <v>28</v>
      </c>
      <c r="D92" s="39"/>
      <c r="E92" s="39"/>
      <c r="F92" s="26" t="str">
        <f>IF(E18="","",E18)</f>
        <v>Vyplň údaj</v>
      </c>
      <c r="G92" s="39"/>
      <c r="H92" s="39"/>
      <c r="I92" s="31" t="s">
        <v>33</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84" t="s">
        <v>139</v>
      </c>
      <c r="D94" s="185"/>
      <c r="E94" s="185"/>
      <c r="F94" s="185"/>
      <c r="G94" s="185"/>
      <c r="H94" s="185"/>
      <c r="I94" s="185"/>
      <c r="J94" s="186" t="s">
        <v>140</v>
      </c>
      <c r="K94" s="18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87" t="s">
        <v>141</v>
      </c>
      <c r="D96" s="39"/>
      <c r="E96" s="39"/>
      <c r="F96" s="39"/>
      <c r="G96" s="39"/>
      <c r="H96" s="39"/>
      <c r="I96" s="39"/>
      <c r="J96" s="109">
        <f>J124</f>
        <v>0</v>
      </c>
      <c r="K96" s="39"/>
      <c r="L96" s="62"/>
      <c r="S96" s="37"/>
      <c r="T96" s="37"/>
      <c r="U96" s="37"/>
      <c r="V96" s="37"/>
      <c r="W96" s="37"/>
      <c r="X96" s="37"/>
      <c r="Y96" s="37"/>
      <c r="Z96" s="37"/>
      <c r="AA96" s="37"/>
      <c r="AB96" s="37"/>
      <c r="AC96" s="37"/>
      <c r="AD96" s="37"/>
      <c r="AE96" s="37"/>
      <c r="AU96" s="16" t="s">
        <v>142</v>
      </c>
    </row>
    <row r="97" s="9" customFormat="1" ht="24.96" customHeight="1">
      <c r="A97" s="9"/>
      <c r="B97" s="188"/>
      <c r="C97" s="189"/>
      <c r="D97" s="190" t="s">
        <v>932</v>
      </c>
      <c r="E97" s="191"/>
      <c r="F97" s="191"/>
      <c r="G97" s="191"/>
      <c r="H97" s="191"/>
      <c r="I97" s="191"/>
      <c r="J97" s="192">
        <f>J125</f>
        <v>0</v>
      </c>
      <c r="K97" s="189"/>
      <c r="L97" s="193"/>
      <c r="S97" s="9"/>
      <c r="T97" s="9"/>
      <c r="U97" s="9"/>
      <c r="V97" s="9"/>
      <c r="W97" s="9"/>
      <c r="X97" s="9"/>
      <c r="Y97" s="9"/>
      <c r="Z97" s="9"/>
      <c r="AA97" s="9"/>
      <c r="AB97" s="9"/>
      <c r="AC97" s="9"/>
      <c r="AD97" s="9"/>
      <c r="AE97" s="9"/>
    </row>
    <row r="98" s="9" customFormat="1" ht="24.96" customHeight="1">
      <c r="A98" s="9"/>
      <c r="B98" s="188"/>
      <c r="C98" s="189"/>
      <c r="D98" s="190" t="s">
        <v>933</v>
      </c>
      <c r="E98" s="191"/>
      <c r="F98" s="191"/>
      <c r="G98" s="191"/>
      <c r="H98" s="191"/>
      <c r="I98" s="191"/>
      <c r="J98" s="192">
        <f>J128</f>
        <v>0</v>
      </c>
      <c r="K98" s="189"/>
      <c r="L98" s="193"/>
      <c r="S98" s="9"/>
      <c r="T98" s="9"/>
      <c r="U98" s="9"/>
      <c r="V98" s="9"/>
      <c r="W98" s="9"/>
      <c r="X98" s="9"/>
      <c r="Y98" s="9"/>
      <c r="Z98" s="9"/>
      <c r="AA98" s="9"/>
      <c r="AB98" s="9"/>
      <c r="AC98" s="9"/>
      <c r="AD98" s="9"/>
      <c r="AE98" s="9"/>
    </row>
    <row r="99" s="9" customFormat="1" ht="24.96" customHeight="1">
      <c r="A99" s="9"/>
      <c r="B99" s="188"/>
      <c r="C99" s="189"/>
      <c r="D99" s="190" t="s">
        <v>934</v>
      </c>
      <c r="E99" s="191"/>
      <c r="F99" s="191"/>
      <c r="G99" s="191"/>
      <c r="H99" s="191"/>
      <c r="I99" s="191"/>
      <c r="J99" s="192">
        <f>J133</f>
        <v>0</v>
      </c>
      <c r="K99" s="189"/>
      <c r="L99" s="193"/>
      <c r="S99" s="9"/>
      <c r="T99" s="9"/>
      <c r="U99" s="9"/>
      <c r="V99" s="9"/>
      <c r="W99" s="9"/>
      <c r="X99" s="9"/>
      <c r="Y99" s="9"/>
      <c r="Z99" s="9"/>
      <c r="AA99" s="9"/>
      <c r="AB99" s="9"/>
      <c r="AC99" s="9"/>
      <c r="AD99" s="9"/>
      <c r="AE99" s="9"/>
    </row>
    <row r="100" s="9" customFormat="1" ht="24.96" customHeight="1">
      <c r="A100" s="9"/>
      <c r="B100" s="188"/>
      <c r="C100" s="189"/>
      <c r="D100" s="190" t="s">
        <v>935</v>
      </c>
      <c r="E100" s="191"/>
      <c r="F100" s="191"/>
      <c r="G100" s="191"/>
      <c r="H100" s="191"/>
      <c r="I100" s="191"/>
      <c r="J100" s="192">
        <f>J138</f>
        <v>0</v>
      </c>
      <c r="K100" s="189"/>
      <c r="L100" s="193"/>
      <c r="S100" s="9"/>
      <c r="T100" s="9"/>
      <c r="U100" s="9"/>
      <c r="V100" s="9"/>
      <c r="W100" s="9"/>
      <c r="X100" s="9"/>
      <c r="Y100" s="9"/>
      <c r="Z100" s="9"/>
      <c r="AA100" s="9"/>
      <c r="AB100" s="9"/>
      <c r="AC100" s="9"/>
      <c r="AD100" s="9"/>
      <c r="AE100" s="9"/>
    </row>
    <row r="101" s="9" customFormat="1" ht="24.96" customHeight="1">
      <c r="A101" s="9"/>
      <c r="B101" s="188"/>
      <c r="C101" s="189"/>
      <c r="D101" s="190" t="s">
        <v>936</v>
      </c>
      <c r="E101" s="191"/>
      <c r="F101" s="191"/>
      <c r="G101" s="191"/>
      <c r="H101" s="191"/>
      <c r="I101" s="191"/>
      <c r="J101" s="192">
        <f>J159</f>
        <v>0</v>
      </c>
      <c r="K101" s="189"/>
      <c r="L101" s="193"/>
      <c r="S101" s="9"/>
      <c r="T101" s="9"/>
      <c r="U101" s="9"/>
      <c r="V101" s="9"/>
      <c r="W101" s="9"/>
      <c r="X101" s="9"/>
      <c r="Y101" s="9"/>
      <c r="Z101" s="9"/>
      <c r="AA101" s="9"/>
      <c r="AB101" s="9"/>
      <c r="AC101" s="9"/>
      <c r="AD101" s="9"/>
      <c r="AE101" s="9"/>
    </row>
    <row r="102" s="9" customFormat="1" ht="24.96" customHeight="1">
      <c r="A102" s="9"/>
      <c r="B102" s="188"/>
      <c r="C102" s="189"/>
      <c r="D102" s="190" t="s">
        <v>937</v>
      </c>
      <c r="E102" s="191"/>
      <c r="F102" s="191"/>
      <c r="G102" s="191"/>
      <c r="H102" s="191"/>
      <c r="I102" s="191"/>
      <c r="J102" s="192">
        <f>J190</f>
        <v>0</v>
      </c>
      <c r="K102" s="189"/>
      <c r="L102" s="193"/>
      <c r="S102" s="9"/>
      <c r="T102" s="9"/>
      <c r="U102" s="9"/>
      <c r="V102" s="9"/>
      <c r="W102" s="9"/>
      <c r="X102" s="9"/>
      <c r="Y102" s="9"/>
      <c r="Z102" s="9"/>
      <c r="AA102" s="9"/>
      <c r="AB102" s="9"/>
      <c r="AC102" s="9"/>
      <c r="AD102" s="9"/>
      <c r="AE102" s="9"/>
    </row>
    <row r="103" s="9" customFormat="1" ht="24.96" customHeight="1">
      <c r="A103" s="9"/>
      <c r="B103" s="188"/>
      <c r="C103" s="189"/>
      <c r="D103" s="190" t="s">
        <v>938</v>
      </c>
      <c r="E103" s="191"/>
      <c r="F103" s="191"/>
      <c r="G103" s="191"/>
      <c r="H103" s="191"/>
      <c r="I103" s="191"/>
      <c r="J103" s="192">
        <f>J199</f>
        <v>0</v>
      </c>
      <c r="K103" s="189"/>
      <c r="L103" s="193"/>
      <c r="S103" s="9"/>
      <c r="T103" s="9"/>
      <c r="U103" s="9"/>
      <c r="V103" s="9"/>
      <c r="W103" s="9"/>
      <c r="X103" s="9"/>
      <c r="Y103" s="9"/>
      <c r="Z103" s="9"/>
      <c r="AA103" s="9"/>
      <c r="AB103" s="9"/>
      <c r="AC103" s="9"/>
      <c r="AD103" s="9"/>
      <c r="AE103" s="9"/>
    </row>
    <row r="104" s="9" customFormat="1" ht="24.96" customHeight="1">
      <c r="A104" s="9"/>
      <c r="B104" s="188"/>
      <c r="C104" s="189"/>
      <c r="D104" s="190" t="s">
        <v>939</v>
      </c>
      <c r="E104" s="191"/>
      <c r="F104" s="191"/>
      <c r="G104" s="191"/>
      <c r="H104" s="191"/>
      <c r="I104" s="191"/>
      <c r="J104" s="192">
        <f>J206</f>
        <v>0</v>
      </c>
      <c r="K104" s="189"/>
      <c r="L104" s="193"/>
      <c r="S104" s="9"/>
      <c r="T104" s="9"/>
      <c r="U104" s="9"/>
      <c r="V104" s="9"/>
      <c r="W104" s="9"/>
      <c r="X104" s="9"/>
      <c r="Y104" s="9"/>
      <c r="Z104" s="9"/>
      <c r="AA104" s="9"/>
      <c r="AB104" s="9"/>
      <c r="AC104" s="9"/>
      <c r="AD104" s="9"/>
      <c r="AE104" s="9"/>
    </row>
    <row r="105" s="2" customFormat="1" ht="21.84" customHeight="1">
      <c r="A105" s="37"/>
      <c r="B105" s="38"/>
      <c r="C105" s="39"/>
      <c r="D105" s="39"/>
      <c r="E105" s="39"/>
      <c r="F105" s="39"/>
      <c r="G105" s="39"/>
      <c r="H105" s="39"/>
      <c r="I105" s="39"/>
      <c r="J105" s="39"/>
      <c r="K105" s="39"/>
      <c r="L105" s="62"/>
      <c r="S105" s="37"/>
      <c r="T105" s="37"/>
      <c r="U105" s="37"/>
      <c r="V105" s="37"/>
      <c r="W105" s="37"/>
      <c r="X105" s="37"/>
      <c r="Y105" s="37"/>
      <c r="Z105" s="37"/>
      <c r="AA105" s="37"/>
      <c r="AB105" s="37"/>
      <c r="AC105" s="37"/>
      <c r="AD105" s="37"/>
      <c r="AE105" s="37"/>
    </row>
    <row r="106" s="2" customFormat="1" ht="6.96" customHeight="1">
      <c r="A106" s="37"/>
      <c r="B106" s="65"/>
      <c r="C106" s="66"/>
      <c r="D106" s="66"/>
      <c r="E106" s="66"/>
      <c r="F106" s="66"/>
      <c r="G106" s="66"/>
      <c r="H106" s="66"/>
      <c r="I106" s="66"/>
      <c r="J106" s="66"/>
      <c r="K106" s="66"/>
      <c r="L106" s="62"/>
      <c r="S106" s="37"/>
      <c r="T106" s="37"/>
      <c r="U106" s="37"/>
      <c r="V106" s="37"/>
      <c r="W106" s="37"/>
      <c r="X106" s="37"/>
      <c r="Y106" s="37"/>
      <c r="Z106" s="37"/>
      <c r="AA106" s="37"/>
      <c r="AB106" s="37"/>
      <c r="AC106" s="37"/>
      <c r="AD106" s="37"/>
      <c r="AE106" s="37"/>
    </row>
    <row r="110" s="2" customFormat="1" ht="6.96" customHeight="1">
      <c r="A110" s="37"/>
      <c r="B110" s="67"/>
      <c r="C110" s="68"/>
      <c r="D110" s="68"/>
      <c r="E110" s="68"/>
      <c r="F110" s="68"/>
      <c r="G110" s="68"/>
      <c r="H110" s="68"/>
      <c r="I110" s="68"/>
      <c r="J110" s="68"/>
      <c r="K110" s="68"/>
      <c r="L110" s="62"/>
      <c r="S110" s="37"/>
      <c r="T110" s="37"/>
      <c r="U110" s="37"/>
      <c r="V110" s="37"/>
      <c r="W110" s="37"/>
      <c r="X110" s="37"/>
      <c r="Y110" s="37"/>
      <c r="Z110" s="37"/>
      <c r="AA110" s="37"/>
      <c r="AB110" s="37"/>
      <c r="AC110" s="37"/>
      <c r="AD110" s="37"/>
      <c r="AE110" s="37"/>
    </row>
    <row r="111" s="2" customFormat="1" ht="24.96" customHeight="1">
      <c r="A111" s="37"/>
      <c r="B111" s="38"/>
      <c r="C111" s="22" t="s">
        <v>169</v>
      </c>
      <c r="D111" s="39"/>
      <c r="E111" s="39"/>
      <c r="F111" s="39"/>
      <c r="G111" s="39"/>
      <c r="H111" s="39"/>
      <c r="I111" s="39"/>
      <c r="J111" s="39"/>
      <c r="K111" s="39"/>
      <c r="L111" s="62"/>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12" customHeight="1">
      <c r="A113" s="37"/>
      <c r="B113" s="38"/>
      <c r="C113" s="31" t="s">
        <v>16</v>
      </c>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16.5" customHeight="1">
      <c r="A114" s="37"/>
      <c r="B114" s="38"/>
      <c r="C114" s="39"/>
      <c r="D114" s="39"/>
      <c r="E114" s="183" t="str">
        <f>E7</f>
        <v>STAVEBNÍ ÚPRAVY OPTICKÝCH LABORATOŘÍ V ÚSTAVU TERMOMECHANIKY AV ČR, v.v.i.</v>
      </c>
      <c r="F114" s="31"/>
      <c r="G114" s="31"/>
      <c r="H114" s="31"/>
      <c r="I114" s="39"/>
      <c r="J114" s="39"/>
      <c r="K114" s="39"/>
      <c r="L114" s="62"/>
      <c r="S114" s="37"/>
      <c r="T114" s="37"/>
      <c r="U114" s="37"/>
      <c r="V114" s="37"/>
      <c r="W114" s="37"/>
      <c r="X114" s="37"/>
      <c r="Y114" s="37"/>
      <c r="Z114" s="37"/>
      <c r="AA114" s="37"/>
      <c r="AB114" s="37"/>
      <c r="AC114" s="37"/>
      <c r="AD114" s="37"/>
      <c r="AE114" s="37"/>
    </row>
    <row r="115" s="2" customFormat="1" ht="12" customHeight="1">
      <c r="A115" s="37"/>
      <c r="B115" s="38"/>
      <c r="C115" s="31" t="s">
        <v>136</v>
      </c>
      <c r="D115" s="39"/>
      <c r="E115" s="39"/>
      <c r="F115" s="39"/>
      <c r="G115" s="39"/>
      <c r="H115" s="39"/>
      <c r="I115" s="39"/>
      <c r="J115" s="39"/>
      <c r="K115" s="39"/>
      <c r="L115" s="62"/>
      <c r="S115" s="37"/>
      <c r="T115" s="37"/>
      <c r="U115" s="37"/>
      <c r="V115" s="37"/>
      <c r="W115" s="37"/>
      <c r="X115" s="37"/>
      <c r="Y115" s="37"/>
      <c r="Z115" s="37"/>
      <c r="AA115" s="37"/>
      <c r="AB115" s="37"/>
      <c r="AC115" s="37"/>
      <c r="AD115" s="37"/>
      <c r="AE115" s="37"/>
    </row>
    <row r="116" s="2" customFormat="1" ht="16.5" customHeight="1">
      <c r="A116" s="37"/>
      <c r="B116" s="38"/>
      <c r="C116" s="39"/>
      <c r="D116" s="39"/>
      <c r="E116" s="75" t="str">
        <f>E9</f>
        <v>D.1.2.2-SO 01 - Zdravotechnika</v>
      </c>
      <c r="F116" s="39"/>
      <c r="G116" s="39"/>
      <c r="H116" s="39"/>
      <c r="I116" s="39"/>
      <c r="J116" s="39"/>
      <c r="K116" s="39"/>
      <c r="L116" s="62"/>
      <c r="S116" s="37"/>
      <c r="T116" s="37"/>
      <c r="U116" s="37"/>
      <c r="V116" s="37"/>
      <c r="W116" s="37"/>
      <c r="X116" s="37"/>
      <c r="Y116" s="37"/>
      <c r="Z116" s="37"/>
      <c r="AA116" s="37"/>
      <c r="AB116" s="37"/>
      <c r="AC116" s="37"/>
      <c r="AD116" s="37"/>
      <c r="AE116" s="37"/>
    </row>
    <row r="117" s="2" customFormat="1" ht="6.96" customHeight="1">
      <c r="A117" s="37"/>
      <c r="B117" s="38"/>
      <c r="C117" s="39"/>
      <c r="D117" s="39"/>
      <c r="E117" s="39"/>
      <c r="F117" s="39"/>
      <c r="G117" s="39"/>
      <c r="H117" s="39"/>
      <c r="I117" s="39"/>
      <c r="J117" s="39"/>
      <c r="K117" s="39"/>
      <c r="L117" s="62"/>
      <c r="S117" s="37"/>
      <c r="T117" s="37"/>
      <c r="U117" s="37"/>
      <c r="V117" s="37"/>
      <c r="W117" s="37"/>
      <c r="X117" s="37"/>
      <c r="Y117" s="37"/>
      <c r="Z117" s="37"/>
      <c r="AA117" s="37"/>
      <c r="AB117" s="37"/>
      <c r="AC117" s="37"/>
      <c r="AD117" s="37"/>
      <c r="AE117" s="37"/>
    </row>
    <row r="118" s="2" customFormat="1" ht="12" customHeight="1">
      <c r="A118" s="37"/>
      <c r="B118" s="38"/>
      <c r="C118" s="31" t="s">
        <v>20</v>
      </c>
      <c r="D118" s="39"/>
      <c r="E118" s="39"/>
      <c r="F118" s="26" t="str">
        <f>F12</f>
        <v xml:space="preserve"> </v>
      </c>
      <c r="G118" s="39"/>
      <c r="H118" s="39"/>
      <c r="I118" s="31" t="s">
        <v>22</v>
      </c>
      <c r="J118" s="78" t="str">
        <f>IF(J12="","",J12)</f>
        <v>27. 4. 2025</v>
      </c>
      <c r="K118" s="39"/>
      <c r="L118" s="62"/>
      <c r="S118" s="37"/>
      <c r="T118" s="37"/>
      <c r="U118" s="37"/>
      <c r="V118" s="37"/>
      <c r="W118" s="37"/>
      <c r="X118" s="37"/>
      <c r="Y118" s="37"/>
      <c r="Z118" s="37"/>
      <c r="AA118" s="37"/>
      <c r="AB118" s="37"/>
      <c r="AC118" s="37"/>
      <c r="AD118" s="37"/>
      <c r="AE118" s="37"/>
    </row>
    <row r="119" s="2" customFormat="1" ht="6.96" customHeight="1">
      <c r="A119" s="37"/>
      <c r="B119" s="38"/>
      <c r="C119" s="39"/>
      <c r="D119" s="39"/>
      <c r="E119" s="39"/>
      <c r="F119" s="39"/>
      <c r="G119" s="39"/>
      <c r="H119" s="39"/>
      <c r="I119" s="39"/>
      <c r="J119" s="39"/>
      <c r="K119" s="39"/>
      <c r="L119" s="62"/>
      <c r="S119" s="37"/>
      <c r="T119" s="37"/>
      <c r="U119" s="37"/>
      <c r="V119" s="37"/>
      <c r="W119" s="37"/>
      <c r="X119" s="37"/>
      <c r="Y119" s="37"/>
      <c r="Z119" s="37"/>
      <c r="AA119" s="37"/>
      <c r="AB119" s="37"/>
      <c r="AC119" s="37"/>
      <c r="AD119" s="37"/>
      <c r="AE119" s="37"/>
    </row>
    <row r="120" s="2" customFormat="1" ht="15.15" customHeight="1">
      <c r="A120" s="37"/>
      <c r="B120" s="38"/>
      <c r="C120" s="31" t="s">
        <v>24</v>
      </c>
      <c r="D120" s="39"/>
      <c r="E120" s="39"/>
      <c r="F120" s="26" t="str">
        <f>E15</f>
        <v>Ústav termomechaniky AV ČR, v.v.i.</v>
      </c>
      <c r="G120" s="39"/>
      <c r="H120" s="39"/>
      <c r="I120" s="31" t="s">
        <v>30</v>
      </c>
      <c r="J120" s="35" t="str">
        <f>E21</f>
        <v>Kania a.s.</v>
      </c>
      <c r="K120" s="39"/>
      <c r="L120" s="62"/>
      <c r="S120" s="37"/>
      <c r="T120" s="37"/>
      <c r="U120" s="37"/>
      <c r="V120" s="37"/>
      <c r="W120" s="37"/>
      <c r="X120" s="37"/>
      <c r="Y120" s="37"/>
      <c r="Z120" s="37"/>
      <c r="AA120" s="37"/>
      <c r="AB120" s="37"/>
      <c r="AC120" s="37"/>
      <c r="AD120" s="37"/>
      <c r="AE120" s="37"/>
    </row>
    <row r="121" s="2" customFormat="1" ht="15.15" customHeight="1">
      <c r="A121" s="37"/>
      <c r="B121" s="38"/>
      <c r="C121" s="31" t="s">
        <v>28</v>
      </c>
      <c r="D121" s="39"/>
      <c r="E121" s="39"/>
      <c r="F121" s="26" t="str">
        <f>IF(E18="","",E18)</f>
        <v>Vyplň údaj</v>
      </c>
      <c r="G121" s="39"/>
      <c r="H121" s="39"/>
      <c r="I121" s="31" t="s">
        <v>33</v>
      </c>
      <c r="J121" s="35" t="str">
        <f>E24</f>
        <v xml:space="preserve"> </v>
      </c>
      <c r="K121" s="39"/>
      <c r="L121" s="62"/>
      <c r="S121" s="37"/>
      <c r="T121" s="37"/>
      <c r="U121" s="37"/>
      <c r="V121" s="37"/>
      <c r="W121" s="37"/>
      <c r="X121" s="37"/>
      <c r="Y121" s="37"/>
      <c r="Z121" s="37"/>
      <c r="AA121" s="37"/>
      <c r="AB121" s="37"/>
      <c r="AC121" s="37"/>
      <c r="AD121" s="37"/>
      <c r="AE121" s="37"/>
    </row>
    <row r="122" s="2" customFormat="1" ht="10.32" customHeight="1">
      <c r="A122" s="37"/>
      <c r="B122" s="38"/>
      <c r="C122" s="39"/>
      <c r="D122" s="39"/>
      <c r="E122" s="39"/>
      <c r="F122" s="39"/>
      <c r="G122" s="39"/>
      <c r="H122" s="39"/>
      <c r="I122" s="39"/>
      <c r="J122" s="39"/>
      <c r="K122" s="39"/>
      <c r="L122" s="62"/>
      <c r="S122" s="37"/>
      <c r="T122" s="37"/>
      <c r="U122" s="37"/>
      <c r="V122" s="37"/>
      <c r="W122" s="37"/>
      <c r="X122" s="37"/>
      <c r="Y122" s="37"/>
      <c r="Z122" s="37"/>
      <c r="AA122" s="37"/>
      <c r="AB122" s="37"/>
      <c r="AC122" s="37"/>
      <c r="AD122" s="37"/>
      <c r="AE122" s="37"/>
    </row>
    <row r="123" s="11" customFormat="1" ht="29.28" customHeight="1">
      <c r="A123" s="199"/>
      <c r="B123" s="200"/>
      <c r="C123" s="201" t="s">
        <v>170</v>
      </c>
      <c r="D123" s="202" t="s">
        <v>62</v>
      </c>
      <c r="E123" s="202" t="s">
        <v>58</v>
      </c>
      <c r="F123" s="202" t="s">
        <v>59</v>
      </c>
      <c r="G123" s="202" t="s">
        <v>171</v>
      </c>
      <c r="H123" s="202" t="s">
        <v>172</v>
      </c>
      <c r="I123" s="202" t="s">
        <v>173</v>
      </c>
      <c r="J123" s="202" t="s">
        <v>140</v>
      </c>
      <c r="K123" s="203" t="s">
        <v>174</v>
      </c>
      <c r="L123" s="204"/>
      <c r="M123" s="99" t="s">
        <v>1</v>
      </c>
      <c r="N123" s="100" t="s">
        <v>41</v>
      </c>
      <c r="O123" s="100" t="s">
        <v>175</v>
      </c>
      <c r="P123" s="100" t="s">
        <v>176</v>
      </c>
      <c r="Q123" s="100" t="s">
        <v>177</v>
      </c>
      <c r="R123" s="100" t="s">
        <v>178</v>
      </c>
      <c r="S123" s="100" t="s">
        <v>179</v>
      </c>
      <c r="T123" s="101" t="s">
        <v>180</v>
      </c>
      <c r="U123" s="199"/>
      <c r="V123" s="199"/>
      <c r="W123" s="199"/>
      <c r="X123" s="199"/>
      <c r="Y123" s="199"/>
      <c r="Z123" s="199"/>
      <c r="AA123" s="199"/>
      <c r="AB123" s="199"/>
      <c r="AC123" s="199"/>
      <c r="AD123" s="199"/>
      <c r="AE123" s="199"/>
    </row>
    <row r="124" s="2" customFormat="1" ht="22.8" customHeight="1">
      <c r="A124" s="37"/>
      <c r="B124" s="38"/>
      <c r="C124" s="106" t="s">
        <v>181</v>
      </c>
      <c r="D124" s="39"/>
      <c r="E124" s="39"/>
      <c r="F124" s="39"/>
      <c r="G124" s="39"/>
      <c r="H124" s="39"/>
      <c r="I124" s="39"/>
      <c r="J124" s="205">
        <f>BK124</f>
        <v>0</v>
      </c>
      <c r="K124" s="39"/>
      <c r="L124" s="43"/>
      <c r="M124" s="102"/>
      <c r="N124" s="206"/>
      <c r="O124" s="103"/>
      <c r="P124" s="207">
        <f>P125+P128+P133+P138+P159+P190+P199+P206</f>
        <v>0</v>
      </c>
      <c r="Q124" s="103"/>
      <c r="R124" s="207">
        <f>R125+R128+R133+R138+R159+R190+R199+R206</f>
        <v>0</v>
      </c>
      <c r="S124" s="103"/>
      <c r="T124" s="208">
        <f>T125+T128+T133+T138+T159+T190+T199+T206</f>
        <v>0</v>
      </c>
      <c r="U124" s="37"/>
      <c r="V124" s="37"/>
      <c r="W124" s="37"/>
      <c r="X124" s="37"/>
      <c r="Y124" s="37"/>
      <c r="Z124" s="37"/>
      <c r="AA124" s="37"/>
      <c r="AB124" s="37"/>
      <c r="AC124" s="37"/>
      <c r="AD124" s="37"/>
      <c r="AE124" s="37"/>
      <c r="AT124" s="16" t="s">
        <v>76</v>
      </c>
      <c r="AU124" s="16" t="s">
        <v>142</v>
      </c>
      <c r="BK124" s="209">
        <f>BK125+BK128+BK133+BK138+BK159+BK190+BK199+BK206</f>
        <v>0</v>
      </c>
    </row>
    <row r="125" s="12" customFormat="1" ht="25.92" customHeight="1">
      <c r="A125" s="12"/>
      <c r="B125" s="210"/>
      <c r="C125" s="211"/>
      <c r="D125" s="212" t="s">
        <v>76</v>
      </c>
      <c r="E125" s="213" t="s">
        <v>473</v>
      </c>
      <c r="F125" s="213" t="s">
        <v>940</v>
      </c>
      <c r="G125" s="211"/>
      <c r="H125" s="211"/>
      <c r="I125" s="214"/>
      <c r="J125" s="215">
        <f>BK125</f>
        <v>0</v>
      </c>
      <c r="K125" s="211"/>
      <c r="L125" s="216"/>
      <c r="M125" s="217"/>
      <c r="N125" s="218"/>
      <c r="O125" s="218"/>
      <c r="P125" s="219">
        <f>SUM(P126:P127)</f>
        <v>0</v>
      </c>
      <c r="Q125" s="218"/>
      <c r="R125" s="219">
        <f>SUM(R126:R127)</f>
        <v>0</v>
      </c>
      <c r="S125" s="218"/>
      <c r="T125" s="220">
        <f>SUM(T126:T127)</f>
        <v>0</v>
      </c>
      <c r="U125" s="12"/>
      <c r="V125" s="12"/>
      <c r="W125" s="12"/>
      <c r="X125" s="12"/>
      <c r="Y125" s="12"/>
      <c r="Z125" s="12"/>
      <c r="AA125" s="12"/>
      <c r="AB125" s="12"/>
      <c r="AC125" s="12"/>
      <c r="AD125" s="12"/>
      <c r="AE125" s="12"/>
      <c r="AR125" s="221" t="s">
        <v>85</v>
      </c>
      <c r="AT125" s="222" t="s">
        <v>76</v>
      </c>
      <c r="AU125" s="222" t="s">
        <v>77</v>
      </c>
      <c r="AY125" s="221" t="s">
        <v>184</v>
      </c>
      <c r="BK125" s="223">
        <f>SUM(BK126:BK127)</f>
        <v>0</v>
      </c>
    </row>
    <row r="126" s="2" customFormat="1" ht="16.5" customHeight="1">
      <c r="A126" s="37"/>
      <c r="B126" s="38"/>
      <c r="C126" s="226" t="s">
        <v>85</v>
      </c>
      <c r="D126" s="226" t="s">
        <v>186</v>
      </c>
      <c r="E126" s="227" t="s">
        <v>941</v>
      </c>
      <c r="F126" s="228" t="s">
        <v>942</v>
      </c>
      <c r="G126" s="229" t="s">
        <v>327</v>
      </c>
      <c r="H126" s="230">
        <v>4</v>
      </c>
      <c r="I126" s="231"/>
      <c r="J126" s="232">
        <f>ROUND(I126*H126,2)</f>
        <v>0</v>
      </c>
      <c r="K126" s="228" t="s">
        <v>943</v>
      </c>
      <c r="L126" s="43"/>
      <c r="M126" s="233" t="s">
        <v>1</v>
      </c>
      <c r="N126" s="234" t="s">
        <v>42</v>
      </c>
      <c r="O126" s="90"/>
      <c r="P126" s="235">
        <f>O126*H126</f>
        <v>0</v>
      </c>
      <c r="Q126" s="235">
        <v>0</v>
      </c>
      <c r="R126" s="235">
        <f>Q126*H126</f>
        <v>0</v>
      </c>
      <c r="S126" s="235">
        <v>0</v>
      </c>
      <c r="T126" s="236">
        <f>S126*H126</f>
        <v>0</v>
      </c>
      <c r="U126" s="37"/>
      <c r="V126" s="37"/>
      <c r="W126" s="37"/>
      <c r="X126" s="37"/>
      <c r="Y126" s="37"/>
      <c r="Z126" s="37"/>
      <c r="AA126" s="37"/>
      <c r="AB126" s="37"/>
      <c r="AC126" s="37"/>
      <c r="AD126" s="37"/>
      <c r="AE126" s="37"/>
      <c r="AR126" s="237" t="s">
        <v>108</v>
      </c>
      <c r="AT126" s="237" t="s">
        <v>186</v>
      </c>
      <c r="AU126" s="237" t="s">
        <v>85</v>
      </c>
      <c r="AY126" s="16" t="s">
        <v>184</v>
      </c>
      <c r="BE126" s="238">
        <f>IF(N126="základní",J126,0)</f>
        <v>0</v>
      </c>
      <c r="BF126" s="238">
        <f>IF(N126="snížená",J126,0)</f>
        <v>0</v>
      </c>
      <c r="BG126" s="238">
        <f>IF(N126="zákl. přenesená",J126,0)</f>
        <v>0</v>
      </c>
      <c r="BH126" s="238">
        <f>IF(N126="sníž. přenesená",J126,0)</f>
        <v>0</v>
      </c>
      <c r="BI126" s="238">
        <f>IF(N126="nulová",J126,0)</f>
        <v>0</v>
      </c>
      <c r="BJ126" s="16" t="s">
        <v>85</v>
      </c>
      <c r="BK126" s="238">
        <f>ROUND(I126*H126,2)</f>
        <v>0</v>
      </c>
      <c r="BL126" s="16" t="s">
        <v>108</v>
      </c>
      <c r="BM126" s="237" t="s">
        <v>87</v>
      </c>
    </row>
    <row r="127" s="2" customFormat="1">
      <c r="A127" s="37"/>
      <c r="B127" s="38"/>
      <c r="C127" s="39"/>
      <c r="D127" s="241" t="s">
        <v>300</v>
      </c>
      <c r="E127" s="39"/>
      <c r="F127" s="272" t="s">
        <v>944</v>
      </c>
      <c r="G127" s="39"/>
      <c r="H127" s="39"/>
      <c r="I127" s="273"/>
      <c r="J127" s="39"/>
      <c r="K127" s="39"/>
      <c r="L127" s="43"/>
      <c r="M127" s="274"/>
      <c r="N127" s="275"/>
      <c r="O127" s="90"/>
      <c r="P127" s="90"/>
      <c r="Q127" s="90"/>
      <c r="R127" s="90"/>
      <c r="S127" s="90"/>
      <c r="T127" s="91"/>
      <c r="U127" s="37"/>
      <c r="V127" s="37"/>
      <c r="W127" s="37"/>
      <c r="X127" s="37"/>
      <c r="Y127" s="37"/>
      <c r="Z127" s="37"/>
      <c r="AA127" s="37"/>
      <c r="AB127" s="37"/>
      <c r="AC127" s="37"/>
      <c r="AD127" s="37"/>
      <c r="AE127" s="37"/>
      <c r="AT127" s="16" t="s">
        <v>300</v>
      </c>
      <c r="AU127" s="16" t="s">
        <v>85</v>
      </c>
    </row>
    <row r="128" s="12" customFormat="1" ht="25.92" customHeight="1">
      <c r="A128" s="12"/>
      <c r="B128" s="210"/>
      <c r="C128" s="211"/>
      <c r="D128" s="212" t="s">
        <v>76</v>
      </c>
      <c r="E128" s="213" t="s">
        <v>647</v>
      </c>
      <c r="F128" s="213" t="s">
        <v>945</v>
      </c>
      <c r="G128" s="211"/>
      <c r="H128" s="211"/>
      <c r="I128" s="214"/>
      <c r="J128" s="215">
        <f>BK128</f>
        <v>0</v>
      </c>
      <c r="K128" s="211"/>
      <c r="L128" s="216"/>
      <c r="M128" s="217"/>
      <c r="N128" s="218"/>
      <c r="O128" s="218"/>
      <c r="P128" s="219">
        <f>SUM(P129:P132)</f>
        <v>0</v>
      </c>
      <c r="Q128" s="218"/>
      <c r="R128" s="219">
        <f>SUM(R129:R132)</f>
        <v>0</v>
      </c>
      <c r="S128" s="218"/>
      <c r="T128" s="220">
        <f>SUM(T129:T132)</f>
        <v>0</v>
      </c>
      <c r="U128" s="12"/>
      <c r="V128" s="12"/>
      <c r="W128" s="12"/>
      <c r="X128" s="12"/>
      <c r="Y128" s="12"/>
      <c r="Z128" s="12"/>
      <c r="AA128" s="12"/>
      <c r="AB128" s="12"/>
      <c r="AC128" s="12"/>
      <c r="AD128" s="12"/>
      <c r="AE128" s="12"/>
      <c r="AR128" s="221" t="s">
        <v>85</v>
      </c>
      <c r="AT128" s="222" t="s">
        <v>76</v>
      </c>
      <c r="AU128" s="222" t="s">
        <v>77</v>
      </c>
      <c r="AY128" s="221" t="s">
        <v>184</v>
      </c>
      <c r="BK128" s="223">
        <f>SUM(BK129:BK132)</f>
        <v>0</v>
      </c>
    </row>
    <row r="129" s="2" customFormat="1" ht="21.75" customHeight="1">
      <c r="A129" s="37"/>
      <c r="B129" s="38"/>
      <c r="C129" s="226" t="s">
        <v>87</v>
      </c>
      <c r="D129" s="226" t="s">
        <v>186</v>
      </c>
      <c r="E129" s="227" t="s">
        <v>946</v>
      </c>
      <c r="F129" s="228" t="s">
        <v>947</v>
      </c>
      <c r="G129" s="229" t="s">
        <v>305</v>
      </c>
      <c r="H129" s="230">
        <v>2</v>
      </c>
      <c r="I129" s="231"/>
      <c r="J129" s="232">
        <f>ROUND(I129*H129,2)</f>
        <v>0</v>
      </c>
      <c r="K129" s="228" t="s">
        <v>943</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108</v>
      </c>
    </row>
    <row r="130" s="2" customFormat="1">
      <c r="A130" s="37"/>
      <c r="B130" s="38"/>
      <c r="C130" s="39"/>
      <c r="D130" s="241" t="s">
        <v>300</v>
      </c>
      <c r="E130" s="39"/>
      <c r="F130" s="272" t="s">
        <v>948</v>
      </c>
      <c r="G130" s="39"/>
      <c r="H130" s="39"/>
      <c r="I130" s="273"/>
      <c r="J130" s="39"/>
      <c r="K130" s="39"/>
      <c r="L130" s="43"/>
      <c r="M130" s="274"/>
      <c r="N130" s="275"/>
      <c r="O130" s="90"/>
      <c r="P130" s="90"/>
      <c r="Q130" s="90"/>
      <c r="R130" s="90"/>
      <c r="S130" s="90"/>
      <c r="T130" s="91"/>
      <c r="U130" s="37"/>
      <c r="V130" s="37"/>
      <c r="W130" s="37"/>
      <c r="X130" s="37"/>
      <c r="Y130" s="37"/>
      <c r="Z130" s="37"/>
      <c r="AA130" s="37"/>
      <c r="AB130" s="37"/>
      <c r="AC130" s="37"/>
      <c r="AD130" s="37"/>
      <c r="AE130" s="37"/>
      <c r="AT130" s="16" t="s">
        <v>300</v>
      </c>
      <c r="AU130" s="16" t="s">
        <v>85</v>
      </c>
    </row>
    <row r="131" s="2" customFormat="1" ht="16.5" customHeight="1">
      <c r="A131" s="37"/>
      <c r="B131" s="38"/>
      <c r="C131" s="226" t="s">
        <v>102</v>
      </c>
      <c r="D131" s="226" t="s">
        <v>186</v>
      </c>
      <c r="E131" s="227" t="s">
        <v>949</v>
      </c>
      <c r="F131" s="228" t="s">
        <v>950</v>
      </c>
      <c r="G131" s="229" t="s">
        <v>327</v>
      </c>
      <c r="H131" s="230">
        <v>4</v>
      </c>
      <c r="I131" s="231"/>
      <c r="J131" s="232">
        <f>ROUND(I131*H131,2)</f>
        <v>0</v>
      </c>
      <c r="K131" s="228" t="s">
        <v>943</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114</v>
      </c>
    </row>
    <row r="132" s="2" customFormat="1">
      <c r="A132" s="37"/>
      <c r="B132" s="38"/>
      <c r="C132" s="39"/>
      <c r="D132" s="241" t="s">
        <v>300</v>
      </c>
      <c r="E132" s="39"/>
      <c r="F132" s="272" t="s">
        <v>951</v>
      </c>
      <c r="G132" s="39"/>
      <c r="H132" s="39"/>
      <c r="I132" s="273"/>
      <c r="J132" s="39"/>
      <c r="K132" s="39"/>
      <c r="L132" s="43"/>
      <c r="M132" s="274"/>
      <c r="N132" s="275"/>
      <c r="O132" s="90"/>
      <c r="P132" s="90"/>
      <c r="Q132" s="90"/>
      <c r="R132" s="90"/>
      <c r="S132" s="90"/>
      <c r="T132" s="91"/>
      <c r="U132" s="37"/>
      <c r="V132" s="37"/>
      <c r="W132" s="37"/>
      <c r="X132" s="37"/>
      <c r="Y132" s="37"/>
      <c r="Z132" s="37"/>
      <c r="AA132" s="37"/>
      <c r="AB132" s="37"/>
      <c r="AC132" s="37"/>
      <c r="AD132" s="37"/>
      <c r="AE132" s="37"/>
      <c r="AT132" s="16" t="s">
        <v>300</v>
      </c>
      <c r="AU132" s="16" t="s">
        <v>85</v>
      </c>
    </row>
    <row r="133" s="12" customFormat="1" ht="25.92" customHeight="1">
      <c r="A133" s="12"/>
      <c r="B133" s="210"/>
      <c r="C133" s="211"/>
      <c r="D133" s="212" t="s">
        <v>76</v>
      </c>
      <c r="E133" s="213" t="s">
        <v>952</v>
      </c>
      <c r="F133" s="213" t="s">
        <v>953</v>
      </c>
      <c r="G133" s="211"/>
      <c r="H133" s="211"/>
      <c r="I133" s="214"/>
      <c r="J133" s="215">
        <f>BK133</f>
        <v>0</v>
      </c>
      <c r="K133" s="211"/>
      <c r="L133" s="216"/>
      <c r="M133" s="217"/>
      <c r="N133" s="218"/>
      <c r="O133" s="218"/>
      <c r="P133" s="219">
        <f>SUM(P134:P137)</f>
        <v>0</v>
      </c>
      <c r="Q133" s="218"/>
      <c r="R133" s="219">
        <f>SUM(R134:R137)</f>
        <v>0</v>
      </c>
      <c r="S133" s="218"/>
      <c r="T133" s="220">
        <f>SUM(T134:T137)</f>
        <v>0</v>
      </c>
      <c r="U133" s="12"/>
      <c r="V133" s="12"/>
      <c r="W133" s="12"/>
      <c r="X133" s="12"/>
      <c r="Y133" s="12"/>
      <c r="Z133" s="12"/>
      <c r="AA133" s="12"/>
      <c r="AB133" s="12"/>
      <c r="AC133" s="12"/>
      <c r="AD133" s="12"/>
      <c r="AE133" s="12"/>
      <c r="AR133" s="221" t="s">
        <v>87</v>
      </c>
      <c r="AT133" s="222" t="s">
        <v>76</v>
      </c>
      <c r="AU133" s="222" t="s">
        <v>77</v>
      </c>
      <c r="AY133" s="221" t="s">
        <v>184</v>
      </c>
      <c r="BK133" s="223">
        <f>SUM(BK134:BK137)</f>
        <v>0</v>
      </c>
    </row>
    <row r="134" s="2" customFormat="1" ht="16.5" customHeight="1">
      <c r="A134" s="37"/>
      <c r="B134" s="38"/>
      <c r="C134" s="226" t="s">
        <v>108</v>
      </c>
      <c r="D134" s="226" t="s">
        <v>186</v>
      </c>
      <c r="E134" s="227" t="s">
        <v>954</v>
      </c>
      <c r="F134" s="228" t="s">
        <v>955</v>
      </c>
      <c r="G134" s="229" t="s">
        <v>305</v>
      </c>
      <c r="H134" s="230">
        <v>1</v>
      </c>
      <c r="I134" s="231"/>
      <c r="J134" s="232">
        <f>ROUND(I134*H134,2)</f>
        <v>0</v>
      </c>
      <c r="K134" s="228" t="s">
        <v>943</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260</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260</v>
      </c>
      <c r="BM134" s="237" t="s">
        <v>221</v>
      </c>
    </row>
    <row r="135" s="2" customFormat="1">
      <c r="A135" s="37"/>
      <c r="B135" s="38"/>
      <c r="C135" s="39"/>
      <c r="D135" s="241" t="s">
        <v>300</v>
      </c>
      <c r="E135" s="39"/>
      <c r="F135" s="272" t="s">
        <v>956</v>
      </c>
      <c r="G135" s="39"/>
      <c r="H135" s="39"/>
      <c r="I135" s="273"/>
      <c r="J135" s="39"/>
      <c r="K135" s="39"/>
      <c r="L135" s="43"/>
      <c r="M135" s="274"/>
      <c r="N135" s="275"/>
      <c r="O135" s="90"/>
      <c r="P135" s="90"/>
      <c r="Q135" s="90"/>
      <c r="R135" s="90"/>
      <c r="S135" s="90"/>
      <c r="T135" s="91"/>
      <c r="U135" s="37"/>
      <c r="V135" s="37"/>
      <c r="W135" s="37"/>
      <c r="X135" s="37"/>
      <c r="Y135" s="37"/>
      <c r="Z135" s="37"/>
      <c r="AA135" s="37"/>
      <c r="AB135" s="37"/>
      <c r="AC135" s="37"/>
      <c r="AD135" s="37"/>
      <c r="AE135" s="37"/>
      <c r="AT135" s="16" t="s">
        <v>300</v>
      </c>
      <c r="AU135" s="16" t="s">
        <v>85</v>
      </c>
    </row>
    <row r="136" s="2" customFormat="1" ht="24.15" customHeight="1">
      <c r="A136" s="37"/>
      <c r="B136" s="38"/>
      <c r="C136" s="226" t="s">
        <v>111</v>
      </c>
      <c r="D136" s="226" t="s">
        <v>186</v>
      </c>
      <c r="E136" s="227" t="s">
        <v>957</v>
      </c>
      <c r="F136" s="228" t="s">
        <v>958</v>
      </c>
      <c r="G136" s="229" t="s">
        <v>305</v>
      </c>
      <c r="H136" s="230">
        <v>1</v>
      </c>
      <c r="I136" s="231"/>
      <c r="J136" s="232">
        <f>ROUND(I136*H136,2)</f>
        <v>0</v>
      </c>
      <c r="K136" s="228" t="s">
        <v>959</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260</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260</v>
      </c>
      <c r="BM136" s="237" t="s">
        <v>229</v>
      </c>
    </row>
    <row r="137" s="2" customFormat="1">
      <c r="A137" s="37"/>
      <c r="B137" s="38"/>
      <c r="C137" s="39"/>
      <c r="D137" s="241" t="s">
        <v>300</v>
      </c>
      <c r="E137" s="39"/>
      <c r="F137" s="272" t="s">
        <v>960</v>
      </c>
      <c r="G137" s="39"/>
      <c r="H137" s="39"/>
      <c r="I137" s="273"/>
      <c r="J137" s="39"/>
      <c r="K137" s="39"/>
      <c r="L137" s="43"/>
      <c r="M137" s="274"/>
      <c r="N137" s="275"/>
      <c r="O137" s="90"/>
      <c r="P137" s="90"/>
      <c r="Q137" s="90"/>
      <c r="R137" s="90"/>
      <c r="S137" s="90"/>
      <c r="T137" s="91"/>
      <c r="U137" s="37"/>
      <c r="V137" s="37"/>
      <c r="W137" s="37"/>
      <c r="X137" s="37"/>
      <c r="Y137" s="37"/>
      <c r="Z137" s="37"/>
      <c r="AA137" s="37"/>
      <c r="AB137" s="37"/>
      <c r="AC137" s="37"/>
      <c r="AD137" s="37"/>
      <c r="AE137" s="37"/>
      <c r="AT137" s="16" t="s">
        <v>300</v>
      </c>
      <c r="AU137" s="16" t="s">
        <v>85</v>
      </c>
    </row>
    <row r="138" s="12" customFormat="1" ht="25.92" customHeight="1">
      <c r="A138" s="12"/>
      <c r="B138" s="210"/>
      <c r="C138" s="211"/>
      <c r="D138" s="212" t="s">
        <v>76</v>
      </c>
      <c r="E138" s="213" t="s">
        <v>961</v>
      </c>
      <c r="F138" s="213" t="s">
        <v>962</v>
      </c>
      <c r="G138" s="211"/>
      <c r="H138" s="211"/>
      <c r="I138" s="214"/>
      <c r="J138" s="215">
        <f>BK138</f>
        <v>0</v>
      </c>
      <c r="K138" s="211"/>
      <c r="L138" s="216"/>
      <c r="M138" s="217"/>
      <c r="N138" s="218"/>
      <c r="O138" s="218"/>
      <c r="P138" s="219">
        <f>SUM(P139:P158)</f>
        <v>0</v>
      </c>
      <c r="Q138" s="218"/>
      <c r="R138" s="219">
        <f>SUM(R139:R158)</f>
        <v>0</v>
      </c>
      <c r="S138" s="218"/>
      <c r="T138" s="220">
        <f>SUM(T139:T158)</f>
        <v>0</v>
      </c>
      <c r="U138" s="12"/>
      <c r="V138" s="12"/>
      <c r="W138" s="12"/>
      <c r="X138" s="12"/>
      <c r="Y138" s="12"/>
      <c r="Z138" s="12"/>
      <c r="AA138" s="12"/>
      <c r="AB138" s="12"/>
      <c r="AC138" s="12"/>
      <c r="AD138" s="12"/>
      <c r="AE138" s="12"/>
      <c r="AR138" s="221" t="s">
        <v>87</v>
      </c>
      <c r="AT138" s="222" t="s">
        <v>76</v>
      </c>
      <c r="AU138" s="222" t="s">
        <v>77</v>
      </c>
      <c r="AY138" s="221" t="s">
        <v>184</v>
      </c>
      <c r="BK138" s="223">
        <f>SUM(BK139:BK158)</f>
        <v>0</v>
      </c>
    </row>
    <row r="139" s="2" customFormat="1" ht="21.75" customHeight="1">
      <c r="A139" s="37"/>
      <c r="B139" s="38"/>
      <c r="C139" s="226" t="s">
        <v>114</v>
      </c>
      <c r="D139" s="226" t="s">
        <v>186</v>
      </c>
      <c r="E139" s="227" t="s">
        <v>963</v>
      </c>
      <c r="F139" s="228" t="s">
        <v>964</v>
      </c>
      <c r="G139" s="229" t="s">
        <v>327</v>
      </c>
      <c r="H139" s="230">
        <v>31.5</v>
      </c>
      <c r="I139" s="231"/>
      <c r="J139" s="232">
        <f>ROUND(I139*H139,2)</f>
        <v>0</v>
      </c>
      <c r="K139" s="228" t="s">
        <v>943</v>
      </c>
      <c r="L139" s="43"/>
      <c r="M139" s="233" t="s">
        <v>1</v>
      </c>
      <c r="N139" s="234" t="s">
        <v>42</v>
      </c>
      <c r="O139" s="90"/>
      <c r="P139" s="235">
        <f>O139*H139</f>
        <v>0</v>
      </c>
      <c r="Q139" s="235">
        <v>0</v>
      </c>
      <c r="R139" s="235">
        <f>Q139*H139</f>
        <v>0</v>
      </c>
      <c r="S139" s="235">
        <v>0</v>
      </c>
      <c r="T139" s="236">
        <f>S139*H139</f>
        <v>0</v>
      </c>
      <c r="U139" s="37"/>
      <c r="V139" s="37"/>
      <c r="W139" s="37"/>
      <c r="X139" s="37"/>
      <c r="Y139" s="37"/>
      <c r="Z139" s="37"/>
      <c r="AA139" s="37"/>
      <c r="AB139" s="37"/>
      <c r="AC139" s="37"/>
      <c r="AD139" s="37"/>
      <c r="AE139" s="37"/>
      <c r="AR139" s="237" t="s">
        <v>260</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260</v>
      </c>
      <c r="BM139" s="237" t="s">
        <v>8</v>
      </c>
    </row>
    <row r="140" s="2" customFormat="1">
      <c r="A140" s="37"/>
      <c r="B140" s="38"/>
      <c r="C140" s="39"/>
      <c r="D140" s="241" t="s">
        <v>300</v>
      </c>
      <c r="E140" s="39"/>
      <c r="F140" s="272" t="s">
        <v>965</v>
      </c>
      <c r="G140" s="39"/>
      <c r="H140" s="39"/>
      <c r="I140" s="273"/>
      <c r="J140" s="39"/>
      <c r="K140" s="39"/>
      <c r="L140" s="43"/>
      <c r="M140" s="274"/>
      <c r="N140" s="275"/>
      <c r="O140" s="90"/>
      <c r="P140" s="90"/>
      <c r="Q140" s="90"/>
      <c r="R140" s="90"/>
      <c r="S140" s="90"/>
      <c r="T140" s="91"/>
      <c r="U140" s="37"/>
      <c r="V140" s="37"/>
      <c r="W140" s="37"/>
      <c r="X140" s="37"/>
      <c r="Y140" s="37"/>
      <c r="Z140" s="37"/>
      <c r="AA140" s="37"/>
      <c r="AB140" s="37"/>
      <c r="AC140" s="37"/>
      <c r="AD140" s="37"/>
      <c r="AE140" s="37"/>
      <c r="AT140" s="16" t="s">
        <v>300</v>
      </c>
      <c r="AU140" s="16" t="s">
        <v>85</v>
      </c>
    </row>
    <row r="141" s="2" customFormat="1" ht="16.5" customHeight="1">
      <c r="A141" s="37"/>
      <c r="B141" s="38"/>
      <c r="C141" s="226" t="s">
        <v>216</v>
      </c>
      <c r="D141" s="226" t="s">
        <v>186</v>
      </c>
      <c r="E141" s="227" t="s">
        <v>966</v>
      </c>
      <c r="F141" s="228" t="s">
        <v>967</v>
      </c>
      <c r="G141" s="229" t="s">
        <v>305</v>
      </c>
      <c r="H141" s="230">
        <v>4</v>
      </c>
      <c r="I141" s="231"/>
      <c r="J141" s="232">
        <f>ROUND(I141*H141,2)</f>
        <v>0</v>
      </c>
      <c r="K141" s="228" t="s">
        <v>943</v>
      </c>
      <c r="L141" s="43"/>
      <c r="M141" s="233" t="s">
        <v>1</v>
      </c>
      <c r="N141" s="234" t="s">
        <v>42</v>
      </c>
      <c r="O141" s="90"/>
      <c r="P141" s="235">
        <f>O141*H141</f>
        <v>0</v>
      </c>
      <c r="Q141" s="235">
        <v>0</v>
      </c>
      <c r="R141" s="235">
        <f>Q141*H141</f>
        <v>0</v>
      </c>
      <c r="S141" s="235">
        <v>0</v>
      </c>
      <c r="T141" s="236">
        <f>S141*H141</f>
        <v>0</v>
      </c>
      <c r="U141" s="37"/>
      <c r="V141" s="37"/>
      <c r="W141" s="37"/>
      <c r="X141" s="37"/>
      <c r="Y141" s="37"/>
      <c r="Z141" s="37"/>
      <c r="AA141" s="37"/>
      <c r="AB141" s="37"/>
      <c r="AC141" s="37"/>
      <c r="AD141" s="37"/>
      <c r="AE141" s="37"/>
      <c r="AR141" s="237" t="s">
        <v>260</v>
      </c>
      <c r="AT141" s="237" t="s">
        <v>186</v>
      </c>
      <c r="AU141" s="237" t="s">
        <v>85</v>
      </c>
      <c r="AY141" s="16" t="s">
        <v>184</v>
      </c>
      <c r="BE141" s="238">
        <f>IF(N141="základní",J141,0)</f>
        <v>0</v>
      </c>
      <c r="BF141" s="238">
        <f>IF(N141="snížená",J141,0)</f>
        <v>0</v>
      </c>
      <c r="BG141" s="238">
        <f>IF(N141="zákl. přenesená",J141,0)</f>
        <v>0</v>
      </c>
      <c r="BH141" s="238">
        <f>IF(N141="sníž. přenesená",J141,0)</f>
        <v>0</v>
      </c>
      <c r="BI141" s="238">
        <f>IF(N141="nulová",J141,0)</f>
        <v>0</v>
      </c>
      <c r="BJ141" s="16" t="s">
        <v>85</v>
      </c>
      <c r="BK141" s="238">
        <f>ROUND(I141*H141,2)</f>
        <v>0</v>
      </c>
      <c r="BL141" s="16" t="s">
        <v>260</v>
      </c>
      <c r="BM141" s="237" t="s">
        <v>250</v>
      </c>
    </row>
    <row r="142" s="2" customFormat="1" ht="16.5" customHeight="1">
      <c r="A142" s="37"/>
      <c r="B142" s="38"/>
      <c r="C142" s="226" t="s">
        <v>221</v>
      </c>
      <c r="D142" s="226" t="s">
        <v>186</v>
      </c>
      <c r="E142" s="227" t="s">
        <v>968</v>
      </c>
      <c r="F142" s="228" t="s">
        <v>969</v>
      </c>
      <c r="G142" s="229" t="s">
        <v>327</v>
      </c>
      <c r="H142" s="230">
        <v>2</v>
      </c>
      <c r="I142" s="231"/>
      <c r="J142" s="232">
        <f>ROUND(I142*H142,2)</f>
        <v>0</v>
      </c>
      <c r="K142" s="228" t="s">
        <v>943</v>
      </c>
      <c r="L142" s="43"/>
      <c r="M142" s="233" t="s">
        <v>1</v>
      </c>
      <c r="N142" s="234" t="s">
        <v>42</v>
      </c>
      <c r="O142" s="90"/>
      <c r="P142" s="235">
        <f>O142*H142</f>
        <v>0</v>
      </c>
      <c r="Q142" s="235">
        <v>0</v>
      </c>
      <c r="R142" s="235">
        <f>Q142*H142</f>
        <v>0</v>
      </c>
      <c r="S142" s="235">
        <v>0</v>
      </c>
      <c r="T142" s="236">
        <f>S142*H142</f>
        <v>0</v>
      </c>
      <c r="U142" s="37"/>
      <c r="V142" s="37"/>
      <c r="W142" s="37"/>
      <c r="X142" s="37"/>
      <c r="Y142" s="37"/>
      <c r="Z142" s="37"/>
      <c r="AA142" s="37"/>
      <c r="AB142" s="37"/>
      <c r="AC142" s="37"/>
      <c r="AD142" s="37"/>
      <c r="AE142" s="37"/>
      <c r="AR142" s="237" t="s">
        <v>260</v>
      </c>
      <c r="AT142" s="237" t="s">
        <v>186</v>
      </c>
      <c r="AU142" s="237" t="s">
        <v>85</v>
      </c>
      <c r="AY142" s="16" t="s">
        <v>184</v>
      </c>
      <c r="BE142" s="238">
        <f>IF(N142="základní",J142,0)</f>
        <v>0</v>
      </c>
      <c r="BF142" s="238">
        <f>IF(N142="snížená",J142,0)</f>
        <v>0</v>
      </c>
      <c r="BG142" s="238">
        <f>IF(N142="zákl. přenesená",J142,0)</f>
        <v>0</v>
      </c>
      <c r="BH142" s="238">
        <f>IF(N142="sníž. přenesená",J142,0)</f>
        <v>0</v>
      </c>
      <c r="BI142" s="238">
        <f>IF(N142="nulová",J142,0)</f>
        <v>0</v>
      </c>
      <c r="BJ142" s="16" t="s">
        <v>85</v>
      </c>
      <c r="BK142" s="238">
        <f>ROUND(I142*H142,2)</f>
        <v>0</v>
      </c>
      <c r="BL142" s="16" t="s">
        <v>260</v>
      </c>
      <c r="BM142" s="237" t="s">
        <v>260</v>
      </c>
    </row>
    <row r="143" s="2" customFormat="1">
      <c r="A143" s="37"/>
      <c r="B143" s="38"/>
      <c r="C143" s="39"/>
      <c r="D143" s="241" t="s">
        <v>300</v>
      </c>
      <c r="E143" s="39"/>
      <c r="F143" s="272" t="s">
        <v>970</v>
      </c>
      <c r="G143" s="39"/>
      <c r="H143" s="39"/>
      <c r="I143" s="273"/>
      <c r="J143" s="39"/>
      <c r="K143" s="39"/>
      <c r="L143" s="43"/>
      <c r="M143" s="274"/>
      <c r="N143" s="275"/>
      <c r="O143" s="90"/>
      <c r="P143" s="90"/>
      <c r="Q143" s="90"/>
      <c r="R143" s="90"/>
      <c r="S143" s="90"/>
      <c r="T143" s="91"/>
      <c r="U143" s="37"/>
      <c r="V143" s="37"/>
      <c r="W143" s="37"/>
      <c r="X143" s="37"/>
      <c r="Y143" s="37"/>
      <c r="Z143" s="37"/>
      <c r="AA143" s="37"/>
      <c r="AB143" s="37"/>
      <c r="AC143" s="37"/>
      <c r="AD143" s="37"/>
      <c r="AE143" s="37"/>
      <c r="AT143" s="16" t="s">
        <v>300</v>
      </c>
      <c r="AU143" s="16" t="s">
        <v>85</v>
      </c>
    </row>
    <row r="144" s="2" customFormat="1" ht="16.5" customHeight="1">
      <c r="A144" s="37"/>
      <c r="B144" s="38"/>
      <c r="C144" s="226" t="s">
        <v>225</v>
      </c>
      <c r="D144" s="226" t="s">
        <v>186</v>
      </c>
      <c r="E144" s="227" t="s">
        <v>971</v>
      </c>
      <c r="F144" s="228" t="s">
        <v>972</v>
      </c>
      <c r="G144" s="229" t="s">
        <v>305</v>
      </c>
      <c r="H144" s="230">
        <v>4</v>
      </c>
      <c r="I144" s="231"/>
      <c r="J144" s="232">
        <f>ROUND(I144*H144,2)</f>
        <v>0</v>
      </c>
      <c r="K144" s="228" t="s">
        <v>943</v>
      </c>
      <c r="L144" s="43"/>
      <c r="M144" s="233" t="s">
        <v>1</v>
      </c>
      <c r="N144" s="234" t="s">
        <v>42</v>
      </c>
      <c r="O144" s="90"/>
      <c r="P144" s="235">
        <f>O144*H144</f>
        <v>0</v>
      </c>
      <c r="Q144" s="235">
        <v>0</v>
      </c>
      <c r="R144" s="235">
        <f>Q144*H144</f>
        <v>0</v>
      </c>
      <c r="S144" s="235">
        <v>0</v>
      </c>
      <c r="T144" s="236">
        <f>S144*H144</f>
        <v>0</v>
      </c>
      <c r="U144" s="37"/>
      <c r="V144" s="37"/>
      <c r="W144" s="37"/>
      <c r="X144" s="37"/>
      <c r="Y144" s="37"/>
      <c r="Z144" s="37"/>
      <c r="AA144" s="37"/>
      <c r="AB144" s="37"/>
      <c r="AC144" s="37"/>
      <c r="AD144" s="37"/>
      <c r="AE144" s="37"/>
      <c r="AR144" s="237" t="s">
        <v>260</v>
      </c>
      <c r="AT144" s="237" t="s">
        <v>186</v>
      </c>
      <c r="AU144" s="237" t="s">
        <v>85</v>
      </c>
      <c r="AY144" s="16" t="s">
        <v>184</v>
      </c>
      <c r="BE144" s="238">
        <f>IF(N144="základní",J144,0)</f>
        <v>0</v>
      </c>
      <c r="BF144" s="238">
        <f>IF(N144="snížená",J144,0)</f>
        <v>0</v>
      </c>
      <c r="BG144" s="238">
        <f>IF(N144="zákl. přenesená",J144,0)</f>
        <v>0</v>
      </c>
      <c r="BH144" s="238">
        <f>IF(N144="sníž. přenesená",J144,0)</f>
        <v>0</v>
      </c>
      <c r="BI144" s="238">
        <f>IF(N144="nulová",J144,0)</f>
        <v>0</v>
      </c>
      <c r="BJ144" s="16" t="s">
        <v>85</v>
      </c>
      <c r="BK144" s="238">
        <f>ROUND(I144*H144,2)</f>
        <v>0</v>
      </c>
      <c r="BL144" s="16" t="s">
        <v>260</v>
      </c>
      <c r="BM144" s="237" t="s">
        <v>272</v>
      </c>
    </row>
    <row r="145" s="2" customFormat="1" ht="16.5" customHeight="1">
      <c r="A145" s="37"/>
      <c r="B145" s="38"/>
      <c r="C145" s="226" t="s">
        <v>229</v>
      </c>
      <c r="D145" s="226" t="s">
        <v>186</v>
      </c>
      <c r="E145" s="227" t="s">
        <v>973</v>
      </c>
      <c r="F145" s="228" t="s">
        <v>974</v>
      </c>
      <c r="G145" s="229" t="s">
        <v>327</v>
      </c>
      <c r="H145" s="230">
        <v>2.5</v>
      </c>
      <c r="I145" s="231"/>
      <c r="J145" s="232">
        <f>ROUND(I145*H145,2)</f>
        <v>0</v>
      </c>
      <c r="K145" s="228" t="s">
        <v>943</v>
      </c>
      <c r="L145" s="43"/>
      <c r="M145" s="233" t="s">
        <v>1</v>
      </c>
      <c r="N145" s="234" t="s">
        <v>42</v>
      </c>
      <c r="O145" s="90"/>
      <c r="P145" s="235">
        <f>O145*H145</f>
        <v>0</v>
      </c>
      <c r="Q145" s="235">
        <v>0</v>
      </c>
      <c r="R145" s="235">
        <f>Q145*H145</f>
        <v>0</v>
      </c>
      <c r="S145" s="235">
        <v>0</v>
      </c>
      <c r="T145" s="236">
        <f>S145*H145</f>
        <v>0</v>
      </c>
      <c r="U145" s="37"/>
      <c r="V145" s="37"/>
      <c r="W145" s="37"/>
      <c r="X145" s="37"/>
      <c r="Y145" s="37"/>
      <c r="Z145" s="37"/>
      <c r="AA145" s="37"/>
      <c r="AB145" s="37"/>
      <c r="AC145" s="37"/>
      <c r="AD145" s="37"/>
      <c r="AE145" s="37"/>
      <c r="AR145" s="237" t="s">
        <v>260</v>
      </c>
      <c r="AT145" s="237" t="s">
        <v>186</v>
      </c>
      <c r="AU145" s="237" t="s">
        <v>85</v>
      </c>
      <c r="AY145" s="16" t="s">
        <v>184</v>
      </c>
      <c r="BE145" s="238">
        <f>IF(N145="základní",J145,0)</f>
        <v>0</v>
      </c>
      <c r="BF145" s="238">
        <f>IF(N145="snížená",J145,0)</f>
        <v>0</v>
      </c>
      <c r="BG145" s="238">
        <f>IF(N145="zákl. přenesená",J145,0)</f>
        <v>0</v>
      </c>
      <c r="BH145" s="238">
        <f>IF(N145="sníž. přenesená",J145,0)</f>
        <v>0</v>
      </c>
      <c r="BI145" s="238">
        <f>IF(N145="nulová",J145,0)</f>
        <v>0</v>
      </c>
      <c r="BJ145" s="16" t="s">
        <v>85</v>
      </c>
      <c r="BK145" s="238">
        <f>ROUND(I145*H145,2)</f>
        <v>0</v>
      </c>
      <c r="BL145" s="16" t="s">
        <v>260</v>
      </c>
      <c r="BM145" s="237" t="s">
        <v>281</v>
      </c>
    </row>
    <row r="146" s="2" customFormat="1">
      <c r="A146" s="37"/>
      <c r="B146" s="38"/>
      <c r="C146" s="39"/>
      <c r="D146" s="241" t="s">
        <v>300</v>
      </c>
      <c r="E146" s="39"/>
      <c r="F146" s="272" t="s">
        <v>975</v>
      </c>
      <c r="G146" s="39"/>
      <c r="H146" s="39"/>
      <c r="I146" s="273"/>
      <c r="J146" s="39"/>
      <c r="K146" s="39"/>
      <c r="L146" s="43"/>
      <c r="M146" s="274"/>
      <c r="N146" s="275"/>
      <c r="O146" s="90"/>
      <c r="P146" s="90"/>
      <c r="Q146" s="90"/>
      <c r="R146" s="90"/>
      <c r="S146" s="90"/>
      <c r="T146" s="91"/>
      <c r="U146" s="37"/>
      <c r="V146" s="37"/>
      <c r="W146" s="37"/>
      <c r="X146" s="37"/>
      <c r="Y146" s="37"/>
      <c r="Z146" s="37"/>
      <c r="AA146" s="37"/>
      <c r="AB146" s="37"/>
      <c r="AC146" s="37"/>
      <c r="AD146" s="37"/>
      <c r="AE146" s="37"/>
      <c r="AT146" s="16" t="s">
        <v>300</v>
      </c>
      <c r="AU146" s="16" t="s">
        <v>85</v>
      </c>
    </row>
    <row r="147" s="2" customFormat="1" ht="16.5" customHeight="1">
      <c r="A147" s="37"/>
      <c r="B147" s="38"/>
      <c r="C147" s="226" t="s">
        <v>234</v>
      </c>
      <c r="D147" s="226" t="s">
        <v>186</v>
      </c>
      <c r="E147" s="227" t="s">
        <v>976</v>
      </c>
      <c r="F147" s="228" t="s">
        <v>977</v>
      </c>
      <c r="G147" s="229" t="s">
        <v>327</v>
      </c>
      <c r="H147" s="230">
        <v>7</v>
      </c>
      <c r="I147" s="231"/>
      <c r="J147" s="232">
        <f>ROUND(I147*H147,2)</f>
        <v>0</v>
      </c>
      <c r="K147" s="228" t="s">
        <v>943</v>
      </c>
      <c r="L147" s="43"/>
      <c r="M147" s="233" t="s">
        <v>1</v>
      </c>
      <c r="N147" s="234" t="s">
        <v>42</v>
      </c>
      <c r="O147" s="90"/>
      <c r="P147" s="235">
        <f>O147*H147</f>
        <v>0</v>
      </c>
      <c r="Q147" s="235">
        <v>0</v>
      </c>
      <c r="R147" s="235">
        <f>Q147*H147</f>
        <v>0</v>
      </c>
      <c r="S147" s="235">
        <v>0</v>
      </c>
      <c r="T147" s="236">
        <f>S147*H147</f>
        <v>0</v>
      </c>
      <c r="U147" s="37"/>
      <c r="V147" s="37"/>
      <c r="W147" s="37"/>
      <c r="X147" s="37"/>
      <c r="Y147" s="37"/>
      <c r="Z147" s="37"/>
      <c r="AA147" s="37"/>
      <c r="AB147" s="37"/>
      <c r="AC147" s="37"/>
      <c r="AD147" s="37"/>
      <c r="AE147" s="37"/>
      <c r="AR147" s="237" t="s">
        <v>260</v>
      </c>
      <c r="AT147" s="237" t="s">
        <v>186</v>
      </c>
      <c r="AU147" s="237" t="s">
        <v>85</v>
      </c>
      <c r="AY147" s="16" t="s">
        <v>184</v>
      </c>
      <c r="BE147" s="238">
        <f>IF(N147="základní",J147,0)</f>
        <v>0</v>
      </c>
      <c r="BF147" s="238">
        <f>IF(N147="snížená",J147,0)</f>
        <v>0</v>
      </c>
      <c r="BG147" s="238">
        <f>IF(N147="zákl. přenesená",J147,0)</f>
        <v>0</v>
      </c>
      <c r="BH147" s="238">
        <f>IF(N147="sníž. přenesená",J147,0)</f>
        <v>0</v>
      </c>
      <c r="BI147" s="238">
        <f>IF(N147="nulová",J147,0)</f>
        <v>0</v>
      </c>
      <c r="BJ147" s="16" t="s">
        <v>85</v>
      </c>
      <c r="BK147" s="238">
        <f>ROUND(I147*H147,2)</f>
        <v>0</v>
      </c>
      <c r="BL147" s="16" t="s">
        <v>260</v>
      </c>
      <c r="BM147" s="237" t="s">
        <v>290</v>
      </c>
    </row>
    <row r="148" s="2" customFormat="1">
      <c r="A148" s="37"/>
      <c r="B148" s="38"/>
      <c r="C148" s="39"/>
      <c r="D148" s="241" t="s">
        <v>300</v>
      </c>
      <c r="E148" s="39"/>
      <c r="F148" s="272" t="s">
        <v>978</v>
      </c>
      <c r="G148" s="39"/>
      <c r="H148" s="39"/>
      <c r="I148" s="273"/>
      <c r="J148" s="39"/>
      <c r="K148" s="39"/>
      <c r="L148" s="43"/>
      <c r="M148" s="274"/>
      <c r="N148" s="275"/>
      <c r="O148" s="90"/>
      <c r="P148" s="90"/>
      <c r="Q148" s="90"/>
      <c r="R148" s="90"/>
      <c r="S148" s="90"/>
      <c r="T148" s="91"/>
      <c r="U148" s="37"/>
      <c r="V148" s="37"/>
      <c r="W148" s="37"/>
      <c r="X148" s="37"/>
      <c r="Y148" s="37"/>
      <c r="Z148" s="37"/>
      <c r="AA148" s="37"/>
      <c r="AB148" s="37"/>
      <c r="AC148" s="37"/>
      <c r="AD148" s="37"/>
      <c r="AE148" s="37"/>
      <c r="AT148" s="16" t="s">
        <v>300</v>
      </c>
      <c r="AU148" s="16" t="s">
        <v>85</v>
      </c>
    </row>
    <row r="149" s="2" customFormat="1" ht="16.5" customHeight="1">
      <c r="A149" s="37"/>
      <c r="B149" s="38"/>
      <c r="C149" s="226" t="s">
        <v>8</v>
      </c>
      <c r="D149" s="226" t="s">
        <v>186</v>
      </c>
      <c r="E149" s="227" t="s">
        <v>979</v>
      </c>
      <c r="F149" s="228" t="s">
        <v>980</v>
      </c>
      <c r="G149" s="229" t="s">
        <v>305</v>
      </c>
      <c r="H149" s="230">
        <v>6</v>
      </c>
      <c r="I149" s="231"/>
      <c r="J149" s="232">
        <f>ROUND(I149*H149,2)</f>
        <v>0</v>
      </c>
      <c r="K149" s="228" t="s">
        <v>943</v>
      </c>
      <c r="L149" s="43"/>
      <c r="M149" s="233" t="s">
        <v>1</v>
      </c>
      <c r="N149" s="234" t="s">
        <v>42</v>
      </c>
      <c r="O149" s="90"/>
      <c r="P149" s="235">
        <f>O149*H149</f>
        <v>0</v>
      </c>
      <c r="Q149" s="235">
        <v>0</v>
      </c>
      <c r="R149" s="235">
        <f>Q149*H149</f>
        <v>0</v>
      </c>
      <c r="S149" s="235">
        <v>0</v>
      </c>
      <c r="T149" s="236">
        <f>S149*H149</f>
        <v>0</v>
      </c>
      <c r="U149" s="37"/>
      <c r="V149" s="37"/>
      <c r="W149" s="37"/>
      <c r="X149" s="37"/>
      <c r="Y149" s="37"/>
      <c r="Z149" s="37"/>
      <c r="AA149" s="37"/>
      <c r="AB149" s="37"/>
      <c r="AC149" s="37"/>
      <c r="AD149" s="37"/>
      <c r="AE149" s="37"/>
      <c r="AR149" s="237" t="s">
        <v>260</v>
      </c>
      <c r="AT149" s="237" t="s">
        <v>186</v>
      </c>
      <c r="AU149" s="237" t="s">
        <v>85</v>
      </c>
      <c r="AY149" s="16" t="s">
        <v>184</v>
      </c>
      <c r="BE149" s="238">
        <f>IF(N149="základní",J149,0)</f>
        <v>0</v>
      </c>
      <c r="BF149" s="238">
        <f>IF(N149="snížená",J149,0)</f>
        <v>0</v>
      </c>
      <c r="BG149" s="238">
        <f>IF(N149="zákl. přenesená",J149,0)</f>
        <v>0</v>
      </c>
      <c r="BH149" s="238">
        <f>IF(N149="sníž. přenesená",J149,0)</f>
        <v>0</v>
      </c>
      <c r="BI149" s="238">
        <f>IF(N149="nulová",J149,0)</f>
        <v>0</v>
      </c>
      <c r="BJ149" s="16" t="s">
        <v>85</v>
      </c>
      <c r="BK149" s="238">
        <f>ROUND(I149*H149,2)</f>
        <v>0</v>
      </c>
      <c r="BL149" s="16" t="s">
        <v>260</v>
      </c>
      <c r="BM149" s="237" t="s">
        <v>302</v>
      </c>
    </row>
    <row r="150" s="2" customFormat="1">
      <c r="A150" s="37"/>
      <c r="B150" s="38"/>
      <c r="C150" s="39"/>
      <c r="D150" s="241" t="s">
        <v>300</v>
      </c>
      <c r="E150" s="39"/>
      <c r="F150" s="272" t="s">
        <v>981</v>
      </c>
      <c r="G150" s="39"/>
      <c r="H150" s="39"/>
      <c r="I150" s="273"/>
      <c r="J150" s="39"/>
      <c r="K150" s="39"/>
      <c r="L150" s="43"/>
      <c r="M150" s="274"/>
      <c r="N150" s="275"/>
      <c r="O150" s="90"/>
      <c r="P150" s="90"/>
      <c r="Q150" s="90"/>
      <c r="R150" s="90"/>
      <c r="S150" s="90"/>
      <c r="T150" s="91"/>
      <c r="U150" s="37"/>
      <c r="V150" s="37"/>
      <c r="W150" s="37"/>
      <c r="X150" s="37"/>
      <c r="Y150" s="37"/>
      <c r="Z150" s="37"/>
      <c r="AA150" s="37"/>
      <c r="AB150" s="37"/>
      <c r="AC150" s="37"/>
      <c r="AD150" s="37"/>
      <c r="AE150" s="37"/>
      <c r="AT150" s="16" t="s">
        <v>300</v>
      </c>
      <c r="AU150" s="16" t="s">
        <v>85</v>
      </c>
    </row>
    <row r="151" s="2" customFormat="1" ht="16.5" customHeight="1">
      <c r="A151" s="37"/>
      <c r="B151" s="38"/>
      <c r="C151" s="226" t="s">
        <v>245</v>
      </c>
      <c r="D151" s="226" t="s">
        <v>186</v>
      </c>
      <c r="E151" s="227" t="s">
        <v>982</v>
      </c>
      <c r="F151" s="228" t="s">
        <v>983</v>
      </c>
      <c r="G151" s="229" t="s">
        <v>305</v>
      </c>
      <c r="H151" s="230">
        <v>2</v>
      </c>
      <c r="I151" s="231"/>
      <c r="J151" s="232">
        <f>ROUND(I151*H151,2)</f>
        <v>0</v>
      </c>
      <c r="K151" s="228" t="s">
        <v>943</v>
      </c>
      <c r="L151" s="43"/>
      <c r="M151" s="233" t="s">
        <v>1</v>
      </c>
      <c r="N151" s="234" t="s">
        <v>42</v>
      </c>
      <c r="O151" s="90"/>
      <c r="P151" s="235">
        <f>O151*H151</f>
        <v>0</v>
      </c>
      <c r="Q151" s="235">
        <v>0</v>
      </c>
      <c r="R151" s="235">
        <f>Q151*H151</f>
        <v>0</v>
      </c>
      <c r="S151" s="235">
        <v>0</v>
      </c>
      <c r="T151" s="236">
        <f>S151*H151</f>
        <v>0</v>
      </c>
      <c r="U151" s="37"/>
      <c r="V151" s="37"/>
      <c r="W151" s="37"/>
      <c r="X151" s="37"/>
      <c r="Y151" s="37"/>
      <c r="Z151" s="37"/>
      <c r="AA151" s="37"/>
      <c r="AB151" s="37"/>
      <c r="AC151" s="37"/>
      <c r="AD151" s="37"/>
      <c r="AE151" s="37"/>
      <c r="AR151" s="237" t="s">
        <v>260</v>
      </c>
      <c r="AT151" s="237" t="s">
        <v>186</v>
      </c>
      <c r="AU151" s="237" t="s">
        <v>85</v>
      </c>
      <c r="AY151" s="16" t="s">
        <v>184</v>
      </c>
      <c r="BE151" s="238">
        <f>IF(N151="základní",J151,0)</f>
        <v>0</v>
      </c>
      <c r="BF151" s="238">
        <f>IF(N151="snížená",J151,0)</f>
        <v>0</v>
      </c>
      <c r="BG151" s="238">
        <f>IF(N151="zákl. přenesená",J151,0)</f>
        <v>0</v>
      </c>
      <c r="BH151" s="238">
        <f>IF(N151="sníž. přenesená",J151,0)</f>
        <v>0</v>
      </c>
      <c r="BI151" s="238">
        <f>IF(N151="nulová",J151,0)</f>
        <v>0</v>
      </c>
      <c r="BJ151" s="16" t="s">
        <v>85</v>
      </c>
      <c r="BK151" s="238">
        <f>ROUND(I151*H151,2)</f>
        <v>0</v>
      </c>
      <c r="BL151" s="16" t="s">
        <v>260</v>
      </c>
      <c r="BM151" s="237" t="s">
        <v>311</v>
      </c>
    </row>
    <row r="152" s="2" customFormat="1">
      <c r="A152" s="37"/>
      <c r="B152" s="38"/>
      <c r="C152" s="39"/>
      <c r="D152" s="241" t="s">
        <v>300</v>
      </c>
      <c r="E152" s="39"/>
      <c r="F152" s="272" t="s">
        <v>981</v>
      </c>
      <c r="G152" s="39"/>
      <c r="H152" s="39"/>
      <c r="I152" s="273"/>
      <c r="J152" s="39"/>
      <c r="K152" s="39"/>
      <c r="L152" s="43"/>
      <c r="M152" s="274"/>
      <c r="N152" s="275"/>
      <c r="O152" s="90"/>
      <c r="P152" s="90"/>
      <c r="Q152" s="90"/>
      <c r="R152" s="90"/>
      <c r="S152" s="90"/>
      <c r="T152" s="91"/>
      <c r="U152" s="37"/>
      <c r="V152" s="37"/>
      <c r="W152" s="37"/>
      <c r="X152" s="37"/>
      <c r="Y152" s="37"/>
      <c r="Z152" s="37"/>
      <c r="AA152" s="37"/>
      <c r="AB152" s="37"/>
      <c r="AC152" s="37"/>
      <c r="AD152" s="37"/>
      <c r="AE152" s="37"/>
      <c r="AT152" s="16" t="s">
        <v>300</v>
      </c>
      <c r="AU152" s="16" t="s">
        <v>85</v>
      </c>
    </row>
    <row r="153" s="2" customFormat="1" ht="16.5" customHeight="1">
      <c r="A153" s="37"/>
      <c r="B153" s="38"/>
      <c r="C153" s="226" t="s">
        <v>250</v>
      </c>
      <c r="D153" s="226" t="s">
        <v>186</v>
      </c>
      <c r="E153" s="227" t="s">
        <v>984</v>
      </c>
      <c r="F153" s="228" t="s">
        <v>985</v>
      </c>
      <c r="G153" s="229" t="s">
        <v>327</v>
      </c>
      <c r="H153" s="230">
        <v>22</v>
      </c>
      <c r="I153" s="231"/>
      <c r="J153" s="232">
        <f>ROUND(I153*H153,2)</f>
        <v>0</v>
      </c>
      <c r="K153" s="228" t="s">
        <v>959</v>
      </c>
      <c r="L153" s="43"/>
      <c r="M153" s="233" t="s">
        <v>1</v>
      </c>
      <c r="N153" s="234" t="s">
        <v>42</v>
      </c>
      <c r="O153" s="90"/>
      <c r="P153" s="235">
        <f>O153*H153</f>
        <v>0</v>
      </c>
      <c r="Q153" s="235">
        <v>0</v>
      </c>
      <c r="R153" s="235">
        <f>Q153*H153</f>
        <v>0</v>
      </c>
      <c r="S153" s="235">
        <v>0</v>
      </c>
      <c r="T153" s="236">
        <f>S153*H153</f>
        <v>0</v>
      </c>
      <c r="U153" s="37"/>
      <c r="V153" s="37"/>
      <c r="W153" s="37"/>
      <c r="X153" s="37"/>
      <c r="Y153" s="37"/>
      <c r="Z153" s="37"/>
      <c r="AA153" s="37"/>
      <c r="AB153" s="37"/>
      <c r="AC153" s="37"/>
      <c r="AD153" s="37"/>
      <c r="AE153" s="37"/>
      <c r="AR153" s="237" t="s">
        <v>260</v>
      </c>
      <c r="AT153" s="237" t="s">
        <v>186</v>
      </c>
      <c r="AU153" s="237" t="s">
        <v>85</v>
      </c>
      <c r="AY153" s="16" t="s">
        <v>184</v>
      </c>
      <c r="BE153" s="238">
        <f>IF(N153="základní",J153,0)</f>
        <v>0</v>
      </c>
      <c r="BF153" s="238">
        <f>IF(N153="snížená",J153,0)</f>
        <v>0</v>
      </c>
      <c r="BG153" s="238">
        <f>IF(N153="zákl. přenesená",J153,0)</f>
        <v>0</v>
      </c>
      <c r="BH153" s="238">
        <f>IF(N153="sníž. přenesená",J153,0)</f>
        <v>0</v>
      </c>
      <c r="BI153" s="238">
        <f>IF(N153="nulová",J153,0)</f>
        <v>0</v>
      </c>
      <c r="BJ153" s="16" t="s">
        <v>85</v>
      </c>
      <c r="BK153" s="238">
        <f>ROUND(I153*H153,2)</f>
        <v>0</v>
      </c>
      <c r="BL153" s="16" t="s">
        <v>260</v>
      </c>
      <c r="BM153" s="237" t="s">
        <v>319</v>
      </c>
    </row>
    <row r="154" s="2" customFormat="1">
      <c r="A154" s="37"/>
      <c r="B154" s="38"/>
      <c r="C154" s="39"/>
      <c r="D154" s="241" t="s">
        <v>300</v>
      </c>
      <c r="E154" s="39"/>
      <c r="F154" s="272" t="s">
        <v>986</v>
      </c>
      <c r="G154" s="39"/>
      <c r="H154" s="39"/>
      <c r="I154" s="273"/>
      <c r="J154" s="39"/>
      <c r="K154" s="39"/>
      <c r="L154" s="43"/>
      <c r="M154" s="274"/>
      <c r="N154" s="275"/>
      <c r="O154" s="90"/>
      <c r="P154" s="90"/>
      <c r="Q154" s="90"/>
      <c r="R154" s="90"/>
      <c r="S154" s="90"/>
      <c r="T154" s="91"/>
      <c r="U154" s="37"/>
      <c r="V154" s="37"/>
      <c r="W154" s="37"/>
      <c r="X154" s="37"/>
      <c r="Y154" s="37"/>
      <c r="Z154" s="37"/>
      <c r="AA154" s="37"/>
      <c r="AB154" s="37"/>
      <c r="AC154" s="37"/>
      <c r="AD154" s="37"/>
      <c r="AE154" s="37"/>
      <c r="AT154" s="16" t="s">
        <v>300</v>
      </c>
      <c r="AU154" s="16" t="s">
        <v>85</v>
      </c>
    </row>
    <row r="155" s="2" customFormat="1" ht="16.5" customHeight="1">
      <c r="A155" s="37"/>
      <c r="B155" s="38"/>
      <c r="C155" s="226" t="s">
        <v>255</v>
      </c>
      <c r="D155" s="226" t="s">
        <v>186</v>
      </c>
      <c r="E155" s="227" t="s">
        <v>987</v>
      </c>
      <c r="F155" s="228" t="s">
        <v>988</v>
      </c>
      <c r="G155" s="229" t="s">
        <v>327</v>
      </c>
      <c r="H155" s="230">
        <v>2.5</v>
      </c>
      <c r="I155" s="231"/>
      <c r="J155" s="232">
        <f>ROUND(I155*H155,2)</f>
        <v>0</v>
      </c>
      <c r="K155" s="228" t="s">
        <v>959</v>
      </c>
      <c r="L155" s="43"/>
      <c r="M155" s="233" t="s">
        <v>1</v>
      </c>
      <c r="N155" s="234" t="s">
        <v>42</v>
      </c>
      <c r="O155" s="90"/>
      <c r="P155" s="235">
        <f>O155*H155</f>
        <v>0</v>
      </c>
      <c r="Q155" s="235">
        <v>0</v>
      </c>
      <c r="R155" s="235">
        <f>Q155*H155</f>
        <v>0</v>
      </c>
      <c r="S155" s="235">
        <v>0</v>
      </c>
      <c r="T155" s="236">
        <f>S155*H155</f>
        <v>0</v>
      </c>
      <c r="U155" s="37"/>
      <c r="V155" s="37"/>
      <c r="W155" s="37"/>
      <c r="X155" s="37"/>
      <c r="Y155" s="37"/>
      <c r="Z155" s="37"/>
      <c r="AA155" s="37"/>
      <c r="AB155" s="37"/>
      <c r="AC155" s="37"/>
      <c r="AD155" s="37"/>
      <c r="AE155" s="37"/>
      <c r="AR155" s="237" t="s">
        <v>260</v>
      </c>
      <c r="AT155" s="237" t="s">
        <v>186</v>
      </c>
      <c r="AU155" s="237" t="s">
        <v>85</v>
      </c>
      <c r="AY155" s="16" t="s">
        <v>184</v>
      </c>
      <c r="BE155" s="238">
        <f>IF(N155="základní",J155,0)</f>
        <v>0</v>
      </c>
      <c r="BF155" s="238">
        <f>IF(N155="snížená",J155,0)</f>
        <v>0</v>
      </c>
      <c r="BG155" s="238">
        <f>IF(N155="zákl. přenesená",J155,0)</f>
        <v>0</v>
      </c>
      <c r="BH155" s="238">
        <f>IF(N155="sníž. přenesená",J155,0)</f>
        <v>0</v>
      </c>
      <c r="BI155" s="238">
        <f>IF(N155="nulová",J155,0)</f>
        <v>0</v>
      </c>
      <c r="BJ155" s="16" t="s">
        <v>85</v>
      </c>
      <c r="BK155" s="238">
        <f>ROUND(I155*H155,2)</f>
        <v>0</v>
      </c>
      <c r="BL155" s="16" t="s">
        <v>260</v>
      </c>
      <c r="BM155" s="237" t="s">
        <v>329</v>
      </c>
    </row>
    <row r="156" s="2" customFormat="1">
      <c r="A156" s="37"/>
      <c r="B156" s="38"/>
      <c r="C156" s="39"/>
      <c r="D156" s="241" t="s">
        <v>300</v>
      </c>
      <c r="E156" s="39"/>
      <c r="F156" s="272" t="s">
        <v>989</v>
      </c>
      <c r="G156" s="39"/>
      <c r="H156" s="39"/>
      <c r="I156" s="273"/>
      <c r="J156" s="39"/>
      <c r="K156" s="39"/>
      <c r="L156" s="43"/>
      <c r="M156" s="274"/>
      <c r="N156" s="275"/>
      <c r="O156" s="90"/>
      <c r="P156" s="90"/>
      <c r="Q156" s="90"/>
      <c r="R156" s="90"/>
      <c r="S156" s="90"/>
      <c r="T156" s="91"/>
      <c r="U156" s="37"/>
      <c r="V156" s="37"/>
      <c r="W156" s="37"/>
      <c r="X156" s="37"/>
      <c r="Y156" s="37"/>
      <c r="Z156" s="37"/>
      <c r="AA156" s="37"/>
      <c r="AB156" s="37"/>
      <c r="AC156" s="37"/>
      <c r="AD156" s="37"/>
      <c r="AE156" s="37"/>
      <c r="AT156" s="16" t="s">
        <v>300</v>
      </c>
      <c r="AU156" s="16" t="s">
        <v>85</v>
      </c>
    </row>
    <row r="157" s="2" customFormat="1" ht="16.5" customHeight="1">
      <c r="A157" s="37"/>
      <c r="B157" s="38"/>
      <c r="C157" s="226" t="s">
        <v>260</v>
      </c>
      <c r="D157" s="226" t="s">
        <v>186</v>
      </c>
      <c r="E157" s="227" t="s">
        <v>990</v>
      </c>
      <c r="F157" s="228" t="s">
        <v>991</v>
      </c>
      <c r="G157" s="229" t="s">
        <v>263</v>
      </c>
      <c r="H157" s="230">
        <v>0.024</v>
      </c>
      <c r="I157" s="231"/>
      <c r="J157" s="232">
        <f>ROUND(I157*H157,2)</f>
        <v>0</v>
      </c>
      <c r="K157" s="228" t="s">
        <v>943</v>
      </c>
      <c r="L157" s="43"/>
      <c r="M157" s="233" t="s">
        <v>1</v>
      </c>
      <c r="N157" s="234" t="s">
        <v>42</v>
      </c>
      <c r="O157" s="90"/>
      <c r="P157" s="235">
        <f>O157*H157</f>
        <v>0</v>
      </c>
      <c r="Q157" s="235">
        <v>0</v>
      </c>
      <c r="R157" s="235">
        <f>Q157*H157</f>
        <v>0</v>
      </c>
      <c r="S157" s="235">
        <v>0</v>
      </c>
      <c r="T157" s="236">
        <f>S157*H157</f>
        <v>0</v>
      </c>
      <c r="U157" s="37"/>
      <c r="V157" s="37"/>
      <c r="W157" s="37"/>
      <c r="X157" s="37"/>
      <c r="Y157" s="37"/>
      <c r="Z157" s="37"/>
      <c r="AA157" s="37"/>
      <c r="AB157" s="37"/>
      <c r="AC157" s="37"/>
      <c r="AD157" s="37"/>
      <c r="AE157" s="37"/>
      <c r="AR157" s="237" t="s">
        <v>260</v>
      </c>
      <c r="AT157" s="237" t="s">
        <v>186</v>
      </c>
      <c r="AU157" s="237" t="s">
        <v>85</v>
      </c>
      <c r="AY157" s="16" t="s">
        <v>184</v>
      </c>
      <c r="BE157" s="238">
        <f>IF(N157="základní",J157,0)</f>
        <v>0</v>
      </c>
      <c r="BF157" s="238">
        <f>IF(N157="snížená",J157,0)</f>
        <v>0</v>
      </c>
      <c r="BG157" s="238">
        <f>IF(N157="zákl. přenesená",J157,0)</f>
        <v>0</v>
      </c>
      <c r="BH157" s="238">
        <f>IF(N157="sníž. přenesená",J157,0)</f>
        <v>0</v>
      </c>
      <c r="BI157" s="238">
        <f>IF(N157="nulová",J157,0)</f>
        <v>0</v>
      </c>
      <c r="BJ157" s="16" t="s">
        <v>85</v>
      </c>
      <c r="BK157" s="238">
        <f>ROUND(I157*H157,2)</f>
        <v>0</v>
      </c>
      <c r="BL157" s="16" t="s">
        <v>260</v>
      </c>
      <c r="BM157" s="237" t="s">
        <v>339</v>
      </c>
    </row>
    <row r="158" s="2" customFormat="1">
      <c r="A158" s="37"/>
      <c r="B158" s="38"/>
      <c r="C158" s="39"/>
      <c r="D158" s="241" t="s">
        <v>300</v>
      </c>
      <c r="E158" s="39"/>
      <c r="F158" s="272" t="s">
        <v>992</v>
      </c>
      <c r="G158" s="39"/>
      <c r="H158" s="39"/>
      <c r="I158" s="273"/>
      <c r="J158" s="39"/>
      <c r="K158" s="39"/>
      <c r="L158" s="43"/>
      <c r="M158" s="274"/>
      <c r="N158" s="275"/>
      <c r="O158" s="90"/>
      <c r="P158" s="90"/>
      <c r="Q158" s="90"/>
      <c r="R158" s="90"/>
      <c r="S158" s="90"/>
      <c r="T158" s="91"/>
      <c r="U158" s="37"/>
      <c r="V158" s="37"/>
      <c r="W158" s="37"/>
      <c r="X158" s="37"/>
      <c r="Y158" s="37"/>
      <c r="Z158" s="37"/>
      <c r="AA158" s="37"/>
      <c r="AB158" s="37"/>
      <c r="AC158" s="37"/>
      <c r="AD158" s="37"/>
      <c r="AE158" s="37"/>
      <c r="AT158" s="16" t="s">
        <v>300</v>
      </c>
      <c r="AU158" s="16" t="s">
        <v>85</v>
      </c>
    </row>
    <row r="159" s="12" customFormat="1" ht="25.92" customHeight="1">
      <c r="A159" s="12"/>
      <c r="B159" s="210"/>
      <c r="C159" s="211"/>
      <c r="D159" s="212" t="s">
        <v>76</v>
      </c>
      <c r="E159" s="213" t="s">
        <v>993</v>
      </c>
      <c r="F159" s="213" t="s">
        <v>994</v>
      </c>
      <c r="G159" s="211"/>
      <c r="H159" s="211"/>
      <c r="I159" s="214"/>
      <c r="J159" s="215">
        <f>BK159</f>
        <v>0</v>
      </c>
      <c r="K159" s="211"/>
      <c r="L159" s="216"/>
      <c r="M159" s="217"/>
      <c r="N159" s="218"/>
      <c r="O159" s="218"/>
      <c r="P159" s="219">
        <f>SUM(P160:P189)</f>
        <v>0</v>
      </c>
      <c r="Q159" s="218"/>
      <c r="R159" s="219">
        <f>SUM(R160:R189)</f>
        <v>0</v>
      </c>
      <c r="S159" s="218"/>
      <c r="T159" s="220">
        <f>SUM(T160:T189)</f>
        <v>0</v>
      </c>
      <c r="U159" s="12"/>
      <c r="V159" s="12"/>
      <c r="W159" s="12"/>
      <c r="X159" s="12"/>
      <c r="Y159" s="12"/>
      <c r="Z159" s="12"/>
      <c r="AA159" s="12"/>
      <c r="AB159" s="12"/>
      <c r="AC159" s="12"/>
      <c r="AD159" s="12"/>
      <c r="AE159" s="12"/>
      <c r="AR159" s="221" t="s">
        <v>87</v>
      </c>
      <c r="AT159" s="222" t="s">
        <v>76</v>
      </c>
      <c r="AU159" s="222" t="s">
        <v>77</v>
      </c>
      <c r="AY159" s="221" t="s">
        <v>184</v>
      </c>
      <c r="BK159" s="223">
        <f>SUM(BK160:BK189)</f>
        <v>0</v>
      </c>
    </row>
    <row r="160" s="2" customFormat="1" ht="16.5" customHeight="1">
      <c r="A160" s="37"/>
      <c r="B160" s="38"/>
      <c r="C160" s="226" t="s">
        <v>267</v>
      </c>
      <c r="D160" s="226" t="s">
        <v>186</v>
      </c>
      <c r="E160" s="227" t="s">
        <v>995</v>
      </c>
      <c r="F160" s="228" t="s">
        <v>996</v>
      </c>
      <c r="G160" s="229" t="s">
        <v>305</v>
      </c>
      <c r="H160" s="230">
        <v>2</v>
      </c>
      <c r="I160" s="231"/>
      <c r="J160" s="232">
        <f>ROUND(I160*H160,2)</f>
        <v>0</v>
      </c>
      <c r="K160" s="228" t="s">
        <v>943</v>
      </c>
      <c r="L160" s="43"/>
      <c r="M160" s="233" t="s">
        <v>1</v>
      </c>
      <c r="N160" s="234" t="s">
        <v>42</v>
      </c>
      <c r="O160" s="90"/>
      <c r="P160" s="235">
        <f>O160*H160</f>
        <v>0</v>
      </c>
      <c r="Q160" s="235">
        <v>0</v>
      </c>
      <c r="R160" s="235">
        <f>Q160*H160</f>
        <v>0</v>
      </c>
      <c r="S160" s="235">
        <v>0</v>
      </c>
      <c r="T160" s="236">
        <f>S160*H160</f>
        <v>0</v>
      </c>
      <c r="U160" s="37"/>
      <c r="V160" s="37"/>
      <c r="W160" s="37"/>
      <c r="X160" s="37"/>
      <c r="Y160" s="37"/>
      <c r="Z160" s="37"/>
      <c r="AA160" s="37"/>
      <c r="AB160" s="37"/>
      <c r="AC160" s="37"/>
      <c r="AD160" s="37"/>
      <c r="AE160" s="37"/>
      <c r="AR160" s="237" t="s">
        <v>260</v>
      </c>
      <c r="AT160" s="237" t="s">
        <v>186</v>
      </c>
      <c r="AU160" s="237" t="s">
        <v>85</v>
      </c>
      <c r="AY160" s="16" t="s">
        <v>184</v>
      </c>
      <c r="BE160" s="238">
        <f>IF(N160="základní",J160,0)</f>
        <v>0</v>
      </c>
      <c r="BF160" s="238">
        <f>IF(N160="snížená",J160,0)</f>
        <v>0</v>
      </c>
      <c r="BG160" s="238">
        <f>IF(N160="zákl. přenesená",J160,0)</f>
        <v>0</v>
      </c>
      <c r="BH160" s="238">
        <f>IF(N160="sníž. přenesená",J160,0)</f>
        <v>0</v>
      </c>
      <c r="BI160" s="238">
        <f>IF(N160="nulová",J160,0)</f>
        <v>0</v>
      </c>
      <c r="BJ160" s="16" t="s">
        <v>85</v>
      </c>
      <c r="BK160" s="238">
        <f>ROUND(I160*H160,2)</f>
        <v>0</v>
      </c>
      <c r="BL160" s="16" t="s">
        <v>260</v>
      </c>
      <c r="BM160" s="237" t="s">
        <v>348</v>
      </c>
    </row>
    <row r="161" s="2" customFormat="1" ht="24.15" customHeight="1">
      <c r="A161" s="37"/>
      <c r="B161" s="38"/>
      <c r="C161" s="226" t="s">
        <v>272</v>
      </c>
      <c r="D161" s="226" t="s">
        <v>186</v>
      </c>
      <c r="E161" s="227" t="s">
        <v>997</v>
      </c>
      <c r="F161" s="228" t="s">
        <v>998</v>
      </c>
      <c r="G161" s="229" t="s">
        <v>305</v>
      </c>
      <c r="H161" s="230">
        <v>2</v>
      </c>
      <c r="I161" s="231"/>
      <c r="J161" s="232">
        <f>ROUND(I161*H161,2)</f>
        <v>0</v>
      </c>
      <c r="K161" s="228" t="s">
        <v>943</v>
      </c>
      <c r="L161" s="43"/>
      <c r="M161" s="233" t="s">
        <v>1</v>
      </c>
      <c r="N161" s="234" t="s">
        <v>42</v>
      </c>
      <c r="O161" s="90"/>
      <c r="P161" s="235">
        <f>O161*H161</f>
        <v>0</v>
      </c>
      <c r="Q161" s="235">
        <v>0</v>
      </c>
      <c r="R161" s="235">
        <f>Q161*H161</f>
        <v>0</v>
      </c>
      <c r="S161" s="235">
        <v>0</v>
      </c>
      <c r="T161" s="236">
        <f>S161*H161</f>
        <v>0</v>
      </c>
      <c r="U161" s="37"/>
      <c r="V161" s="37"/>
      <c r="W161" s="37"/>
      <c r="X161" s="37"/>
      <c r="Y161" s="37"/>
      <c r="Z161" s="37"/>
      <c r="AA161" s="37"/>
      <c r="AB161" s="37"/>
      <c r="AC161" s="37"/>
      <c r="AD161" s="37"/>
      <c r="AE161" s="37"/>
      <c r="AR161" s="237" t="s">
        <v>260</v>
      </c>
      <c r="AT161" s="237" t="s">
        <v>186</v>
      </c>
      <c r="AU161" s="237" t="s">
        <v>85</v>
      </c>
      <c r="AY161" s="16" t="s">
        <v>184</v>
      </c>
      <c r="BE161" s="238">
        <f>IF(N161="základní",J161,0)</f>
        <v>0</v>
      </c>
      <c r="BF161" s="238">
        <f>IF(N161="snížená",J161,0)</f>
        <v>0</v>
      </c>
      <c r="BG161" s="238">
        <f>IF(N161="zákl. přenesená",J161,0)</f>
        <v>0</v>
      </c>
      <c r="BH161" s="238">
        <f>IF(N161="sníž. přenesená",J161,0)</f>
        <v>0</v>
      </c>
      <c r="BI161" s="238">
        <f>IF(N161="nulová",J161,0)</f>
        <v>0</v>
      </c>
      <c r="BJ161" s="16" t="s">
        <v>85</v>
      </c>
      <c r="BK161" s="238">
        <f>ROUND(I161*H161,2)</f>
        <v>0</v>
      </c>
      <c r="BL161" s="16" t="s">
        <v>260</v>
      </c>
      <c r="BM161" s="237" t="s">
        <v>357</v>
      </c>
    </row>
    <row r="162" s="2" customFormat="1" ht="24.15" customHeight="1">
      <c r="A162" s="37"/>
      <c r="B162" s="38"/>
      <c r="C162" s="226" t="s">
        <v>277</v>
      </c>
      <c r="D162" s="226" t="s">
        <v>186</v>
      </c>
      <c r="E162" s="227" t="s">
        <v>999</v>
      </c>
      <c r="F162" s="228" t="s">
        <v>1000</v>
      </c>
      <c r="G162" s="229" t="s">
        <v>327</v>
      </c>
      <c r="H162" s="230">
        <v>9</v>
      </c>
      <c r="I162" s="231"/>
      <c r="J162" s="232">
        <f>ROUND(I162*H162,2)</f>
        <v>0</v>
      </c>
      <c r="K162" s="228" t="s">
        <v>943</v>
      </c>
      <c r="L162" s="43"/>
      <c r="M162" s="233" t="s">
        <v>1</v>
      </c>
      <c r="N162" s="234" t="s">
        <v>42</v>
      </c>
      <c r="O162" s="90"/>
      <c r="P162" s="235">
        <f>O162*H162</f>
        <v>0</v>
      </c>
      <c r="Q162" s="235">
        <v>0</v>
      </c>
      <c r="R162" s="235">
        <f>Q162*H162</f>
        <v>0</v>
      </c>
      <c r="S162" s="235">
        <v>0</v>
      </c>
      <c r="T162" s="236">
        <f>S162*H162</f>
        <v>0</v>
      </c>
      <c r="U162" s="37"/>
      <c r="V162" s="37"/>
      <c r="W162" s="37"/>
      <c r="X162" s="37"/>
      <c r="Y162" s="37"/>
      <c r="Z162" s="37"/>
      <c r="AA162" s="37"/>
      <c r="AB162" s="37"/>
      <c r="AC162" s="37"/>
      <c r="AD162" s="37"/>
      <c r="AE162" s="37"/>
      <c r="AR162" s="237" t="s">
        <v>260</v>
      </c>
      <c r="AT162" s="237" t="s">
        <v>186</v>
      </c>
      <c r="AU162" s="237" t="s">
        <v>85</v>
      </c>
      <c r="AY162" s="16" t="s">
        <v>184</v>
      </c>
      <c r="BE162" s="238">
        <f>IF(N162="základní",J162,0)</f>
        <v>0</v>
      </c>
      <c r="BF162" s="238">
        <f>IF(N162="snížená",J162,0)</f>
        <v>0</v>
      </c>
      <c r="BG162" s="238">
        <f>IF(N162="zákl. přenesená",J162,0)</f>
        <v>0</v>
      </c>
      <c r="BH162" s="238">
        <f>IF(N162="sníž. přenesená",J162,0)</f>
        <v>0</v>
      </c>
      <c r="BI162" s="238">
        <f>IF(N162="nulová",J162,0)</f>
        <v>0</v>
      </c>
      <c r="BJ162" s="16" t="s">
        <v>85</v>
      </c>
      <c r="BK162" s="238">
        <f>ROUND(I162*H162,2)</f>
        <v>0</v>
      </c>
      <c r="BL162" s="16" t="s">
        <v>260</v>
      </c>
      <c r="BM162" s="237" t="s">
        <v>366</v>
      </c>
    </row>
    <row r="163" s="2" customFormat="1">
      <c r="A163" s="37"/>
      <c r="B163" s="38"/>
      <c r="C163" s="39"/>
      <c r="D163" s="241" t="s">
        <v>300</v>
      </c>
      <c r="E163" s="39"/>
      <c r="F163" s="272" t="s">
        <v>1001</v>
      </c>
      <c r="G163" s="39"/>
      <c r="H163" s="39"/>
      <c r="I163" s="273"/>
      <c r="J163" s="39"/>
      <c r="K163" s="39"/>
      <c r="L163" s="43"/>
      <c r="M163" s="274"/>
      <c r="N163" s="275"/>
      <c r="O163" s="90"/>
      <c r="P163" s="90"/>
      <c r="Q163" s="90"/>
      <c r="R163" s="90"/>
      <c r="S163" s="90"/>
      <c r="T163" s="91"/>
      <c r="U163" s="37"/>
      <c r="V163" s="37"/>
      <c r="W163" s="37"/>
      <c r="X163" s="37"/>
      <c r="Y163" s="37"/>
      <c r="Z163" s="37"/>
      <c r="AA163" s="37"/>
      <c r="AB163" s="37"/>
      <c r="AC163" s="37"/>
      <c r="AD163" s="37"/>
      <c r="AE163" s="37"/>
      <c r="AT163" s="16" t="s">
        <v>300</v>
      </c>
      <c r="AU163" s="16" t="s">
        <v>85</v>
      </c>
    </row>
    <row r="164" s="2" customFormat="1" ht="21.75" customHeight="1">
      <c r="A164" s="37"/>
      <c r="B164" s="38"/>
      <c r="C164" s="226" t="s">
        <v>281</v>
      </c>
      <c r="D164" s="226" t="s">
        <v>186</v>
      </c>
      <c r="E164" s="227" t="s">
        <v>1002</v>
      </c>
      <c r="F164" s="228" t="s">
        <v>1003</v>
      </c>
      <c r="G164" s="229" t="s">
        <v>327</v>
      </c>
      <c r="H164" s="230">
        <v>6</v>
      </c>
      <c r="I164" s="231"/>
      <c r="J164" s="232">
        <f>ROUND(I164*H164,2)</f>
        <v>0</v>
      </c>
      <c r="K164" s="228" t="s">
        <v>943</v>
      </c>
      <c r="L164" s="43"/>
      <c r="M164" s="233" t="s">
        <v>1</v>
      </c>
      <c r="N164" s="234" t="s">
        <v>42</v>
      </c>
      <c r="O164" s="90"/>
      <c r="P164" s="235">
        <f>O164*H164</f>
        <v>0</v>
      </c>
      <c r="Q164" s="235">
        <v>0</v>
      </c>
      <c r="R164" s="235">
        <f>Q164*H164</f>
        <v>0</v>
      </c>
      <c r="S164" s="235">
        <v>0</v>
      </c>
      <c r="T164" s="236">
        <f>S164*H164</f>
        <v>0</v>
      </c>
      <c r="U164" s="37"/>
      <c r="V164" s="37"/>
      <c r="W164" s="37"/>
      <c r="X164" s="37"/>
      <c r="Y164" s="37"/>
      <c r="Z164" s="37"/>
      <c r="AA164" s="37"/>
      <c r="AB164" s="37"/>
      <c r="AC164" s="37"/>
      <c r="AD164" s="37"/>
      <c r="AE164" s="37"/>
      <c r="AR164" s="237" t="s">
        <v>260</v>
      </c>
      <c r="AT164" s="237" t="s">
        <v>186</v>
      </c>
      <c r="AU164" s="237" t="s">
        <v>85</v>
      </c>
      <c r="AY164" s="16" t="s">
        <v>184</v>
      </c>
      <c r="BE164" s="238">
        <f>IF(N164="základní",J164,0)</f>
        <v>0</v>
      </c>
      <c r="BF164" s="238">
        <f>IF(N164="snížená",J164,0)</f>
        <v>0</v>
      </c>
      <c r="BG164" s="238">
        <f>IF(N164="zákl. přenesená",J164,0)</f>
        <v>0</v>
      </c>
      <c r="BH164" s="238">
        <f>IF(N164="sníž. přenesená",J164,0)</f>
        <v>0</v>
      </c>
      <c r="BI164" s="238">
        <f>IF(N164="nulová",J164,0)</f>
        <v>0</v>
      </c>
      <c r="BJ164" s="16" t="s">
        <v>85</v>
      </c>
      <c r="BK164" s="238">
        <f>ROUND(I164*H164,2)</f>
        <v>0</v>
      </c>
      <c r="BL164" s="16" t="s">
        <v>260</v>
      </c>
      <c r="BM164" s="237" t="s">
        <v>374</v>
      </c>
    </row>
    <row r="165" s="2" customFormat="1">
      <c r="A165" s="37"/>
      <c r="B165" s="38"/>
      <c r="C165" s="39"/>
      <c r="D165" s="241" t="s">
        <v>300</v>
      </c>
      <c r="E165" s="39"/>
      <c r="F165" s="272" t="s">
        <v>1004</v>
      </c>
      <c r="G165" s="39"/>
      <c r="H165" s="39"/>
      <c r="I165" s="273"/>
      <c r="J165" s="39"/>
      <c r="K165" s="39"/>
      <c r="L165" s="43"/>
      <c r="M165" s="274"/>
      <c r="N165" s="275"/>
      <c r="O165" s="90"/>
      <c r="P165" s="90"/>
      <c r="Q165" s="90"/>
      <c r="R165" s="90"/>
      <c r="S165" s="90"/>
      <c r="T165" s="91"/>
      <c r="U165" s="37"/>
      <c r="V165" s="37"/>
      <c r="W165" s="37"/>
      <c r="X165" s="37"/>
      <c r="Y165" s="37"/>
      <c r="Z165" s="37"/>
      <c r="AA165" s="37"/>
      <c r="AB165" s="37"/>
      <c r="AC165" s="37"/>
      <c r="AD165" s="37"/>
      <c r="AE165" s="37"/>
      <c r="AT165" s="16" t="s">
        <v>300</v>
      </c>
      <c r="AU165" s="16" t="s">
        <v>85</v>
      </c>
    </row>
    <row r="166" s="2" customFormat="1" ht="16.5" customHeight="1">
      <c r="A166" s="37"/>
      <c r="B166" s="38"/>
      <c r="C166" s="226" t="s">
        <v>7</v>
      </c>
      <c r="D166" s="226" t="s">
        <v>186</v>
      </c>
      <c r="E166" s="227" t="s">
        <v>1005</v>
      </c>
      <c r="F166" s="228" t="s">
        <v>1006</v>
      </c>
      <c r="G166" s="229" t="s">
        <v>305</v>
      </c>
      <c r="H166" s="230">
        <v>2</v>
      </c>
      <c r="I166" s="231"/>
      <c r="J166" s="232">
        <f>ROUND(I166*H166,2)</f>
        <v>0</v>
      </c>
      <c r="K166" s="228" t="s">
        <v>943</v>
      </c>
      <c r="L166" s="43"/>
      <c r="M166" s="233" t="s">
        <v>1</v>
      </c>
      <c r="N166" s="234" t="s">
        <v>42</v>
      </c>
      <c r="O166" s="90"/>
      <c r="P166" s="235">
        <f>O166*H166</f>
        <v>0</v>
      </c>
      <c r="Q166" s="235">
        <v>0</v>
      </c>
      <c r="R166" s="235">
        <f>Q166*H166</f>
        <v>0</v>
      </c>
      <c r="S166" s="235">
        <v>0</v>
      </c>
      <c r="T166" s="236">
        <f>S166*H166</f>
        <v>0</v>
      </c>
      <c r="U166" s="37"/>
      <c r="V166" s="37"/>
      <c r="W166" s="37"/>
      <c r="X166" s="37"/>
      <c r="Y166" s="37"/>
      <c r="Z166" s="37"/>
      <c r="AA166" s="37"/>
      <c r="AB166" s="37"/>
      <c r="AC166" s="37"/>
      <c r="AD166" s="37"/>
      <c r="AE166" s="37"/>
      <c r="AR166" s="237" t="s">
        <v>260</v>
      </c>
      <c r="AT166" s="237" t="s">
        <v>186</v>
      </c>
      <c r="AU166" s="237" t="s">
        <v>85</v>
      </c>
      <c r="AY166" s="16" t="s">
        <v>184</v>
      </c>
      <c r="BE166" s="238">
        <f>IF(N166="základní",J166,0)</f>
        <v>0</v>
      </c>
      <c r="BF166" s="238">
        <f>IF(N166="snížená",J166,0)</f>
        <v>0</v>
      </c>
      <c r="BG166" s="238">
        <f>IF(N166="zákl. přenesená",J166,0)</f>
        <v>0</v>
      </c>
      <c r="BH166" s="238">
        <f>IF(N166="sníž. přenesená",J166,0)</f>
        <v>0</v>
      </c>
      <c r="BI166" s="238">
        <f>IF(N166="nulová",J166,0)</f>
        <v>0</v>
      </c>
      <c r="BJ166" s="16" t="s">
        <v>85</v>
      </c>
      <c r="BK166" s="238">
        <f>ROUND(I166*H166,2)</f>
        <v>0</v>
      </c>
      <c r="BL166" s="16" t="s">
        <v>260</v>
      </c>
      <c r="BM166" s="237" t="s">
        <v>380</v>
      </c>
    </row>
    <row r="167" s="2" customFormat="1">
      <c r="A167" s="37"/>
      <c r="B167" s="38"/>
      <c r="C167" s="39"/>
      <c r="D167" s="241" t="s">
        <v>300</v>
      </c>
      <c r="E167" s="39"/>
      <c r="F167" s="272" t="s">
        <v>1007</v>
      </c>
      <c r="G167" s="39"/>
      <c r="H167" s="39"/>
      <c r="I167" s="273"/>
      <c r="J167" s="39"/>
      <c r="K167" s="39"/>
      <c r="L167" s="43"/>
      <c r="M167" s="274"/>
      <c r="N167" s="275"/>
      <c r="O167" s="90"/>
      <c r="P167" s="90"/>
      <c r="Q167" s="90"/>
      <c r="R167" s="90"/>
      <c r="S167" s="90"/>
      <c r="T167" s="91"/>
      <c r="U167" s="37"/>
      <c r="V167" s="37"/>
      <c r="W167" s="37"/>
      <c r="X167" s="37"/>
      <c r="Y167" s="37"/>
      <c r="Z167" s="37"/>
      <c r="AA167" s="37"/>
      <c r="AB167" s="37"/>
      <c r="AC167" s="37"/>
      <c r="AD167" s="37"/>
      <c r="AE167" s="37"/>
      <c r="AT167" s="16" t="s">
        <v>300</v>
      </c>
      <c r="AU167" s="16" t="s">
        <v>85</v>
      </c>
    </row>
    <row r="168" s="2" customFormat="1" ht="21.75" customHeight="1">
      <c r="A168" s="37"/>
      <c r="B168" s="38"/>
      <c r="C168" s="226" t="s">
        <v>290</v>
      </c>
      <c r="D168" s="226" t="s">
        <v>186</v>
      </c>
      <c r="E168" s="227" t="s">
        <v>1008</v>
      </c>
      <c r="F168" s="228" t="s">
        <v>1009</v>
      </c>
      <c r="G168" s="229" t="s">
        <v>305</v>
      </c>
      <c r="H168" s="230">
        <v>1</v>
      </c>
      <c r="I168" s="231"/>
      <c r="J168" s="232">
        <f>ROUND(I168*H168,2)</f>
        <v>0</v>
      </c>
      <c r="K168" s="228" t="s">
        <v>943</v>
      </c>
      <c r="L168" s="43"/>
      <c r="M168" s="233" t="s">
        <v>1</v>
      </c>
      <c r="N168" s="234" t="s">
        <v>42</v>
      </c>
      <c r="O168" s="90"/>
      <c r="P168" s="235">
        <f>O168*H168</f>
        <v>0</v>
      </c>
      <c r="Q168" s="235">
        <v>0</v>
      </c>
      <c r="R168" s="235">
        <f>Q168*H168</f>
        <v>0</v>
      </c>
      <c r="S168" s="235">
        <v>0</v>
      </c>
      <c r="T168" s="236">
        <f>S168*H168</f>
        <v>0</v>
      </c>
      <c r="U168" s="37"/>
      <c r="V168" s="37"/>
      <c r="W168" s="37"/>
      <c r="X168" s="37"/>
      <c r="Y168" s="37"/>
      <c r="Z168" s="37"/>
      <c r="AA168" s="37"/>
      <c r="AB168" s="37"/>
      <c r="AC168" s="37"/>
      <c r="AD168" s="37"/>
      <c r="AE168" s="37"/>
      <c r="AR168" s="237" t="s">
        <v>260</v>
      </c>
      <c r="AT168" s="237" t="s">
        <v>186</v>
      </c>
      <c r="AU168" s="237" t="s">
        <v>85</v>
      </c>
      <c r="AY168" s="16" t="s">
        <v>184</v>
      </c>
      <c r="BE168" s="238">
        <f>IF(N168="základní",J168,0)</f>
        <v>0</v>
      </c>
      <c r="BF168" s="238">
        <f>IF(N168="snížená",J168,0)</f>
        <v>0</v>
      </c>
      <c r="BG168" s="238">
        <f>IF(N168="zákl. přenesená",J168,0)</f>
        <v>0</v>
      </c>
      <c r="BH168" s="238">
        <f>IF(N168="sníž. přenesená",J168,0)</f>
        <v>0</v>
      </c>
      <c r="BI168" s="238">
        <f>IF(N168="nulová",J168,0)</f>
        <v>0</v>
      </c>
      <c r="BJ168" s="16" t="s">
        <v>85</v>
      </c>
      <c r="BK168" s="238">
        <f>ROUND(I168*H168,2)</f>
        <v>0</v>
      </c>
      <c r="BL168" s="16" t="s">
        <v>260</v>
      </c>
      <c r="BM168" s="237" t="s">
        <v>389</v>
      </c>
    </row>
    <row r="169" s="2" customFormat="1" ht="16.5" customHeight="1">
      <c r="A169" s="37"/>
      <c r="B169" s="38"/>
      <c r="C169" s="226" t="s">
        <v>296</v>
      </c>
      <c r="D169" s="226" t="s">
        <v>186</v>
      </c>
      <c r="E169" s="227" t="s">
        <v>1010</v>
      </c>
      <c r="F169" s="228" t="s">
        <v>1011</v>
      </c>
      <c r="G169" s="229" t="s">
        <v>305</v>
      </c>
      <c r="H169" s="230">
        <v>2</v>
      </c>
      <c r="I169" s="231"/>
      <c r="J169" s="232">
        <f>ROUND(I169*H169,2)</f>
        <v>0</v>
      </c>
      <c r="K169" s="228" t="s">
        <v>943</v>
      </c>
      <c r="L169" s="43"/>
      <c r="M169" s="233" t="s">
        <v>1</v>
      </c>
      <c r="N169" s="234" t="s">
        <v>42</v>
      </c>
      <c r="O169" s="90"/>
      <c r="P169" s="235">
        <f>O169*H169</f>
        <v>0</v>
      </c>
      <c r="Q169" s="235">
        <v>0</v>
      </c>
      <c r="R169" s="235">
        <f>Q169*H169</f>
        <v>0</v>
      </c>
      <c r="S169" s="235">
        <v>0</v>
      </c>
      <c r="T169" s="236">
        <f>S169*H169</f>
        <v>0</v>
      </c>
      <c r="U169" s="37"/>
      <c r="V169" s="37"/>
      <c r="W169" s="37"/>
      <c r="X169" s="37"/>
      <c r="Y169" s="37"/>
      <c r="Z169" s="37"/>
      <c r="AA169" s="37"/>
      <c r="AB169" s="37"/>
      <c r="AC169" s="37"/>
      <c r="AD169" s="37"/>
      <c r="AE169" s="37"/>
      <c r="AR169" s="237" t="s">
        <v>260</v>
      </c>
      <c r="AT169" s="237" t="s">
        <v>186</v>
      </c>
      <c r="AU169" s="237" t="s">
        <v>85</v>
      </c>
      <c r="AY169" s="16" t="s">
        <v>184</v>
      </c>
      <c r="BE169" s="238">
        <f>IF(N169="základní",J169,0)</f>
        <v>0</v>
      </c>
      <c r="BF169" s="238">
        <f>IF(N169="snížená",J169,0)</f>
        <v>0</v>
      </c>
      <c r="BG169" s="238">
        <f>IF(N169="zákl. přenesená",J169,0)</f>
        <v>0</v>
      </c>
      <c r="BH169" s="238">
        <f>IF(N169="sníž. přenesená",J169,0)</f>
        <v>0</v>
      </c>
      <c r="BI169" s="238">
        <f>IF(N169="nulová",J169,0)</f>
        <v>0</v>
      </c>
      <c r="BJ169" s="16" t="s">
        <v>85</v>
      </c>
      <c r="BK169" s="238">
        <f>ROUND(I169*H169,2)</f>
        <v>0</v>
      </c>
      <c r="BL169" s="16" t="s">
        <v>260</v>
      </c>
      <c r="BM169" s="237" t="s">
        <v>399</v>
      </c>
    </row>
    <row r="170" s="2" customFormat="1">
      <c r="A170" s="37"/>
      <c r="B170" s="38"/>
      <c r="C170" s="39"/>
      <c r="D170" s="241" t="s">
        <v>300</v>
      </c>
      <c r="E170" s="39"/>
      <c r="F170" s="272" t="s">
        <v>1012</v>
      </c>
      <c r="G170" s="39"/>
      <c r="H170" s="39"/>
      <c r="I170" s="273"/>
      <c r="J170" s="39"/>
      <c r="K170" s="39"/>
      <c r="L170" s="43"/>
      <c r="M170" s="274"/>
      <c r="N170" s="275"/>
      <c r="O170" s="90"/>
      <c r="P170" s="90"/>
      <c r="Q170" s="90"/>
      <c r="R170" s="90"/>
      <c r="S170" s="90"/>
      <c r="T170" s="91"/>
      <c r="U170" s="37"/>
      <c r="V170" s="37"/>
      <c r="W170" s="37"/>
      <c r="X170" s="37"/>
      <c r="Y170" s="37"/>
      <c r="Z170" s="37"/>
      <c r="AA170" s="37"/>
      <c r="AB170" s="37"/>
      <c r="AC170" s="37"/>
      <c r="AD170" s="37"/>
      <c r="AE170" s="37"/>
      <c r="AT170" s="16" t="s">
        <v>300</v>
      </c>
      <c r="AU170" s="16" t="s">
        <v>85</v>
      </c>
    </row>
    <row r="171" s="2" customFormat="1" ht="16.5" customHeight="1">
      <c r="A171" s="37"/>
      <c r="B171" s="38"/>
      <c r="C171" s="226" t="s">
        <v>302</v>
      </c>
      <c r="D171" s="226" t="s">
        <v>186</v>
      </c>
      <c r="E171" s="227" t="s">
        <v>1013</v>
      </c>
      <c r="F171" s="228" t="s">
        <v>1014</v>
      </c>
      <c r="G171" s="229" t="s">
        <v>305</v>
      </c>
      <c r="H171" s="230">
        <v>1</v>
      </c>
      <c r="I171" s="231"/>
      <c r="J171" s="232">
        <f>ROUND(I171*H171,2)</f>
        <v>0</v>
      </c>
      <c r="K171" s="228" t="s">
        <v>943</v>
      </c>
      <c r="L171" s="43"/>
      <c r="M171" s="233" t="s">
        <v>1</v>
      </c>
      <c r="N171" s="234" t="s">
        <v>42</v>
      </c>
      <c r="O171" s="90"/>
      <c r="P171" s="235">
        <f>O171*H171</f>
        <v>0</v>
      </c>
      <c r="Q171" s="235">
        <v>0</v>
      </c>
      <c r="R171" s="235">
        <f>Q171*H171</f>
        <v>0</v>
      </c>
      <c r="S171" s="235">
        <v>0</v>
      </c>
      <c r="T171" s="236">
        <f>S171*H171</f>
        <v>0</v>
      </c>
      <c r="U171" s="37"/>
      <c r="V171" s="37"/>
      <c r="W171" s="37"/>
      <c r="X171" s="37"/>
      <c r="Y171" s="37"/>
      <c r="Z171" s="37"/>
      <c r="AA171" s="37"/>
      <c r="AB171" s="37"/>
      <c r="AC171" s="37"/>
      <c r="AD171" s="37"/>
      <c r="AE171" s="37"/>
      <c r="AR171" s="237" t="s">
        <v>260</v>
      </c>
      <c r="AT171" s="237" t="s">
        <v>186</v>
      </c>
      <c r="AU171" s="237" t="s">
        <v>85</v>
      </c>
      <c r="AY171" s="16" t="s">
        <v>184</v>
      </c>
      <c r="BE171" s="238">
        <f>IF(N171="základní",J171,0)</f>
        <v>0</v>
      </c>
      <c r="BF171" s="238">
        <f>IF(N171="snížená",J171,0)</f>
        <v>0</v>
      </c>
      <c r="BG171" s="238">
        <f>IF(N171="zákl. přenesená",J171,0)</f>
        <v>0</v>
      </c>
      <c r="BH171" s="238">
        <f>IF(N171="sníž. přenesená",J171,0)</f>
        <v>0</v>
      </c>
      <c r="BI171" s="238">
        <f>IF(N171="nulová",J171,0)</f>
        <v>0</v>
      </c>
      <c r="BJ171" s="16" t="s">
        <v>85</v>
      </c>
      <c r="BK171" s="238">
        <f>ROUND(I171*H171,2)</f>
        <v>0</v>
      </c>
      <c r="BL171" s="16" t="s">
        <v>260</v>
      </c>
      <c r="BM171" s="237" t="s">
        <v>409</v>
      </c>
    </row>
    <row r="172" s="2" customFormat="1" ht="16.5" customHeight="1">
      <c r="A172" s="37"/>
      <c r="B172" s="38"/>
      <c r="C172" s="226" t="s">
        <v>307</v>
      </c>
      <c r="D172" s="226" t="s">
        <v>186</v>
      </c>
      <c r="E172" s="227" t="s">
        <v>1015</v>
      </c>
      <c r="F172" s="228" t="s">
        <v>1016</v>
      </c>
      <c r="G172" s="229" t="s">
        <v>305</v>
      </c>
      <c r="H172" s="230">
        <v>1</v>
      </c>
      <c r="I172" s="231"/>
      <c r="J172" s="232">
        <f>ROUND(I172*H172,2)</f>
        <v>0</v>
      </c>
      <c r="K172" s="228" t="s">
        <v>943</v>
      </c>
      <c r="L172" s="43"/>
      <c r="M172" s="233" t="s">
        <v>1</v>
      </c>
      <c r="N172" s="234" t="s">
        <v>42</v>
      </c>
      <c r="O172" s="90"/>
      <c r="P172" s="235">
        <f>O172*H172</f>
        <v>0</v>
      </c>
      <c r="Q172" s="235">
        <v>0</v>
      </c>
      <c r="R172" s="235">
        <f>Q172*H172</f>
        <v>0</v>
      </c>
      <c r="S172" s="235">
        <v>0</v>
      </c>
      <c r="T172" s="236">
        <f>S172*H172</f>
        <v>0</v>
      </c>
      <c r="U172" s="37"/>
      <c r="V172" s="37"/>
      <c r="W172" s="37"/>
      <c r="X172" s="37"/>
      <c r="Y172" s="37"/>
      <c r="Z172" s="37"/>
      <c r="AA172" s="37"/>
      <c r="AB172" s="37"/>
      <c r="AC172" s="37"/>
      <c r="AD172" s="37"/>
      <c r="AE172" s="37"/>
      <c r="AR172" s="237" t="s">
        <v>260</v>
      </c>
      <c r="AT172" s="237" t="s">
        <v>186</v>
      </c>
      <c r="AU172" s="237" t="s">
        <v>85</v>
      </c>
      <c r="AY172" s="16" t="s">
        <v>184</v>
      </c>
      <c r="BE172" s="238">
        <f>IF(N172="základní",J172,0)</f>
        <v>0</v>
      </c>
      <c r="BF172" s="238">
        <f>IF(N172="snížená",J172,0)</f>
        <v>0</v>
      </c>
      <c r="BG172" s="238">
        <f>IF(N172="zákl. přenesená",J172,0)</f>
        <v>0</v>
      </c>
      <c r="BH172" s="238">
        <f>IF(N172="sníž. přenesená",J172,0)</f>
        <v>0</v>
      </c>
      <c r="BI172" s="238">
        <f>IF(N172="nulová",J172,0)</f>
        <v>0</v>
      </c>
      <c r="BJ172" s="16" t="s">
        <v>85</v>
      </c>
      <c r="BK172" s="238">
        <f>ROUND(I172*H172,2)</f>
        <v>0</v>
      </c>
      <c r="BL172" s="16" t="s">
        <v>260</v>
      </c>
      <c r="BM172" s="237" t="s">
        <v>420</v>
      </c>
    </row>
    <row r="173" s="2" customFormat="1" ht="16.5" customHeight="1">
      <c r="A173" s="37"/>
      <c r="B173" s="38"/>
      <c r="C173" s="226" t="s">
        <v>311</v>
      </c>
      <c r="D173" s="226" t="s">
        <v>186</v>
      </c>
      <c r="E173" s="227" t="s">
        <v>1017</v>
      </c>
      <c r="F173" s="228" t="s">
        <v>1018</v>
      </c>
      <c r="G173" s="229" t="s">
        <v>305</v>
      </c>
      <c r="H173" s="230">
        <v>1</v>
      </c>
      <c r="I173" s="231"/>
      <c r="J173" s="232">
        <f>ROUND(I173*H173,2)</f>
        <v>0</v>
      </c>
      <c r="K173" s="228" t="s">
        <v>943</v>
      </c>
      <c r="L173" s="43"/>
      <c r="M173" s="233" t="s">
        <v>1</v>
      </c>
      <c r="N173" s="234" t="s">
        <v>42</v>
      </c>
      <c r="O173" s="90"/>
      <c r="P173" s="235">
        <f>O173*H173</f>
        <v>0</v>
      </c>
      <c r="Q173" s="235">
        <v>0</v>
      </c>
      <c r="R173" s="235">
        <f>Q173*H173</f>
        <v>0</v>
      </c>
      <c r="S173" s="235">
        <v>0</v>
      </c>
      <c r="T173" s="236">
        <f>S173*H173</f>
        <v>0</v>
      </c>
      <c r="U173" s="37"/>
      <c r="V173" s="37"/>
      <c r="W173" s="37"/>
      <c r="X173" s="37"/>
      <c r="Y173" s="37"/>
      <c r="Z173" s="37"/>
      <c r="AA173" s="37"/>
      <c r="AB173" s="37"/>
      <c r="AC173" s="37"/>
      <c r="AD173" s="37"/>
      <c r="AE173" s="37"/>
      <c r="AR173" s="237" t="s">
        <v>260</v>
      </c>
      <c r="AT173" s="237" t="s">
        <v>186</v>
      </c>
      <c r="AU173" s="237" t="s">
        <v>85</v>
      </c>
      <c r="AY173" s="16" t="s">
        <v>184</v>
      </c>
      <c r="BE173" s="238">
        <f>IF(N173="základní",J173,0)</f>
        <v>0</v>
      </c>
      <c r="BF173" s="238">
        <f>IF(N173="snížená",J173,0)</f>
        <v>0</v>
      </c>
      <c r="BG173" s="238">
        <f>IF(N173="zákl. přenesená",J173,0)</f>
        <v>0</v>
      </c>
      <c r="BH173" s="238">
        <f>IF(N173="sníž. přenesená",J173,0)</f>
        <v>0</v>
      </c>
      <c r="BI173" s="238">
        <f>IF(N173="nulová",J173,0)</f>
        <v>0</v>
      </c>
      <c r="BJ173" s="16" t="s">
        <v>85</v>
      </c>
      <c r="BK173" s="238">
        <f>ROUND(I173*H173,2)</f>
        <v>0</v>
      </c>
      <c r="BL173" s="16" t="s">
        <v>260</v>
      </c>
      <c r="BM173" s="237" t="s">
        <v>431</v>
      </c>
    </row>
    <row r="174" s="2" customFormat="1" ht="16.5" customHeight="1">
      <c r="A174" s="37"/>
      <c r="B174" s="38"/>
      <c r="C174" s="226" t="s">
        <v>315</v>
      </c>
      <c r="D174" s="226" t="s">
        <v>186</v>
      </c>
      <c r="E174" s="227" t="s">
        <v>1019</v>
      </c>
      <c r="F174" s="228" t="s">
        <v>1020</v>
      </c>
      <c r="G174" s="229" t="s">
        <v>305</v>
      </c>
      <c r="H174" s="230">
        <v>1</v>
      </c>
      <c r="I174" s="231"/>
      <c r="J174" s="232">
        <f>ROUND(I174*H174,2)</f>
        <v>0</v>
      </c>
      <c r="K174" s="228" t="s">
        <v>943</v>
      </c>
      <c r="L174" s="43"/>
      <c r="M174" s="233" t="s">
        <v>1</v>
      </c>
      <c r="N174" s="234" t="s">
        <v>42</v>
      </c>
      <c r="O174" s="90"/>
      <c r="P174" s="235">
        <f>O174*H174</f>
        <v>0</v>
      </c>
      <c r="Q174" s="235">
        <v>0</v>
      </c>
      <c r="R174" s="235">
        <f>Q174*H174</f>
        <v>0</v>
      </c>
      <c r="S174" s="235">
        <v>0</v>
      </c>
      <c r="T174" s="236">
        <f>S174*H174</f>
        <v>0</v>
      </c>
      <c r="U174" s="37"/>
      <c r="V174" s="37"/>
      <c r="W174" s="37"/>
      <c r="X174" s="37"/>
      <c r="Y174" s="37"/>
      <c r="Z174" s="37"/>
      <c r="AA174" s="37"/>
      <c r="AB174" s="37"/>
      <c r="AC174" s="37"/>
      <c r="AD174" s="37"/>
      <c r="AE174" s="37"/>
      <c r="AR174" s="237" t="s">
        <v>260</v>
      </c>
      <c r="AT174" s="237" t="s">
        <v>186</v>
      </c>
      <c r="AU174" s="237" t="s">
        <v>85</v>
      </c>
      <c r="AY174" s="16" t="s">
        <v>184</v>
      </c>
      <c r="BE174" s="238">
        <f>IF(N174="základní",J174,0)</f>
        <v>0</v>
      </c>
      <c r="BF174" s="238">
        <f>IF(N174="snížená",J174,0)</f>
        <v>0</v>
      </c>
      <c r="BG174" s="238">
        <f>IF(N174="zákl. přenesená",J174,0)</f>
        <v>0</v>
      </c>
      <c r="BH174" s="238">
        <f>IF(N174="sníž. přenesená",J174,0)</f>
        <v>0</v>
      </c>
      <c r="BI174" s="238">
        <f>IF(N174="nulová",J174,0)</f>
        <v>0</v>
      </c>
      <c r="BJ174" s="16" t="s">
        <v>85</v>
      </c>
      <c r="BK174" s="238">
        <f>ROUND(I174*H174,2)</f>
        <v>0</v>
      </c>
      <c r="BL174" s="16" t="s">
        <v>260</v>
      </c>
      <c r="BM174" s="237" t="s">
        <v>439</v>
      </c>
    </row>
    <row r="175" s="2" customFormat="1" ht="24.15" customHeight="1">
      <c r="A175" s="37"/>
      <c r="B175" s="38"/>
      <c r="C175" s="226" t="s">
        <v>319</v>
      </c>
      <c r="D175" s="226" t="s">
        <v>186</v>
      </c>
      <c r="E175" s="227" t="s">
        <v>1021</v>
      </c>
      <c r="F175" s="228" t="s">
        <v>1022</v>
      </c>
      <c r="G175" s="229" t="s">
        <v>305</v>
      </c>
      <c r="H175" s="230">
        <v>1</v>
      </c>
      <c r="I175" s="231"/>
      <c r="J175" s="232">
        <f>ROUND(I175*H175,2)</f>
        <v>0</v>
      </c>
      <c r="K175" s="228" t="s">
        <v>943</v>
      </c>
      <c r="L175" s="43"/>
      <c r="M175" s="233" t="s">
        <v>1</v>
      </c>
      <c r="N175" s="234" t="s">
        <v>42</v>
      </c>
      <c r="O175" s="90"/>
      <c r="P175" s="235">
        <f>O175*H175</f>
        <v>0</v>
      </c>
      <c r="Q175" s="235">
        <v>0</v>
      </c>
      <c r="R175" s="235">
        <f>Q175*H175</f>
        <v>0</v>
      </c>
      <c r="S175" s="235">
        <v>0</v>
      </c>
      <c r="T175" s="236">
        <f>S175*H175</f>
        <v>0</v>
      </c>
      <c r="U175" s="37"/>
      <c r="V175" s="37"/>
      <c r="W175" s="37"/>
      <c r="X175" s="37"/>
      <c r="Y175" s="37"/>
      <c r="Z175" s="37"/>
      <c r="AA175" s="37"/>
      <c r="AB175" s="37"/>
      <c r="AC175" s="37"/>
      <c r="AD175" s="37"/>
      <c r="AE175" s="37"/>
      <c r="AR175" s="237" t="s">
        <v>260</v>
      </c>
      <c r="AT175" s="237" t="s">
        <v>186</v>
      </c>
      <c r="AU175" s="237" t="s">
        <v>85</v>
      </c>
      <c r="AY175" s="16" t="s">
        <v>184</v>
      </c>
      <c r="BE175" s="238">
        <f>IF(N175="základní",J175,0)</f>
        <v>0</v>
      </c>
      <c r="BF175" s="238">
        <f>IF(N175="snížená",J175,0)</f>
        <v>0</v>
      </c>
      <c r="BG175" s="238">
        <f>IF(N175="zákl. přenesená",J175,0)</f>
        <v>0</v>
      </c>
      <c r="BH175" s="238">
        <f>IF(N175="sníž. přenesená",J175,0)</f>
        <v>0</v>
      </c>
      <c r="BI175" s="238">
        <f>IF(N175="nulová",J175,0)</f>
        <v>0</v>
      </c>
      <c r="BJ175" s="16" t="s">
        <v>85</v>
      </c>
      <c r="BK175" s="238">
        <f>ROUND(I175*H175,2)</f>
        <v>0</v>
      </c>
      <c r="BL175" s="16" t="s">
        <v>260</v>
      </c>
      <c r="BM175" s="237" t="s">
        <v>449</v>
      </c>
    </row>
    <row r="176" s="2" customFormat="1" ht="16.5" customHeight="1">
      <c r="A176" s="37"/>
      <c r="B176" s="38"/>
      <c r="C176" s="226" t="s">
        <v>324</v>
      </c>
      <c r="D176" s="226" t="s">
        <v>186</v>
      </c>
      <c r="E176" s="227" t="s">
        <v>1023</v>
      </c>
      <c r="F176" s="228" t="s">
        <v>1024</v>
      </c>
      <c r="G176" s="229" t="s">
        <v>327</v>
      </c>
      <c r="H176" s="230">
        <v>9</v>
      </c>
      <c r="I176" s="231"/>
      <c r="J176" s="232">
        <f>ROUND(I176*H176,2)</f>
        <v>0</v>
      </c>
      <c r="K176" s="228" t="s">
        <v>943</v>
      </c>
      <c r="L176" s="43"/>
      <c r="M176" s="233" t="s">
        <v>1</v>
      </c>
      <c r="N176" s="234" t="s">
        <v>42</v>
      </c>
      <c r="O176" s="90"/>
      <c r="P176" s="235">
        <f>O176*H176</f>
        <v>0</v>
      </c>
      <c r="Q176" s="235">
        <v>0</v>
      </c>
      <c r="R176" s="235">
        <f>Q176*H176</f>
        <v>0</v>
      </c>
      <c r="S176" s="235">
        <v>0</v>
      </c>
      <c r="T176" s="236">
        <f>S176*H176</f>
        <v>0</v>
      </c>
      <c r="U176" s="37"/>
      <c r="V176" s="37"/>
      <c r="W176" s="37"/>
      <c r="X176" s="37"/>
      <c r="Y176" s="37"/>
      <c r="Z176" s="37"/>
      <c r="AA176" s="37"/>
      <c r="AB176" s="37"/>
      <c r="AC176" s="37"/>
      <c r="AD176" s="37"/>
      <c r="AE176" s="37"/>
      <c r="AR176" s="237" t="s">
        <v>260</v>
      </c>
      <c r="AT176" s="237" t="s">
        <v>186</v>
      </c>
      <c r="AU176" s="237" t="s">
        <v>85</v>
      </c>
      <c r="AY176" s="16" t="s">
        <v>184</v>
      </c>
      <c r="BE176" s="238">
        <f>IF(N176="základní",J176,0)</f>
        <v>0</v>
      </c>
      <c r="BF176" s="238">
        <f>IF(N176="snížená",J176,0)</f>
        <v>0</v>
      </c>
      <c r="BG176" s="238">
        <f>IF(N176="zákl. přenesená",J176,0)</f>
        <v>0</v>
      </c>
      <c r="BH176" s="238">
        <f>IF(N176="sníž. přenesená",J176,0)</f>
        <v>0</v>
      </c>
      <c r="BI176" s="238">
        <f>IF(N176="nulová",J176,0)</f>
        <v>0</v>
      </c>
      <c r="BJ176" s="16" t="s">
        <v>85</v>
      </c>
      <c r="BK176" s="238">
        <f>ROUND(I176*H176,2)</f>
        <v>0</v>
      </c>
      <c r="BL176" s="16" t="s">
        <v>260</v>
      </c>
      <c r="BM176" s="237" t="s">
        <v>458</v>
      </c>
    </row>
    <row r="177" s="2" customFormat="1">
      <c r="A177" s="37"/>
      <c r="B177" s="38"/>
      <c r="C177" s="39"/>
      <c r="D177" s="241" t="s">
        <v>300</v>
      </c>
      <c r="E177" s="39"/>
      <c r="F177" s="272" t="s">
        <v>1025</v>
      </c>
      <c r="G177" s="39"/>
      <c r="H177" s="39"/>
      <c r="I177" s="273"/>
      <c r="J177" s="39"/>
      <c r="K177" s="39"/>
      <c r="L177" s="43"/>
      <c r="M177" s="274"/>
      <c r="N177" s="275"/>
      <c r="O177" s="90"/>
      <c r="P177" s="90"/>
      <c r="Q177" s="90"/>
      <c r="R177" s="90"/>
      <c r="S177" s="90"/>
      <c r="T177" s="91"/>
      <c r="U177" s="37"/>
      <c r="V177" s="37"/>
      <c r="W177" s="37"/>
      <c r="X177" s="37"/>
      <c r="Y177" s="37"/>
      <c r="Z177" s="37"/>
      <c r="AA177" s="37"/>
      <c r="AB177" s="37"/>
      <c r="AC177" s="37"/>
      <c r="AD177" s="37"/>
      <c r="AE177" s="37"/>
      <c r="AT177" s="16" t="s">
        <v>300</v>
      </c>
      <c r="AU177" s="16" t="s">
        <v>85</v>
      </c>
    </row>
    <row r="178" s="2" customFormat="1" ht="16.5" customHeight="1">
      <c r="A178" s="37"/>
      <c r="B178" s="38"/>
      <c r="C178" s="226" t="s">
        <v>329</v>
      </c>
      <c r="D178" s="226" t="s">
        <v>186</v>
      </c>
      <c r="E178" s="227" t="s">
        <v>1026</v>
      </c>
      <c r="F178" s="228" t="s">
        <v>1027</v>
      </c>
      <c r="G178" s="229" t="s">
        <v>327</v>
      </c>
      <c r="H178" s="230">
        <v>9</v>
      </c>
      <c r="I178" s="231"/>
      <c r="J178" s="232">
        <f>ROUND(I178*H178,2)</f>
        <v>0</v>
      </c>
      <c r="K178" s="228" t="s">
        <v>943</v>
      </c>
      <c r="L178" s="43"/>
      <c r="M178" s="233" t="s">
        <v>1</v>
      </c>
      <c r="N178" s="234" t="s">
        <v>42</v>
      </c>
      <c r="O178" s="90"/>
      <c r="P178" s="235">
        <f>O178*H178</f>
        <v>0</v>
      </c>
      <c r="Q178" s="235">
        <v>0</v>
      </c>
      <c r="R178" s="235">
        <f>Q178*H178</f>
        <v>0</v>
      </c>
      <c r="S178" s="235">
        <v>0</v>
      </c>
      <c r="T178" s="236">
        <f>S178*H178</f>
        <v>0</v>
      </c>
      <c r="U178" s="37"/>
      <c r="V178" s="37"/>
      <c r="W178" s="37"/>
      <c r="X178" s="37"/>
      <c r="Y178" s="37"/>
      <c r="Z178" s="37"/>
      <c r="AA178" s="37"/>
      <c r="AB178" s="37"/>
      <c r="AC178" s="37"/>
      <c r="AD178" s="37"/>
      <c r="AE178" s="37"/>
      <c r="AR178" s="237" t="s">
        <v>260</v>
      </c>
      <c r="AT178" s="237" t="s">
        <v>186</v>
      </c>
      <c r="AU178" s="237" t="s">
        <v>85</v>
      </c>
      <c r="AY178" s="16" t="s">
        <v>184</v>
      </c>
      <c r="BE178" s="238">
        <f>IF(N178="základní",J178,0)</f>
        <v>0</v>
      </c>
      <c r="BF178" s="238">
        <f>IF(N178="snížená",J178,0)</f>
        <v>0</v>
      </c>
      <c r="BG178" s="238">
        <f>IF(N178="zákl. přenesená",J178,0)</f>
        <v>0</v>
      </c>
      <c r="BH178" s="238">
        <f>IF(N178="sníž. přenesená",J178,0)</f>
        <v>0</v>
      </c>
      <c r="BI178" s="238">
        <f>IF(N178="nulová",J178,0)</f>
        <v>0</v>
      </c>
      <c r="BJ178" s="16" t="s">
        <v>85</v>
      </c>
      <c r="BK178" s="238">
        <f>ROUND(I178*H178,2)</f>
        <v>0</v>
      </c>
      <c r="BL178" s="16" t="s">
        <v>260</v>
      </c>
      <c r="BM178" s="237" t="s">
        <v>467</v>
      </c>
    </row>
    <row r="179" s="2" customFormat="1">
      <c r="A179" s="37"/>
      <c r="B179" s="38"/>
      <c r="C179" s="39"/>
      <c r="D179" s="241" t="s">
        <v>300</v>
      </c>
      <c r="E179" s="39"/>
      <c r="F179" s="272" t="s">
        <v>1028</v>
      </c>
      <c r="G179" s="39"/>
      <c r="H179" s="39"/>
      <c r="I179" s="273"/>
      <c r="J179" s="39"/>
      <c r="K179" s="39"/>
      <c r="L179" s="43"/>
      <c r="M179" s="274"/>
      <c r="N179" s="275"/>
      <c r="O179" s="90"/>
      <c r="P179" s="90"/>
      <c r="Q179" s="90"/>
      <c r="R179" s="90"/>
      <c r="S179" s="90"/>
      <c r="T179" s="91"/>
      <c r="U179" s="37"/>
      <c r="V179" s="37"/>
      <c r="W179" s="37"/>
      <c r="X179" s="37"/>
      <c r="Y179" s="37"/>
      <c r="Z179" s="37"/>
      <c r="AA179" s="37"/>
      <c r="AB179" s="37"/>
      <c r="AC179" s="37"/>
      <c r="AD179" s="37"/>
      <c r="AE179" s="37"/>
      <c r="AT179" s="16" t="s">
        <v>300</v>
      </c>
      <c r="AU179" s="16" t="s">
        <v>85</v>
      </c>
    </row>
    <row r="180" s="2" customFormat="1" ht="21.75" customHeight="1">
      <c r="A180" s="37"/>
      <c r="B180" s="38"/>
      <c r="C180" s="226" t="s">
        <v>334</v>
      </c>
      <c r="D180" s="226" t="s">
        <v>186</v>
      </c>
      <c r="E180" s="227" t="s">
        <v>1029</v>
      </c>
      <c r="F180" s="228" t="s">
        <v>1030</v>
      </c>
      <c r="G180" s="229" t="s">
        <v>305</v>
      </c>
      <c r="H180" s="230">
        <v>1</v>
      </c>
      <c r="I180" s="231"/>
      <c r="J180" s="232">
        <f>ROUND(I180*H180,2)</f>
        <v>0</v>
      </c>
      <c r="K180" s="228" t="s">
        <v>959</v>
      </c>
      <c r="L180" s="43"/>
      <c r="M180" s="233" t="s">
        <v>1</v>
      </c>
      <c r="N180" s="234" t="s">
        <v>42</v>
      </c>
      <c r="O180" s="90"/>
      <c r="P180" s="235">
        <f>O180*H180</f>
        <v>0</v>
      </c>
      <c r="Q180" s="235">
        <v>0</v>
      </c>
      <c r="R180" s="235">
        <f>Q180*H180</f>
        <v>0</v>
      </c>
      <c r="S180" s="235">
        <v>0</v>
      </c>
      <c r="T180" s="236">
        <f>S180*H180</f>
        <v>0</v>
      </c>
      <c r="U180" s="37"/>
      <c r="V180" s="37"/>
      <c r="W180" s="37"/>
      <c r="X180" s="37"/>
      <c r="Y180" s="37"/>
      <c r="Z180" s="37"/>
      <c r="AA180" s="37"/>
      <c r="AB180" s="37"/>
      <c r="AC180" s="37"/>
      <c r="AD180" s="37"/>
      <c r="AE180" s="37"/>
      <c r="AR180" s="237" t="s">
        <v>260</v>
      </c>
      <c r="AT180" s="237" t="s">
        <v>186</v>
      </c>
      <c r="AU180" s="237" t="s">
        <v>85</v>
      </c>
      <c r="AY180" s="16" t="s">
        <v>184</v>
      </c>
      <c r="BE180" s="238">
        <f>IF(N180="základní",J180,0)</f>
        <v>0</v>
      </c>
      <c r="BF180" s="238">
        <f>IF(N180="snížená",J180,0)</f>
        <v>0</v>
      </c>
      <c r="BG180" s="238">
        <f>IF(N180="zákl. přenesená",J180,0)</f>
        <v>0</v>
      </c>
      <c r="BH180" s="238">
        <f>IF(N180="sníž. přenesená",J180,0)</f>
        <v>0</v>
      </c>
      <c r="BI180" s="238">
        <f>IF(N180="nulová",J180,0)</f>
        <v>0</v>
      </c>
      <c r="BJ180" s="16" t="s">
        <v>85</v>
      </c>
      <c r="BK180" s="238">
        <f>ROUND(I180*H180,2)</f>
        <v>0</v>
      </c>
      <c r="BL180" s="16" t="s">
        <v>260</v>
      </c>
      <c r="BM180" s="237" t="s">
        <v>478</v>
      </c>
    </row>
    <row r="181" s="2" customFormat="1" ht="16.5" customHeight="1">
      <c r="A181" s="37"/>
      <c r="B181" s="38"/>
      <c r="C181" s="226" t="s">
        <v>339</v>
      </c>
      <c r="D181" s="226" t="s">
        <v>186</v>
      </c>
      <c r="E181" s="227" t="s">
        <v>1031</v>
      </c>
      <c r="F181" s="228" t="s">
        <v>1032</v>
      </c>
      <c r="G181" s="229" t="s">
        <v>305</v>
      </c>
      <c r="H181" s="230">
        <v>6</v>
      </c>
      <c r="I181" s="231"/>
      <c r="J181" s="232">
        <f>ROUND(I181*H181,2)</f>
        <v>0</v>
      </c>
      <c r="K181" s="228" t="s">
        <v>1033</v>
      </c>
      <c r="L181" s="43"/>
      <c r="M181" s="233" t="s">
        <v>1</v>
      </c>
      <c r="N181" s="234" t="s">
        <v>42</v>
      </c>
      <c r="O181" s="90"/>
      <c r="P181" s="235">
        <f>O181*H181</f>
        <v>0</v>
      </c>
      <c r="Q181" s="235">
        <v>0</v>
      </c>
      <c r="R181" s="235">
        <f>Q181*H181</f>
        <v>0</v>
      </c>
      <c r="S181" s="235">
        <v>0</v>
      </c>
      <c r="T181" s="236">
        <f>S181*H181</f>
        <v>0</v>
      </c>
      <c r="U181" s="37"/>
      <c r="V181" s="37"/>
      <c r="W181" s="37"/>
      <c r="X181" s="37"/>
      <c r="Y181" s="37"/>
      <c r="Z181" s="37"/>
      <c r="AA181" s="37"/>
      <c r="AB181" s="37"/>
      <c r="AC181" s="37"/>
      <c r="AD181" s="37"/>
      <c r="AE181" s="37"/>
      <c r="AR181" s="237" t="s">
        <v>260</v>
      </c>
      <c r="AT181" s="237" t="s">
        <v>186</v>
      </c>
      <c r="AU181" s="237" t="s">
        <v>85</v>
      </c>
      <c r="AY181" s="16" t="s">
        <v>184</v>
      </c>
      <c r="BE181" s="238">
        <f>IF(N181="základní",J181,0)</f>
        <v>0</v>
      </c>
      <c r="BF181" s="238">
        <f>IF(N181="snížená",J181,0)</f>
        <v>0</v>
      </c>
      <c r="BG181" s="238">
        <f>IF(N181="zákl. přenesená",J181,0)</f>
        <v>0</v>
      </c>
      <c r="BH181" s="238">
        <f>IF(N181="sníž. přenesená",J181,0)</f>
        <v>0</v>
      </c>
      <c r="BI181" s="238">
        <f>IF(N181="nulová",J181,0)</f>
        <v>0</v>
      </c>
      <c r="BJ181" s="16" t="s">
        <v>85</v>
      </c>
      <c r="BK181" s="238">
        <f>ROUND(I181*H181,2)</f>
        <v>0</v>
      </c>
      <c r="BL181" s="16" t="s">
        <v>260</v>
      </c>
      <c r="BM181" s="237" t="s">
        <v>488</v>
      </c>
    </row>
    <row r="182" s="2" customFormat="1">
      <c r="A182" s="37"/>
      <c r="B182" s="38"/>
      <c r="C182" s="39"/>
      <c r="D182" s="241" t="s">
        <v>300</v>
      </c>
      <c r="E182" s="39"/>
      <c r="F182" s="272" t="s">
        <v>1034</v>
      </c>
      <c r="G182" s="39"/>
      <c r="H182" s="39"/>
      <c r="I182" s="273"/>
      <c r="J182" s="39"/>
      <c r="K182" s="39"/>
      <c r="L182" s="43"/>
      <c r="M182" s="274"/>
      <c r="N182" s="275"/>
      <c r="O182" s="90"/>
      <c r="P182" s="90"/>
      <c r="Q182" s="90"/>
      <c r="R182" s="90"/>
      <c r="S182" s="90"/>
      <c r="T182" s="91"/>
      <c r="U182" s="37"/>
      <c r="V182" s="37"/>
      <c r="W182" s="37"/>
      <c r="X182" s="37"/>
      <c r="Y182" s="37"/>
      <c r="Z182" s="37"/>
      <c r="AA182" s="37"/>
      <c r="AB182" s="37"/>
      <c r="AC182" s="37"/>
      <c r="AD182" s="37"/>
      <c r="AE182" s="37"/>
      <c r="AT182" s="16" t="s">
        <v>300</v>
      </c>
      <c r="AU182" s="16" t="s">
        <v>85</v>
      </c>
    </row>
    <row r="183" s="2" customFormat="1" ht="16.5" customHeight="1">
      <c r="A183" s="37"/>
      <c r="B183" s="38"/>
      <c r="C183" s="226" t="s">
        <v>344</v>
      </c>
      <c r="D183" s="226" t="s">
        <v>186</v>
      </c>
      <c r="E183" s="227" t="s">
        <v>1035</v>
      </c>
      <c r="F183" s="228" t="s">
        <v>1036</v>
      </c>
      <c r="G183" s="229" t="s">
        <v>305</v>
      </c>
      <c r="H183" s="230">
        <v>1</v>
      </c>
      <c r="I183" s="231"/>
      <c r="J183" s="232">
        <f>ROUND(I183*H183,2)</f>
        <v>0</v>
      </c>
      <c r="K183" s="228" t="s">
        <v>943</v>
      </c>
      <c r="L183" s="43"/>
      <c r="M183" s="233" t="s">
        <v>1</v>
      </c>
      <c r="N183" s="234" t="s">
        <v>42</v>
      </c>
      <c r="O183" s="90"/>
      <c r="P183" s="235">
        <f>O183*H183</f>
        <v>0</v>
      </c>
      <c r="Q183" s="235">
        <v>0</v>
      </c>
      <c r="R183" s="235">
        <f>Q183*H183</f>
        <v>0</v>
      </c>
      <c r="S183" s="235">
        <v>0</v>
      </c>
      <c r="T183" s="236">
        <f>S183*H183</f>
        <v>0</v>
      </c>
      <c r="U183" s="37"/>
      <c r="V183" s="37"/>
      <c r="W183" s="37"/>
      <c r="X183" s="37"/>
      <c r="Y183" s="37"/>
      <c r="Z183" s="37"/>
      <c r="AA183" s="37"/>
      <c r="AB183" s="37"/>
      <c r="AC183" s="37"/>
      <c r="AD183" s="37"/>
      <c r="AE183" s="37"/>
      <c r="AR183" s="237" t="s">
        <v>260</v>
      </c>
      <c r="AT183" s="237" t="s">
        <v>186</v>
      </c>
      <c r="AU183" s="237" t="s">
        <v>85</v>
      </c>
      <c r="AY183" s="16" t="s">
        <v>184</v>
      </c>
      <c r="BE183" s="238">
        <f>IF(N183="základní",J183,0)</f>
        <v>0</v>
      </c>
      <c r="BF183" s="238">
        <f>IF(N183="snížená",J183,0)</f>
        <v>0</v>
      </c>
      <c r="BG183" s="238">
        <f>IF(N183="zákl. přenesená",J183,0)</f>
        <v>0</v>
      </c>
      <c r="BH183" s="238">
        <f>IF(N183="sníž. přenesená",J183,0)</f>
        <v>0</v>
      </c>
      <c r="BI183" s="238">
        <f>IF(N183="nulová",J183,0)</f>
        <v>0</v>
      </c>
      <c r="BJ183" s="16" t="s">
        <v>85</v>
      </c>
      <c r="BK183" s="238">
        <f>ROUND(I183*H183,2)</f>
        <v>0</v>
      </c>
      <c r="BL183" s="16" t="s">
        <v>260</v>
      </c>
      <c r="BM183" s="237" t="s">
        <v>499</v>
      </c>
    </row>
    <row r="184" s="2" customFormat="1">
      <c r="A184" s="37"/>
      <c r="B184" s="38"/>
      <c r="C184" s="39"/>
      <c r="D184" s="241" t="s">
        <v>300</v>
      </c>
      <c r="E184" s="39"/>
      <c r="F184" s="272" t="s">
        <v>1037</v>
      </c>
      <c r="G184" s="39"/>
      <c r="H184" s="39"/>
      <c r="I184" s="273"/>
      <c r="J184" s="39"/>
      <c r="K184" s="39"/>
      <c r="L184" s="43"/>
      <c r="M184" s="274"/>
      <c r="N184" s="275"/>
      <c r="O184" s="90"/>
      <c r="P184" s="90"/>
      <c r="Q184" s="90"/>
      <c r="R184" s="90"/>
      <c r="S184" s="90"/>
      <c r="T184" s="91"/>
      <c r="U184" s="37"/>
      <c r="V184" s="37"/>
      <c r="W184" s="37"/>
      <c r="X184" s="37"/>
      <c r="Y184" s="37"/>
      <c r="Z184" s="37"/>
      <c r="AA184" s="37"/>
      <c r="AB184" s="37"/>
      <c r="AC184" s="37"/>
      <c r="AD184" s="37"/>
      <c r="AE184" s="37"/>
      <c r="AT184" s="16" t="s">
        <v>300</v>
      </c>
      <c r="AU184" s="16" t="s">
        <v>85</v>
      </c>
    </row>
    <row r="185" s="2" customFormat="1" ht="16.5" customHeight="1">
      <c r="A185" s="37"/>
      <c r="B185" s="38"/>
      <c r="C185" s="226" t="s">
        <v>348</v>
      </c>
      <c r="D185" s="226" t="s">
        <v>186</v>
      </c>
      <c r="E185" s="227" t="s">
        <v>1038</v>
      </c>
      <c r="F185" s="228" t="s">
        <v>1039</v>
      </c>
      <c r="G185" s="229" t="s">
        <v>305</v>
      </c>
      <c r="H185" s="230">
        <v>2</v>
      </c>
      <c r="I185" s="231"/>
      <c r="J185" s="232">
        <f>ROUND(I185*H185,2)</f>
        <v>0</v>
      </c>
      <c r="K185" s="228" t="s">
        <v>959</v>
      </c>
      <c r="L185" s="43"/>
      <c r="M185" s="233" t="s">
        <v>1</v>
      </c>
      <c r="N185" s="234" t="s">
        <v>42</v>
      </c>
      <c r="O185" s="90"/>
      <c r="P185" s="235">
        <f>O185*H185</f>
        <v>0</v>
      </c>
      <c r="Q185" s="235">
        <v>0</v>
      </c>
      <c r="R185" s="235">
        <f>Q185*H185</f>
        <v>0</v>
      </c>
      <c r="S185" s="235">
        <v>0</v>
      </c>
      <c r="T185" s="236">
        <f>S185*H185</f>
        <v>0</v>
      </c>
      <c r="U185" s="37"/>
      <c r="V185" s="37"/>
      <c r="W185" s="37"/>
      <c r="X185" s="37"/>
      <c r="Y185" s="37"/>
      <c r="Z185" s="37"/>
      <c r="AA185" s="37"/>
      <c r="AB185" s="37"/>
      <c r="AC185" s="37"/>
      <c r="AD185" s="37"/>
      <c r="AE185" s="37"/>
      <c r="AR185" s="237" t="s">
        <v>260</v>
      </c>
      <c r="AT185" s="237" t="s">
        <v>186</v>
      </c>
      <c r="AU185" s="237" t="s">
        <v>85</v>
      </c>
      <c r="AY185" s="16" t="s">
        <v>184</v>
      </c>
      <c r="BE185" s="238">
        <f>IF(N185="základní",J185,0)</f>
        <v>0</v>
      </c>
      <c r="BF185" s="238">
        <f>IF(N185="snížená",J185,0)</f>
        <v>0</v>
      </c>
      <c r="BG185" s="238">
        <f>IF(N185="zákl. přenesená",J185,0)</f>
        <v>0</v>
      </c>
      <c r="BH185" s="238">
        <f>IF(N185="sníž. přenesená",J185,0)</f>
        <v>0</v>
      </c>
      <c r="BI185" s="238">
        <f>IF(N185="nulová",J185,0)</f>
        <v>0</v>
      </c>
      <c r="BJ185" s="16" t="s">
        <v>85</v>
      </c>
      <c r="BK185" s="238">
        <f>ROUND(I185*H185,2)</f>
        <v>0</v>
      </c>
      <c r="BL185" s="16" t="s">
        <v>260</v>
      </c>
      <c r="BM185" s="237" t="s">
        <v>509</v>
      </c>
    </row>
    <row r="186" s="2" customFormat="1">
      <c r="A186" s="37"/>
      <c r="B186" s="38"/>
      <c r="C186" s="39"/>
      <c r="D186" s="241" t="s">
        <v>300</v>
      </c>
      <c r="E186" s="39"/>
      <c r="F186" s="272" t="s">
        <v>1040</v>
      </c>
      <c r="G186" s="39"/>
      <c r="H186" s="39"/>
      <c r="I186" s="273"/>
      <c r="J186" s="39"/>
      <c r="K186" s="39"/>
      <c r="L186" s="43"/>
      <c r="M186" s="274"/>
      <c r="N186" s="275"/>
      <c r="O186" s="90"/>
      <c r="P186" s="90"/>
      <c r="Q186" s="90"/>
      <c r="R186" s="90"/>
      <c r="S186" s="90"/>
      <c r="T186" s="91"/>
      <c r="U186" s="37"/>
      <c r="V186" s="37"/>
      <c r="W186" s="37"/>
      <c r="X186" s="37"/>
      <c r="Y186" s="37"/>
      <c r="Z186" s="37"/>
      <c r="AA186" s="37"/>
      <c r="AB186" s="37"/>
      <c r="AC186" s="37"/>
      <c r="AD186" s="37"/>
      <c r="AE186" s="37"/>
      <c r="AT186" s="16" t="s">
        <v>300</v>
      </c>
      <c r="AU186" s="16" t="s">
        <v>85</v>
      </c>
    </row>
    <row r="187" s="2" customFormat="1" ht="16.5" customHeight="1">
      <c r="A187" s="37"/>
      <c r="B187" s="38"/>
      <c r="C187" s="226" t="s">
        <v>353</v>
      </c>
      <c r="D187" s="226" t="s">
        <v>186</v>
      </c>
      <c r="E187" s="227" t="s">
        <v>1041</v>
      </c>
      <c r="F187" s="228" t="s">
        <v>1042</v>
      </c>
      <c r="G187" s="229" t="s">
        <v>305</v>
      </c>
      <c r="H187" s="230">
        <v>1</v>
      </c>
      <c r="I187" s="231"/>
      <c r="J187" s="232">
        <f>ROUND(I187*H187,2)</f>
        <v>0</v>
      </c>
      <c r="K187" s="228" t="s">
        <v>943</v>
      </c>
      <c r="L187" s="43"/>
      <c r="M187" s="233" t="s">
        <v>1</v>
      </c>
      <c r="N187" s="234" t="s">
        <v>42</v>
      </c>
      <c r="O187" s="90"/>
      <c r="P187" s="235">
        <f>O187*H187</f>
        <v>0</v>
      </c>
      <c r="Q187" s="235">
        <v>0</v>
      </c>
      <c r="R187" s="235">
        <f>Q187*H187</f>
        <v>0</v>
      </c>
      <c r="S187" s="235">
        <v>0</v>
      </c>
      <c r="T187" s="236">
        <f>S187*H187</f>
        <v>0</v>
      </c>
      <c r="U187" s="37"/>
      <c r="V187" s="37"/>
      <c r="W187" s="37"/>
      <c r="X187" s="37"/>
      <c r="Y187" s="37"/>
      <c r="Z187" s="37"/>
      <c r="AA187" s="37"/>
      <c r="AB187" s="37"/>
      <c r="AC187" s="37"/>
      <c r="AD187" s="37"/>
      <c r="AE187" s="37"/>
      <c r="AR187" s="237" t="s">
        <v>260</v>
      </c>
      <c r="AT187" s="237" t="s">
        <v>186</v>
      </c>
      <c r="AU187" s="237" t="s">
        <v>85</v>
      </c>
      <c r="AY187" s="16" t="s">
        <v>184</v>
      </c>
      <c r="BE187" s="238">
        <f>IF(N187="základní",J187,0)</f>
        <v>0</v>
      </c>
      <c r="BF187" s="238">
        <f>IF(N187="snížená",J187,0)</f>
        <v>0</v>
      </c>
      <c r="BG187" s="238">
        <f>IF(N187="zákl. přenesená",J187,0)</f>
        <v>0</v>
      </c>
      <c r="BH187" s="238">
        <f>IF(N187="sníž. přenesená",J187,0)</f>
        <v>0</v>
      </c>
      <c r="BI187" s="238">
        <f>IF(N187="nulová",J187,0)</f>
        <v>0</v>
      </c>
      <c r="BJ187" s="16" t="s">
        <v>85</v>
      </c>
      <c r="BK187" s="238">
        <f>ROUND(I187*H187,2)</f>
        <v>0</v>
      </c>
      <c r="BL187" s="16" t="s">
        <v>260</v>
      </c>
      <c r="BM187" s="237" t="s">
        <v>521</v>
      </c>
    </row>
    <row r="188" s="2" customFormat="1" ht="16.5" customHeight="1">
      <c r="A188" s="37"/>
      <c r="B188" s="38"/>
      <c r="C188" s="226" t="s">
        <v>357</v>
      </c>
      <c r="D188" s="226" t="s">
        <v>186</v>
      </c>
      <c r="E188" s="227" t="s">
        <v>1043</v>
      </c>
      <c r="F188" s="228" t="s">
        <v>1044</v>
      </c>
      <c r="G188" s="229" t="s">
        <v>263</v>
      </c>
      <c r="H188" s="230">
        <v>0.045999999999999999</v>
      </c>
      <c r="I188" s="231"/>
      <c r="J188" s="232">
        <f>ROUND(I188*H188,2)</f>
        <v>0</v>
      </c>
      <c r="K188" s="228" t="s">
        <v>943</v>
      </c>
      <c r="L188" s="43"/>
      <c r="M188" s="233" t="s">
        <v>1</v>
      </c>
      <c r="N188" s="234" t="s">
        <v>42</v>
      </c>
      <c r="O188" s="90"/>
      <c r="P188" s="235">
        <f>O188*H188</f>
        <v>0</v>
      </c>
      <c r="Q188" s="235">
        <v>0</v>
      </c>
      <c r="R188" s="235">
        <f>Q188*H188</f>
        <v>0</v>
      </c>
      <c r="S188" s="235">
        <v>0</v>
      </c>
      <c r="T188" s="236">
        <f>S188*H188</f>
        <v>0</v>
      </c>
      <c r="U188" s="37"/>
      <c r="V188" s="37"/>
      <c r="W188" s="37"/>
      <c r="X188" s="37"/>
      <c r="Y188" s="37"/>
      <c r="Z188" s="37"/>
      <c r="AA188" s="37"/>
      <c r="AB188" s="37"/>
      <c r="AC188" s="37"/>
      <c r="AD188" s="37"/>
      <c r="AE188" s="37"/>
      <c r="AR188" s="237" t="s">
        <v>260</v>
      </c>
      <c r="AT188" s="237" t="s">
        <v>186</v>
      </c>
      <c r="AU188" s="237" t="s">
        <v>85</v>
      </c>
      <c r="AY188" s="16" t="s">
        <v>184</v>
      </c>
      <c r="BE188" s="238">
        <f>IF(N188="základní",J188,0)</f>
        <v>0</v>
      </c>
      <c r="BF188" s="238">
        <f>IF(N188="snížená",J188,0)</f>
        <v>0</v>
      </c>
      <c r="BG188" s="238">
        <f>IF(N188="zákl. přenesená",J188,0)</f>
        <v>0</v>
      </c>
      <c r="BH188" s="238">
        <f>IF(N188="sníž. přenesená",J188,0)</f>
        <v>0</v>
      </c>
      <c r="BI188" s="238">
        <f>IF(N188="nulová",J188,0)</f>
        <v>0</v>
      </c>
      <c r="BJ188" s="16" t="s">
        <v>85</v>
      </c>
      <c r="BK188" s="238">
        <f>ROUND(I188*H188,2)</f>
        <v>0</v>
      </c>
      <c r="BL188" s="16" t="s">
        <v>260</v>
      </c>
      <c r="BM188" s="237" t="s">
        <v>530</v>
      </c>
    </row>
    <row r="189" s="2" customFormat="1">
      <c r="A189" s="37"/>
      <c r="B189" s="38"/>
      <c r="C189" s="39"/>
      <c r="D189" s="241" t="s">
        <v>300</v>
      </c>
      <c r="E189" s="39"/>
      <c r="F189" s="272" t="s">
        <v>1045</v>
      </c>
      <c r="G189" s="39"/>
      <c r="H189" s="39"/>
      <c r="I189" s="273"/>
      <c r="J189" s="39"/>
      <c r="K189" s="39"/>
      <c r="L189" s="43"/>
      <c r="M189" s="274"/>
      <c r="N189" s="275"/>
      <c r="O189" s="90"/>
      <c r="P189" s="90"/>
      <c r="Q189" s="90"/>
      <c r="R189" s="90"/>
      <c r="S189" s="90"/>
      <c r="T189" s="91"/>
      <c r="U189" s="37"/>
      <c r="V189" s="37"/>
      <c r="W189" s="37"/>
      <c r="X189" s="37"/>
      <c r="Y189" s="37"/>
      <c r="Z189" s="37"/>
      <c r="AA189" s="37"/>
      <c r="AB189" s="37"/>
      <c r="AC189" s="37"/>
      <c r="AD189" s="37"/>
      <c r="AE189" s="37"/>
      <c r="AT189" s="16" t="s">
        <v>300</v>
      </c>
      <c r="AU189" s="16" t="s">
        <v>85</v>
      </c>
    </row>
    <row r="190" s="12" customFormat="1" ht="25.92" customHeight="1">
      <c r="A190" s="12"/>
      <c r="B190" s="210"/>
      <c r="C190" s="211"/>
      <c r="D190" s="212" t="s">
        <v>76</v>
      </c>
      <c r="E190" s="213" t="s">
        <v>668</v>
      </c>
      <c r="F190" s="213" t="s">
        <v>1046</v>
      </c>
      <c r="G190" s="211"/>
      <c r="H190" s="211"/>
      <c r="I190" s="214"/>
      <c r="J190" s="215">
        <f>BK190</f>
        <v>0</v>
      </c>
      <c r="K190" s="211"/>
      <c r="L190" s="216"/>
      <c r="M190" s="217"/>
      <c r="N190" s="218"/>
      <c r="O190" s="218"/>
      <c r="P190" s="219">
        <f>SUM(P191:P198)</f>
        <v>0</v>
      </c>
      <c r="Q190" s="218"/>
      <c r="R190" s="219">
        <f>SUM(R191:R198)</f>
        <v>0</v>
      </c>
      <c r="S190" s="218"/>
      <c r="T190" s="220">
        <f>SUM(T191:T198)</f>
        <v>0</v>
      </c>
      <c r="U190" s="12"/>
      <c r="V190" s="12"/>
      <c r="W190" s="12"/>
      <c r="X190" s="12"/>
      <c r="Y190" s="12"/>
      <c r="Z190" s="12"/>
      <c r="AA190" s="12"/>
      <c r="AB190" s="12"/>
      <c r="AC190" s="12"/>
      <c r="AD190" s="12"/>
      <c r="AE190" s="12"/>
      <c r="AR190" s="221" t="s">
        <v>87</v>
      </c>
      <c r="AT190" s="222" t="s">
        <v>76</v>
      </c>
      <c r="AU190" s="222" t="s">
        <v>77</v>
      </c>
      <c r="AY190" s="221" t="s">
        <v>184</v>
      </c>
      <c r="BK190" s="223">
        <f>SUM(BK191:BK198)</f>
        <v>0</v>
      </c>
    </row>
    <row r="191" s="2" customFormat="1" ht="24.15" customHeight="1">
      <c r="A191" s="37"/>
      <c r="B191" s="38"/>
      <c r="C191" s="226" t="s">
        <v>362</v>
      </c>
      <c r="D191" s="226" t="s">
        <v>186</v>
      </c>
      <c r="E191" s="227" t="s">
        <v>1047</v>
      </c>
      <c r="F191" s="228" t="s">
        <v>1048</v>
      </c>
      <c r="G191" s="229" t="s">
        <v>305</v>
      </c>
      <c r="H191" s="230">
        <v>3</v>
      </c>
      <c r="I191" s="231"/>
      <c r="J191" s="232">
        <f>ROUND(I191*H191,2)</f>
        <v>0</v>
      </c>
      <c r="K191" s="228" t="s">
        <v>943</v>
      </c>
      <c r="L191" s="43"/>
      <c r="M191" s="233" t="s">
        <v>1</v>
      </c>
      <c r="N191" s="234" t="s">
        <v>42</v>
      </c>
      <c r="O191" s="90"/>
      <c r="P191" s="235">
        <f>O191*H191</f>
        <v>0</v>
      </c>
      <c r="Q191" s="235">
        <v>0</v>
      </c>
      <c r="R191" s="235">
        <f>Q191*H191</f>
        <v>0</v>
      </c>
      <c r="S191" s="235">
        <v>0</v>
      </c>
      <c r="T191" s="236">
        <f>S191*H191</f>
        <v>0</v>
      </c>
      <c r="U191" s="37"/>
      <c r="V191" s="37"/>
      <c r="W191" s="37"/>
      <c r="X191" s="37"/>
      <c r="Y191" s="37"/>
      <c r="Z191" s="37"/>
      <c r="AA191" s="37"/>
      <c r="AB191" s="37"/>
      <c r="AC191" s="37"/>
      <c r="AD191" s="37"/>
      <c r="AE191" s="37"/>
      <c r="AR191" s="237" t="s">
        <v>260</v>
      </c>
      <c r="AT191" s="237" t="s">
        <v>186</v>
      </c>
      <c r="AU191" s="237" t="s">
        <v>85</v>
      </c>
      <c r="AY191" s="16" t="s">
        <v>184</v>
      </c>
      <c r="BE191" s="238">
        <f>IF(N191="základní",J191,0)</f>
        <v>0</v>
      </c>
      <c r="BF191" s="238">
        <f>IF(N191="snížená",J191,0)</f>
        <v>0</v>
      </c>
      <c r="BG191" s="238">
        <f>IF(N191="zákl. přenesená",J191,0)</f>
        <v>0</v>
      </c>
      <c r="BH191" s="238">
        <f>IF(N191="sníž. přenesená",J191,0)</f>
        <v>0</v>
      </c>
      <c r="BI191" s="238">
        <f>IF(N191="nulová",J191,0)</f>
        <v>0</v>
      </c>
      <c r="BJ191" s="16" t="s">
        <v>85</v>
      </c>
      <c r="BK191" s="238">
        <f>ROUND(I191*H191,2)</f>
        <v>0</v>
      </c>
      <c r="BL191" s="16" t="s">
        <v>260</v>
      </c>
      <c r="BM191" s="237" t="s">
        <v>543</v>
      </c>
    </row>
    <row r="192" s="2" customFormat="1">
      <c r="A192" s="37"/>
      <c r="B192" s="38"/>
      <c r="C192" s="39"/>
      <c r="D192" s="241" t="s">
        <v>300</v>
      </c>
      <c r="E192" s="39"/>
      <c r="F192" s="272" t="s">
        <v>1049</v>
      </c>
      <c r="G192" s="39"/>
      <c r="H192" s="39"/>
      <c r="I192" s="273"/>
      <c r="J192" s="39"/>
      <c r="K192" s="39"/>
      <c r="L192" s="43"/>
      <c r="M192" s="274"/>
      <c r="N192" s="275"/>
      <c r="O192" s="90"/>
      <c r="P192" s="90"/>
      <c r="Q192" s="90"/>
      <c r="R192" s="90"/>
      <c r="S192" s="90"/>
      <c r="T192" s="91"/>
      <c r="U192" s="37"/>
      <c r="V192" s="37"/>
      <c r="W192" s="37"/>
      <c r="X192" s="37"/>
      <c r="Y192" s="37"/>
      <c r="Z192" s="37"/>
      <c r="AA192" s="37"/>
      <c r="AB192" s="37"/>
      <c r="AC192" s="37"/>
      <c r="AD192" s="37"/>
      <c r="AE192" s="37"/>
      <c r="AT192" s="16" t="s">
        <v>300</v>
      </c>
      <c r="AU192" s="16" t="s">
        <v>85</v>
      </c>
    </row>
    <row r="193" s="2" customFormat="1" ht="16.5" customHeight="1">
      <c r="A193" s="37"/>
      <c r="B193" s="38"/>
      <c r="C193" s="226" t="s">
        <v>366</v>
      </c>
      <c r="D193" s="226" t="s">
        <v>186</v>
      </c>
      <c r="E193" s="227" t="s">
        <v>1050</v>
      </c>
      <c r="F193" s="228" t="s">
        <v>1051</v>
      </c>
      <c r="G193" s="229" t="s">
        <v>305</v>
      </c>
      <c r="H193" s="230">
        <v>1</v>
      </c>
      <c r="I193" s="231"/>
      <c r="J193" s="232">
        <f>ROUND(I193*H193,2)</f>
        <v>0</v>
      </c>
      <c r="K193" s="228" t="s">
        <v>959</v>
      </c>
      <c r="L193" s="43"/>
      <c r="M193" s="233" t="s">
        <v>1</v>
      </c>
      <c r="N193" s="234" t="s">
        <v>42</v>
      </c>
      <c r="O193" s="90"/>
      <c r="P193" s="235">
        <f>O193*H193</f>
        <v>0</v>
      </c>
      <c r="Q193" s="235">
        <v>0</v>
      </c>
      <c r="R193" s="235">
        <f>Q193*H193</f>
        <v>0</v>
      </c>
      <c r="S193" s="235">
        <v>0</v>
      </c>
      <c r="T193" s="236">
        <f>S193*H193</f>
        <v>0</v>
      </c>
      <c r="U193" s="37"/>
      <c r="V193" s="37"/>
      <c r="W193" s="37"/>
      <c r="X193" s="37"/>
      <c r="Y193" s="37"/>
      <c r="Z193" s="37"/>
      <c r="AA193" s="37"/>
      <c r="AB193" s="37"/>
      <c r="AC193" s="37"/>
      <c r="AD193" s="37"/>
      <c r="AE193" s="37"/>
      <c r="AR193" s="237" t="s">
        <v>260</v>
      </c>
      <c r="AT193" s="237" t="s">
        <v>186</v>
      </c>
      <c r="AU193" s="237" t="s">
        <v>85</v>
      </c>
      <c r="AY193" s="16" t="s">
        <v>184</v>
      </c>
      <c r="BE193" s="238">
        <f>IF(N193="základní",J193,0)</f>
        <v>0</v>
      </c>
      <c r="BF193" s="238">
        <f>IF(N193="snížená",J193,0)</f>
        <v>0</v>
      </c>
      <c r="BG193" s="238">
        <f>IF(N193="zákl. přenesená",J193,0)</f>
        <v>0</v>
      </c>
      <c r="BH193" s="238">
        <f>IF(N193="sníž. přenesená",J193,0)</f>
        <v>0</v>
      </c>
      <c r="BI193" s="238">
        <f>IF(N193="nulová",J193,0)</f>
        <v>0</v>
      </c>
      <c r="BJ193" s="16" t="s">
        <v>85</v>
      </c>
      <c r="BK193" s="238">
        <f>ROUND(I193*H193,2)</f>
        <v>0</v>
      </c>
      <c r="BL193" s="16" t="s">
        <v>260</v>
      </c>
      <c r="BM193" s="237" t="s">
        <v>553</v>
      </c>
    </row>
    <row r="194" s="2" customFormat="1" ht="16.5" customHeight="1">
      <c r="A194" s="37"/>
      <c r="B194" s="38"/>
      <c r="C194" s="226" t="s">
        <v>370</v>
      </c>
      <c r="D194" s="226" t="s">
        <v>186</v>
      </c>
      <c r="E194" s="227" t="s">
        <v>1052</v>
      </c>
      <c r="F194" s="228" t="s">
        <v>1053</v>
      </c>
      <c r="G194" s="229" t="s">
        <v>305</v>
      </c>
      <c r="H194" s="230">
        <v>1</v>
      </c>
      <c r="I194" s="231"/>
      <c r="J194" s="232">
        <f>ROUND(I194*H194,2)</f>
        <v>0</v>
      </c>
      <c r="K194" s="228" t="s">
        <v>959</v>
      </c>
      <c r="L194" s="43"/>
      <c r="M194" s="233" t="s">
        <v>1</v>
      </c>
      <c r="N194" s="234" t="s">
        <v>42</v>
      </c>
      <c r="O194" s="90"/>
      <c r="P194" s="235">
        <f>O194*H194</f>
        <v>0</v>
      </c>
      <c r="Q194" s="235">
        <v>0</v>
      </c>
      <c r="R194" s="235">
        <f>Q194*H194</f>
        <v>0</v>
      </c>
      <c r="S194" s="235">
        <v>0</v>
      </c>
      <c r="T194" s="236">
        <f>S194*H194</f>
        <v>0</v>
      </c>
      <c r="U194" s="37"/>
      <c r="V194" s="37"/>
      <c r="W194" s="37"/>
      <c r="X194" s="37"/>
      <c r="Y194" s="37"/>
      <c r="Z194" s="37"/>
      <c r="AA194" s="37"/>
      <c r="AB194" s="37"/>
      <c r="AC194" s="37"/>
      <c r="AD194" s="37"/>
      <c r="AE194" s="37"/>
      <c r="AR194" s="237" t="s">
        <v>260</v>
      </c>
      <c r="AT194" s="237" t="s">
        <v>186</v>
      </c>
      <c r="AU194" s="237" t="s">
        <v>85</v>
      </c>
      <c r="AY194" s="16" t="s">
        <v>184</v>
      </c>
      <c r="BE194" s="238">
        <f>IF(N194="základní",J194,0)</f>
        <v>0</v>
      </c>
      <c r="BF194" s="238">
        <f>IF(N194="snížená",J194,0)</f>
        <v>0</v>
      </c>
      <c r="BG194" s="238">
        <f>IF(N194="zákl. přenesená",J194,0)</f>
        <v>0</v>
      </c>
      <c r="BH194" s="238">
        <f>IF(N194="sníž. přenesená",J194,0)</f>
        <v>0</v>
      </c>
      <c r="BI194" s="238">
        <f>IF(N194="nulová",J194,0)</f>
        <v>0</v>
      </c>
      <c r="BJ194" s="16" t="s">
        <v>85</v>
      </c>
      <c r="BK194" s="238">
        <f>ROUND(I194*H194,2)</f>
        <v>0</v>
      </c>
      <c r="BL194" s="16" t="s">
        <v>260</v>
      </c>
      <c r="BM194" s="237" t="s">
        <v>562</v>
      </c>
    </row>
    <row r="195" s="2" customFormat="1" ht="24.15" customHeight="1">
      <c r="A195" s="37"/>
      <c r="B195" s="38"/>
      <c r="C195" s="226" t="s">
        <v>374</v>
      </c>
      <c r="D195" s="226" t="s">
        <v>186</v>
      </c>
      <c r="E195" s="227" t="s">
        <v>1054</v>
      </c>
      <c r="F195" s="228" t="s">
        <v>1055</v>
      </c>
      <c r="G195" s="229" t="s">
        <v>305</v>
      </c>
      <c r="H195" s="230">
        <v>4</v>
      </c>
      <c r="I195" s="231"/>
      <c r="J195" s="232">
        <f>ROUND(I195*H195,2)</f>
        <v>0</v>
      </c>
      <c r="K195" s="228" t="s">
        <v>959</v>
      </c>
      <c r="L195" s="43"/>
      <c r="M195" s="233" t="s">
        <v>1</v>
      </c>
      <c r="N195" s="234" t="s">
        <v>42</v>
      </c>
      <c r="O195" s="90"/>
      <c r="P195" s="235">
        <f>O195*H195</f>
        <v>0</v>
      </c>
      <c r="Q195" s="235">
        <v>0</v>
      </c>
      <c r="R195" s="235">
        <f>Q195*H195</f>
        <v>0</v>
      </c>
      <c r="S195" s="235">
        <v>0</v>
      </c>
      <c r="T195" s="236">
        <f>S195*H195</f>
        <v>0</v>
      </c>
      <c r="U195" s="37"/>
      <c r="V195" s="37"/>
      <c r="W195" s="37"/>
      <c r="X195" s="37"/>
      <c r="Y195" s="37"/>
      <c r="Z195" s="37"/>
      <c r="AA195" s="37"/>
      <c r="AB195" s="37"/>
      <c r="AC195" s="37"/>
      <c r="AD195" s="37"/>
      <c r="AE195" s="37"/>
      <c r="AR195" s="237" t="s">
        <v>260</v>
      </c>
      <c r="AT195" s="237" t="s">
        <v>186</v>
      </c>
      <c r="AU195" s="237" t="s">
        <v>85</v>
      </c>
      <c r="AY195" s="16" t="s">
        <v>184</v>
      </c>
      <c r="BE195" s="238">
        <f>IF(N195="základní",J195,0)</f>
        <v>0</v>
      </c>
      <c r="BF195" s="238">
        <f>IF(N195="snížená",J195,0)</f>
        <v>0</v>
      </c>
      <c r="BG195" s="238">
        <f>IF(N195="zákl. přenesená",J195,0)</f>
        <v>0</v>
      </c>
      <c r="BH195" s="238">
        <f>IF(N195="sníž. přenesená",J195,0)</f>
        <v>0</v>
      </c>
      <c r="BI195" s="238">
        <f>IF(N195="nulová",J195,0)</f>
        <v>0</v>
      </c>
      <c r="BJ195" s="16" t="s">
        <v>85</v>
      </c>
      <c r="BK195" s="238">
        <f>ROUND(I195*H195,2)</f>
        <v>0</v>
      </c>
      <c r="BL195" s="16" t="s">
        <v>260</v>
      </c>
      <c r="BM195" s="237" t="s">
        <v>571</v>
      </c>
    </row>
    <row r="196" s="2" customFormat="1">
      <c r="A196" s="37"/>
      <c r="B196" s="38"/>
      <c r="C196" s="39"/>
      <c r="D196" s="241" t="s">
        <v>300</v>
      </c>
      <c r="E196" s="39"/>
      <c r="F196" s="272" t="s">
        <v>1056</v>
      </c>
      <c r="G196" s="39"/>
      <c r="H196" s="39"/>
      <c r="I196" s="273"/>
      <c r="J196" s="39"/>
      <c r="K196" s="39"/>
      <c r="L196" s="43"/>
      <c r="M196" s="274"/>
      <c r="N196" s="275"/>
      <c r="O196" s="90"/>
      <c r="P196" s="90"/>
      <c r="Q196" s="90"/>
      <c r="R196" s="90"/>
      <c r="S196" s="90"/>
      <c r="T196" s="91"/>
      <c r="U196" s="37"/>
      <c r="V196" s="37"/>
      <c r="W196" s="37"/>
      <c r="X196" s="37"/>
      <c r="Y196" s="37"/>
      <c r="Z196" s="37"/>
      <c r="AA196" s="37"/>
      <c r="AB196" s="37"/>
      <c r="AC196" s="37"/>
      <c r="AD196" s="37"/>
      <c r="AE196" s="37"/>
      <c r="AT196" s="16" t="s">
        <v>300</v>
      </c>
      <c r="AU196" s="16" t="s">
        <v>85</v>
      </c>
    </row>
    <row r="197" s="2" customFormat="1" ht="16.5" customHeight="1">
      <c r="A197" s="37"/>
      <c r="B197" s="38"/>
      <c r="C197" s="226" t="s">
        <v>376</v>
      </c>
      <c r="D197" s="226" t="s">
        <v>186</v>
      </c>
      <c r="E197" s="227" t="s">
        <v>1057</v>
      </c>
      <c r="F197" s="228" t="s">
        <v>1058</v>
      </c>
      <c r="G197" s="229" t="s">
        <v>263</v>
      </c>
      <c r="H197" s="230">
        <v>0.001</v>
      </c>
      <c r="I197" s="231"/>
      <c r="J197" s="232">
        <f>ROUND(I197*H197,2)</f>
        <v>0</v>
      </c>
      <c r="K197" s="228" t="s">
        <v>943</v>
      </c>
      <c r="L197" s="43"/>
      <c r="M197" s="233" t="s">
        <v>1</v>
      </c>
      <c r="N197" s="234" t="s">
        <v>42</v>
      </c>
      <c r="O197" s="90"/>
      <c r="P197" s="235">
        <f>O197*H197</f>
        <v>0</v>
      </c>
      <c r="Q197" s="235">
        <v>0</v>
      </c>
      <c r="R197" s="235">
        <f>Q197*H197</f>
        <v>0</v>
      </c>
      <c r="S197" s="235">
        <v>0</v>
      </c>
      <c r="T197" s="236">
        <f>S197*H197</f>
        <v>0</v>
      </c>
      <c r="U197" s="37"/>
      <c r="V197" s="37"/>
      <c r="W197" s="37"/>
      <c r="X197" s="37"/>
      <c r="Y197" s="37"/>
      <c r="Z197" s="37"/>
      <c r="AA197" s="37"/>
      <c r="AB197" s="37"/>
      <c r="AC197" s="37"/>
      <c r="AD197" s="37"/>
      <c r="AE197" s="37"/>
      <c r="AR197" s="237" t="s">
        <v>260</v>
      </c>
      <c r="AT197" s="237" t="s">
        <v>186</v>
      </c>
      <c r="AU197" s="237" t="s">
        <v>85</v>
      </c>
      <c r="AY197" s="16" t="s">
        <v>184</v>
      </c>
      <c r="BE197" s="238">
        <f>IF(N197="základní",J197,0)</f>
        <v>0</v>
      </c>
      <c r="BF197" s="238">
        <f>IF(N197="snížená",J197,0)</f>
        <v>0</v>
      </c>
      <c r="BG197" s="238">
        <f>IF(N197="zákl. přenesená",J197,0)</f>
        <v>0</v>
      </c>
      <c r="BH197" s="238">
        <f>IF(N197="sníž. přenesená",J197,0)</f>
        <v>0</v>
      </c>
      <c r="BI197" s="238">
        <f>IF(N197="nulová",J197,0)</f>
        <v>0</v>
      </c>
      <c r="BJ197" s="16" t="s">
        <v>85</v>
      </c>
      <c r="BK197" s="238">
        <f>ROUND(I197*H197,2)</f>
        <v>0</v>
      </c>
      <c r="BL197" s="16" t="s">
        <v>260</v>
      </c>
      <c r="BM197" s="237" t="s">
        <v>585</v>
      </c>
    </row>
    <row r="198" s="2" customFormat="1">
      <c r="A198" s="37"/>
      <c r="B198" s="38"/>
      <c r="C198" s="39"/>
      <c r="D198" s="241" t="s">
        <v>300</v>
      </c>
      <c r="E198" s="39"/>
      <c r="F198" s="272" t="s">
        <v>1045</v>
      </c>
      <c r="G198" s="39"/>
      <c r="H198" s="39"/>
      <c r="I198" s="273"/>
      <c r="J198" s="39"/>
      <c r="K198" s="39"/>
      <c r="L198" s="43"/>
      <c r="M198" s="274"/>
      <c r="N198" s="275"/>
      <c r="O198" s="90"/>
      <c r="P198" s="90"/>
      <c r="Q198" s="90"/>
      <c r="R198" s="90"/>
      <c r="S198" s="90"/>
      <c r="T198" s="91"/>
      <c r="U198" s="37"/>
      <c r="V198" s="37"/>
      <c r="W198" s="37"/>
      <c r="X198" s="37"/>
      <c r="Y198" s="37"/>
      <c r="Z198" s="37"/>
      <c r="AA198" s="37"/>
      <c r="AB198" s="37"/>
      <c r="AC198" s="37"/>
      <c r="AD198" s="37"/>
      <c r="AE198" s="37"/>
      <c r="AT198" s="16" t="s">
        <v>300</v>
      </c>
      <c r="AU198" s="16" t="s">
        <v>85</v>
      </c>
    </row>
    <row r="199" s="12" customFormat="1" ht="25.92" customHeight="1">
      <c r="A199" s="12"/>
      <c r="B199" s="210"/>
      <c r="C199" s="211"/>
      <c r="D199" s="212" t="s">
        <v>76</v>
      </c>
      <c r="E199" s="213" t="s">
        <v>765</v>
      </c>
      <c r="F199" s="213" t="s">
        <v>766</v>
      </c>
      <c r="G199" s="211"/>
      <c r="H199" s="211"/>
      <c r="I199" s="214"/>
      <c r="J199" s="215">
        <f>BK199</f>
        <v>0</v>
      </c>
      <c r="K199" s="211"/>
      <c r="L199" s="216"/>
      <c r="M199" s="217"/>
      <c r="N199" s="218"/>
      <c r="O199" s="218"/>
      <c r="P199" s="219">
        <f>SUM(P200:P205)</f>
        <v>0</v>
      </c>
      <c r="Q199" s="218"/>
      <c r="R199" s="219">
        <f>SUM(R200:R205)</f>
        <v>0</v>
      </c>
      <c r="S199" s="218"/>
      <c r="T199" s="220">
        <f>SUM(T200:T205)</f>
        <v>0</v>
      </c>
      <c r="U199" s="12"/>
      <c r="V199" s="12"/>
      <c r="W199" s="12"/>
      <c r="X199" s="12"/>
      <c r="Y199" s="12"/>
      <c r="Z199" s="12"/>
      <c r="AA199" s="12"/>
      <c r="AB199" s="12"/>
      <c r="AC199" s="12"/>
      <c r="AD199" s="12"/>
      <c r="AE199" s="12"/>
      <c r="AR199" s="221" t="s">
        <v>87</v>
      </c>
      <c r="AT199" s="222" t="s">
        <v>76</v>
      </c>
      <c r="AU199" s="222" t="s">
        <v>77</v>
      </c>
      <c r="AY199" s="221" t="s">
        <v>184</v>
      </c>
      <c r="BK199" s="223">
        <f>SUM(BK200:BK205)</f>
        <v>0</v>
      </c>
    </row>
    <row r="200" s="2" customFormat="1" ht="16.5" customHeight="1">
      <c r="A200" s="37"/>
      <c r="B200" s="38"/>
      <c r="C200" s="226" t="s">
        <v>380</v>
      </c>
      <c r="D200" s="226" t="s">
        <v>186</v>
      </c>
      <c r="E200" s="227" t="s">
        <v>1059</v>
      </c>
      <c r="F200" s="228" t="s">
        <v>1060</v>
      </c>
      <c r="G200" s="229" t="s">
        <v>733</v>
      </c>
      <c r="H200" s="230">
        <v>4</v>
      </c>
      <c r="I200" s="231"/>
      <c r="J200" s="232">
        <f>ROUND(I200*H200,2)</f>
        <v>0</v>
      </c>
      <c r="K200" s="228" t="s">
        <v>943</v>
      </c>
      <c r="L200" s="43"/>
      <c r="M200" s="233" t="s">
        <v>1</v>
      </c>
      <c r="N200" s="234" t="s">
        <v>42</v>
      </c>
      <c r="O200" s="90"/>
      <c r="P200" s="235">
        <f>O200*H200</f>
        <v>0</v>
      </c>
      <c r="Q200" s="235">
        <v>0</v>
      </c>
      <c r="R200" s="235">
        <f>Q200*H200</f>
        <v>0</v>
      </c>
      <c r="S200" s="235">
        <v>0</v>
      </c>
      <c r="T200" s="236">
        <f>S200*H200</f>
        <v>0</v>
      </c>
      <c r="U200" s="37"/>
      <c r="V200" s="37"/>
      <c r="W200" s="37"/>
      <c r="X200" s="37"/>
      <c r="Y200" s="37"/>
      <c r="Z200" s="37"/>
      <c r="AA200" s="37"/>
      <c r="AB200" s="37"/>
      <c r="AC200" s="37"/>
      <c r="AD200" s="37"/>
      <c r="AE200" s="37"/>
      <c r="AR200" s="237" t="s">
        <v>260</v>
      </c>
      <c r="AT200" s="237" t="s">
        <v>186</v>
      </c>
      <c r="AU200" s="237" t="s">
        <v>85</v>
      </c>
      <c r="AY200" s="16" t="s">
        <v>184</v>
      </c>
      <c r="BE200" s="238">
        <f>IF(N200="základní",J200,0)</f>
        <v>0</v>
      </c>
      <c r="BF200" s="238">
        <f>IF(N200="snížená",J200,0)</f>
        <v>0</v>
      </c>
      <c r="BG200" s="238">
        <f>IF(N200="zákl. přenesená",J200,0)</f>
        <v>0</v>
      </c>
      <c r="BH200" s="238">
        <f>IF(N200="sníž. přenesená",J200,0)</f>
        <v>0</v>
      </c>
      <c r="BI200" s="238">
        <f>IF(N200="nulová",J200,0)</f>
        <v>0</v>
      </c>
      <c r="BJ200" s="16" t="s">
        <v>85</v>
      </c>
      <c r="BK200" s="238">
        <f>ROUND(I200*H200,2)</f>
        <v>0</v>
      </c>
      <c r="BL200" s="16" t="s">
        <v>260</v>
      </c>
      <c r="BM200" s="237" t="s">
        <v>595</v>
      </c>
    </row>
    <row r="201" s="2" customFormat="1">
      <c r="A201" s="37"/>
      <c r="B201" s="38"/>
      <c r="C201" s="39"/>
      <c r="D201" s="241" t="s">
        <v>300</v>
      </c>
      <c r="E201" s="39"/>
      <c r="F201" s="272" t="s">
        <v>1061</v>
      </c>
      <c r="G201" s="39"/>
      <c r="H201" s="39"/>
      <c r="I201" s="273"/>
      <c r="J201" s="39"/>
      <c r="K201" s="39"/>
      <c r="L201" s="43"/>
      <c r="M201" s="274"/>
      <c r="N201" s="275"/>
      <c r="O201" s="90"/>
      <c r="P201" s="90"/>
      <c r="Q201" s="90"/>
      <c r="R201" s="90"/>
      <c r="S201" s="90"/>
      <c r="T201" s="91"/>
      <c r="U201" s="37"/>
      <c r="V201" s="37"/>
      <c r="W201" s="37"/>
      <c r="X201" s="37"/>
      <c r="Y201" s="37"/>
      <c r="Z201" s="37"/>
      <c r="AA201" s="37"/>
      <c r="AB201" s="37"/>
      <c r="AC201" s="37"/>
      <c r="AD201" s="37"/>
      <c r="AE201" s="37"/>
      <c r="AT201" s="16" t="s">
        <v>300</v>
      </c>
      <c r="AU201" s="16" t="s">
        <v>85</v>
      </c>
    </row>
    <row r="202" s="2" customFormat="1" ht="16.5" customHeight="1">
      <c r="A202" s="37"/>
      <c r="B202" s="38"/>
      <c r="C202" s="226" t="s">
        <v>384</v>
      </c>
      <c r="D202" s="226" t="s">
        <v>186</v>
      </c>
      <c r="E202" s="227" t="s">
        <v>1062</v>
      </c>
      <c r="F202" s="228" t="s">
        <v>1063</v>
      </c>
      <c r="G202" s="229" t="s">
        <v>327</v>
      </c>
      <c r="H202" s="230">
        <v>22</v>
      </c>
      <c r="I202" s="231"/>
      <c r="J202" s="232">
        <f>ROUND(I202*H202,2)</f>
        <v>0</v>
      </c>
      <c r="K202" s="228" t="s">
        <v>943</v>
      </c>
      <c r="L202" s="43"/>
      <c r="M202" s="233" t="s">
        <v>1</v>
      </c>
      <c r="N202" s="234" t="s">
        <v>42</v>
      </c>
      <c r="O202" s="90"/>
      <c r="P202" s="235">
        <f>O202*H202</f>
        <v>0</v>
      </c>
      <c r="Q202" s="235">
        <v>0</v>
      </c>
      <c r="R202" s="235">
        <f>Q202*H202</f>
        <v>0</v>
      </c>
      <c r="S202" s="235">
        <v>0</v>
      </c>
      <c r="T202" s="236">
        <f>S202*H202</f>
        <v>0</v>
      </c>
      <c r="U202" s="37"/>
      <c r="V202" s="37"/>
      <c r="W202" s="37"/>
      <c r="X202" s="37"/>
      <c r="Y202" s="37"/>
      <c r="Z202" s="37"/>
      <c r="AA202" s="37"/>
      <c r="AB202" s="37"/>
      <c r="AC202" s="37"/>
      <c r="AD202" s="37"/>
      <c r="AE202" s="37"/>
      <c r="AR202" s="237" t="s">
        <v>260</v>
      </c>
      <c r="AT202" s="237" t="s">
        <v>186</v>
      </c>
      <c r="AU202" s="237" t="s">
        <v>85</v>
      </c>
      <c r="AY202" s="16" t="s">
        <v>184</v>
      </c>
      <c r="BE202" s="238">
        <f>IF(N202="základní",J202,0)</f>
        <v>0</v>
      </c>
      <c r="BF202" s="238">
        <f>IF(N202="snížená",J202,0)</f>
        <v>0</v>
      </c>
      <c r="BG202" s="238">
        <f>IF(N202="zákl. přenesená",J202,0)</f>
        <v>0</v>
      </c>
      <c r="BH202" s="238">
        <f>IF(N202="sníž. přenesená",J202,0)</f>
        <v>0</v>
      </c>
      <c r="BI202" s="238">
        <f>IF(N202="nulová",J202,0)</f>
        <v>0</v>
      </c>
      <c r="BJ202" s="16" t="s">
        <v>85</v>
      </c>
      <c r="BK202" s="238">
        <f>ROUND(I202*H202,2)</f>
        <v>0</v>
      </c>
      <c r="BL202" s="16" t="s">
        <v>260</v>
      </c>
      <c r="BM202" s="237" t="s">
        <v>605</v>
      </c>
    </row>
    <row r="203" s="2" customFormat="1">
      <c r="A203" s="37"/>
      <c r="B203" s="38"/>
      <c r="C203" s="39"/>
      <c r="D203" s="241" t="s">
        <v>300</v>
      </c>
      <c r="E203" s="39"/>
      <c r="F203" s="272" t="s">
        <v>1064</v>
      </c>
      <c r="G203" s="39"/>
      <c r="H203" s="39"/>
      <c r="I203" s="273"/>
      <c r="J203" s="39"/>
      <c r="K203" s="39"/>
      <c r="L203" s="43"/>
      <c r="M203" s="274"/>
      <c r="N203" s="275"/>
      <c r="O203" s="90"/>
      <c r="P203" s="90"/>
      <c r="Q203" s="90"/>
      <c r="R203" s="90"/>
      <c r="S203" s="90"/>
      <c r="T203" s="91"/>
      <c r="U203" s="37"/>
      <c r="V203" s="37"/>
      <c r="W203" s="37"/>
      <c r="X203" s="37"/>
      <c r="Y203" s="37"/>
      <c r="Z203" s="37"/>
      <c r="AA203" s="37"/>
      <c r="AB203" s="37"/>
      <c r="AC203" s="37"/>
      <c r="AD203" s="37"/>
      <c r="AE203" s="37"/>
      <c r="AT203" s="16" t="s">
        <v>300</v>
      </c>
      <c r="AU203" s="16" t="s">
        <v>85</v>
      </c>
    </row>
    <row r="204" s="2" customFormat="1" ht="16.5" customHeight="1">
      <c r="A204" s="37"/>
      <c r="B204" s="38"/>
      <c r="C204" s="226" t="s">
        <v>389</v>
      </c>
      <c r="D204" s="226" t="s">
        <v>186</v>
      </c>
      <c r="E204" s="227" t="s">
        <v>1065</v>
      </c>
      <c r="F204" s="228" t="s">
        <v>1066</v>
      </c>
      <c r="G204" s="229" t="s">
        <v>263</v>
      </c>
      <c r="H204" s="230">
        <v>0.0070000000000000001</v>
      </c>
      <c r="I204" s="231"/>
      <c r="J204" s="232">
        <f>ROUND(I204*H204,2)</f>
        <v>0</v>
      </c>
      <c r="K204" s="228" t="s">
        <v>943</v>
      </c>
      <c r="L204" s="43"/>
      <c r="M204" s="233" t="s">
        <v>1</v>
      </c>
      <c r="N204" s="234" t="s">
        <v>42</v>
      </c>
      <c r="O204" s="90"/>
      <c r="P204" s="235">
        <f>O204*H204</f>
        <v>0</v>
      </c>
      <c r="Q204" s="235">
        <v>0</v>
      </c>
      <c r="R204" s="235">
        <f>Q204*H204</f>
        <v>0</v>
      </c>
      <c r="S204" s="235">
        <v>0</v>
      </c>
      <c r="T204" s="236">
        <f>S204*H204</f>
        <v>0</v>
      </c>
      <c r="U204" s="37"/>
      <c r="V204" s="37"/>
      <c r="W204" s="37"/>
      <c r="X204" s="37"/>
      <c r="Y204" s="37"/>
      <c r="Z204" s="37"/>
      <c r="AA204" s="37"/>
      <c r="AB204" s="37"/>
      <c r="AC204" s="37"/>
      <c r="AD204" s="37"/>
      <c r="AE204" s="37"/>
      <c r="AR204" s="237" t="s">
        <v>260</v>
      </c>
      <c r="AT204" s="237" t="s">
        <v>186</v>
      </c>
      <c r="AU204" s="237" t="s">
        <v>85</v>
      </c>
      <c r="AY204" s="16" t="s">
        <v>184</v>
      </c>
      <c r="BE204" s="238">
        <f>IF(N204="základní",J204,0)</f>
        <v>0</v>
      </c>
      <c r="BF204" s="238">
        <f>IF(N204="snížená",J204,0)</f>
        <v>0</v>
      </c>
      <c r="BG204" s="238">
        <f>IF(N204="zákl. přenesená",J204,0)</f>
        <v>0</v>
      </c>
      <c r="BH204" s="238">
        <f>IF(N204="sníž. přenesená",J204,0)</f>
        <v>0</v>
      </c>
      <c r="BI204" s="238">
        <f>IF(N204="nulová",J204,0)</f>
        <v>0</v>
      </c>
      <c r="BJ204" s="16" t="s">
        <v>85</v>
      </c>
      <c r="BK204" s="238">
        <f>ROUND(I204*H204,2)</f>
        <v>0</v>
      </c>
      <c r="BL204" s="16" t="s">
        <v>260</v>
      </c>
      <c r="BM204" s="237" t="s">
        <v>613</v>
      </c>
    </row>
    <row r="205" s="2" customFormat="1">
      <c r="A205" s="37"/>
      <c r="B205" s="38"/>
      <c r="C205" s="39"/>
      <c r="D205" s="241" t="s">
        <v>300</v>
      </c>
      <c r="E205" s="39"/>
      <c r="F205" s="272" t="s">
        <v>1067</v>
      </c>
      <c r="G205" s="39"/>
      <c r="H205" s="39"/>
      <c r="I205" s="273"/>
      <c r="J205" s="39"/>
      <c r="K205" s="39"/>
      <c r="L205" s="43"/>
      <c r="M205" s="274"/>
      <c r="N205" s="275"/>
      <c r="O205" s="90"/>
      <c r="P205" s="90"/>
      <c r="Q205" s="90"/>
      <c r="R205" s="90"/>
      <c r="S205" s="90"/>
      <c r="T205" s="91"/>
      <c r="U205" s="37"/>
      <c r="V205" s="37"/>
      <c r="W205" s="37"/>
      <c r="X205" s="37"/>
      <c r="Y205" s="37"/>
      <c r="Z205" s="37"/>
      <c r="AA205" s="37"/>
      <c r="AB205" s="37"/>
      <c r="AC205" s="37"/>
      <c r="AD205" s="37"/>
      <c r="AE205" s="37"/>
      <c r="AT205" s="16" t="s">
        <v>300</v>
      </c>
      <c r="AU205" s="16" t="s">
        <v>85</v>
      </c>
    </row>
    <row r="206" s="12" customFormat="1" ht="25.92" customHeight="1">
      <c r="A206" s="12"/>
      <c r="B206" s="210"/>
      <c r="C206" s="211"/>
      <c r="D206" s="212" t="s">
        <v>76</v>
      </c>
      <c r="E206" s="213" t="s">
        <v>1068</v>
      </c>
      <c r="F206" s="213" t="s">
        <v>1069</v>
      </c>
      <c r="G206" s="211"/>
      <c r="H206" s="211"/>
      <c r="I206" s="214"/>
      <c r="J206" s="215">
        <f>BK206</f>
        <v>0</v>
      </c>
      <c r="K206" s="211"/>
      <c r="L206" s="216"/>
      <c r="M206" s="217"/>
      <c r="N206" s="218"/>
      <c r="O206" s="218"/>
      <c r="P206" s="219">
        <f>SUM(P207:P214)</f>
        <v>0</v>
      </c>
      <c r="Q206" s="218"/>
      <c r="R206" s="219">
        <f>SUM(R207:R214)</f>
        <v>0</v>
      </c>
      <c r="S206" s="218"/>
      <c r="T206" s="220">
        <f>SUM(T207:T214)</f>
        <v>0</v>
      </c>
      <c r="U206" s="12"/>
      <c r="V206" s="12"/>
      <c r="W206" s="12"/>
      <c r="X206" s="12"/>
      <c r="Y206" s="12"/>
      <c r="Z206" s="12"/>
      <c r="AA206" s="12"/>
      <c r="AB206" s="12"/>
      <c r="AC206" s="12"/>
      <c r="AD206" s="12"/>
      <c r="AE206" s="12"/>
      <c r="AR206" s="221" t="s">
        <v>85</v>
      </c>
      <c r="AT206" s="222" t="s">
        <v>76</v>
      </c>
      <c r="AU206" s="222" t="s">
        <v>77</v>
      </c>
      <c r="AY206" s="221" t="s">
        <v>184</v>
      </c>
      <c r="BK206" s="223">
        <f>SUM(BK207:BK214)</f>
        <v>0</v>
      </c>
    </row>
    <row r="207" s="2" customFormat="1" ht="16.5" customHeight="1">
      <c r="A207" s="37"/>
      <c r="B207" s="38"/>
      <c r="C207" s="226" t="s">
        <v>394</v>
      </c>
      <c r="D207" s="226" t="s">
        <v>186</v>
      </c>
      <c r="E207" s="227" t="s">
        <v>1070</v>
      </c>
      <c r="F207" s="228" t="s">
        <v>1071</v>
      </c>
      <c r="G207" s="229" t="s">
        <v>263</v>
      </c>
      <c r="H207" s="230">
        <v>0.84999999999999998</v>
      </c>
      <c r="I207" s="231"/>
      <c r="J207" s="232">
        <f>ROUND(I207*H207,2)</f>
        <v>0</v>
      </c>
      <c r="K207" s="228" t="s">
        <v>943</v>
      </c>
      <c r="L207" s="43"/>
      <c r="M207" s="233" t="s">
        <v>1</v>
      </c>
      <c r="N207" s="234" t="s">
        <v>42</v>
      </c>
      <c r="O207" s="90"/>
      <c r="P207" s="235">
        <f>O207*H207</f>
        <v>0</v>
      </c>
      <c r="Q207" s="235">
        <v>0</v>
      </c>
      <c r="R207" s="235">
        <f>Q207*H207</f>
        <v>0</v>
      </c>
      <c r="S207" s="235">
        <v>0</v>
      </c>
      <c r="T207" s="236">
        <f>S207*H207</f>
        <v>0</v>
      </c>
      <c r="U207" s="37"/>
      <c r="V207" s="37"/>
      <c r="W207" s="37"/>
      <c r="X207" s="37"/>
      <c r="Y207" s="37"/>
      <c r="Z207" s="37"/>
      <c r="AA207" s="37"/>
      <c r="AB207" s="37"/>
      <c r="AC207" s="37"/>
      <c r="AD207" s="37"/>
      <c r="AE207" s="37"/>
      <c r="AR207" s="237" t="s">
        <v>108</v>
      </c>
      <c r="AT207" s="237" t="s">
        <v>186</v>
      </c>
      <c r="AU207" s="237" t="s">
        <v>85</v>
      </c>
      <c r="AY207" s="16" t="s">
        <v>184</v>
      </c>
      <c r="BE207" s="238">
        <f>IF(N207="základní",J207,0)</f>
        <v>0</v>
      </c>
      <c r="BF207" s="238">
        <f>IF(N207="snížená",J207,0)</f>
        <v>0</v>
      </c>
      <c r="BG207" s="238">
        <f>IF(N207="zákl. přenesená",J207,0)</f>
        <v>0</v>
      </c>
      <c r="BH207" s="238">
        <f>IF(N207="sníž. přenesená",J207,0)</f>
        <v>0</v>
      </c>
      <c r="BI207" s="238">
        <f>IF(N207="nulová",J207,0)</f>
        <v>0</v>
      </c>
      <c r="BJ207" s="16" t="s">
        <v>85</v>
      </c>
      <c r="BK207" s="238">
        <f>ROUND(I207*H207,2)</f>
        <v>0</v>
      </c>
      <c r="BL207" s="16" t="s">
        <v>108</v>
      </c>
      <c r="BM207" s="237" t="s">
        <v>623</v>
      </c>
    </row>
    <row r="208" s="2" customFormat="1">
      <c r="A208" s="37"/>
      <c r="B208" s="38"/>
      <c r="C208" s="39"/>
      <c r="D208" s="241" t="s">
        <v>300</v>
      </c>
      <c r="E208" s="39"/>
      <c r="F208" s="272" t="s">
        <v>1072</v>
      </c>
      <c r="G208" s="39"/>
      <c r="H208" s="39"/>
      <c r="I208" s="273"/>
      <c r="J208" s="39"/>
      <c r="K208" s="39"/>
      <c r="L208" s="43"/>
      <c r="M208" s="274"/>
      <c r="N208" s="275"/>
      <c r="O208" s="90"/>
      <c r="P208" s="90"/>
      <c r="Q208" s="90"/>
      <c r="R208" s="90"/>
      <c r="S208" s="90"/>
      <c r="T208" s="91"/>
      <c r="U208" s="37"/>
      <c r="V208" s="37"/>
      <c r="W208" s="37"/>
      <c r="X208" s="37"/>
      <c r="Y208" s="37"/>
      <c r="Z208" s="37"/>
      <c r="AA208" s="37"/>
      <c r="AB208" s="37"/>
      <c r="AC208" s="37"/>
      <c r="AD208" s="37"/>
      <c r="AE208" s="37"/>
      <c r="AT208" s="16" t="s">
        <v>300</v>
      </c>
      <c r="AU208" s="16" t="s">
        <v>85</v>
      </c>
    </row>
    <row r="209" s="2" customFormat="1" ht="16.5" customHeight="1">
      <c r="A209" s="37"/>
      <c r="B209" s="38"/>
      <c r="C209" s="226" t="s">
        <v>399</v>
      </c>
      <c r="D209" s="226" t="s">
        <v>186</v>
      </c>
      <c r="E209" s="227" t="s">
        <v>1073</v>
      </c>
      <c r="F209" s="228" t="s">
        <v>1074</v>
      </c>
      <c r="G209" s="229" t="s">
        <v>263</v>
      </c>
      <c r="H209" s="230">
        <v>0.085000000000000006</v>
      </c>
      <c r="I209" s="231"/>
      <c r="J209" s="232">
        <f>ROUND(I209*H209,2)</f>
        <v>0</v>
      </c>
      <c r="K209" s="228" t="s">
        <v>943</v>
      </c>
      <c r="L209" s="43"/>
      <c r="M209" s="233" t="s">
        <v>1</v>
      </c>
      <c r="N209" s="234" t="s">
        <v>42</v>
      </c>
      <c r="O209" s="90"/>
      <c r="P209" s="235">
        <f>O209*H209</f>
        <v>0</v>
      </c>
      <c r="Q209" s="235">
        <v>0</v>
      </c>
      <c r="R209" s="235">
        <f>Q209*H209</f>
        <v>0</v>
      </c>
      <c r="S209" s="235">
        <v>0</v>
      </c>
      <c r="T209" s="236">
        <f>S209*H209</f>
        <v>0</v>
      </c>
      <c r="U209" s="37"/>
      <c r="V209" s="37"/>
      <c r="W209" s="37"/>
      <c r="X209" s="37"/>
      <c r="Y209" s="37"/>
      <c r="Z209" s="37"/>
      <c r="AA209" s="37"/>
      <c r="AB209" s="37"/>
      <c r="AC209" s="37"/>
      <c r="AD209" s="37"/>
      <c r="AE209" s="37"/>
      <c r="AR209" s="237" t="s">
        <v>108</v>
      </c>
      <c r="AT209" s="237" t="s">
        <v>186</v>
      </c>
      <c r="AU209" s="237" t="s">
        <v>85</v>
      </c>
      <c r="AY209" s="16" t="s">
        <v>184</v>
      </c>
      <c r="BE209" s="238">
        <f>IF(N209="základní",J209,0)</f>
        <v>0</v>
      </c>
      <c r="BF209" s="238">
        <f>IF(N209="snížená",J209,0)</f>
        <v>0</v>
      </c>
      <c r="BG209" s="238">
        <f>IF(N209="zákl. přenesená",J209,0)</f>
        <v>0</v>
      </c>
      <c r="BH209" s="238">
        <f>IF(N209="sníž. přenesená",J209,0)</f>
        <v>0</v>
      </c>
      <c r="BI209" s="238">
        <f>IF(N209="nulová",J209,0)</f>
        <v>0</v>
      </c>
      <c r="BJ209" s="16" t="s">
        <v>85</v>
      </c>
      <c r="BK209" s="238">
        <f>ROUND(I209*H209,2)</f>
        <v>0</v>
      </c>
      <c r="BL209" s="16" t="s">
        <v>108</v>
      </c>
      <c r="BM209" s="237" t="s">
        <v>630</v>
      </c>
    </row>
    <row r="210" s="2" customFormat="1" ht="16.5" customHeight="1">
      <c r="A210" s="37"/>
      <c r="B210" s="38"/>
      <c r="C210" s="226" t="s">
        <v>404</v>
      </c>
      <c r="D210" s="226" t="s">
        <v>186</v>
      </c>
      <c r="E210" s="227" t="s">
        <v>1075</v>
      </c>
      <c r="F210" s="228" t="s">
        <v>1076</v>
      </c>
      <c r="G210" s="229" t="s">
        <v>263</v>
      </c>
      <c r="H210" s="230">
        <v>0.085000000000000006</v>
      </c>
      <c r="I210" s="231"/>
      <c r="J210" s="232">
        <f>ROUND(I210*H210,2)</f>
        <v>0</v>
      </c>
      <c r="K210" s="228" t="s">
        <v>943</v>
      </c>
      <c r="L210" s="43"/>
      <c r="M210" s="233" t="s">
        <v>1</v>
      </c>
      <c r="N210" s="234" t="s">
        <v>42</v>
      </c>
      <c r="O210" s="90"/>
      <c r="P210" s="235">
        <f>O210*H210</f>
        <v>0</v>
      </c>
      <c r="Q210" s="235">
        <v>0</v>
      </c>
      <c r="R210" s="235">
        <f>Q210*H210</f>
        <v>0</v>
      </c>
      <c r="S210" s="235">
        <v>0</v>
      </c>
      <c r="T210" s="236">
        <f>S210*H210</f>
        <v>0</v>
      </c>
      <c r="U210" s="37"/>
      <c r="V210" s="37"/>
      <c r="W210" s="37"/>
      <c r="X210" s="37"/>
      <c r="Y210" s="37"/>
      <c r="Z210" s="37"/>
      <c r="AA210" s="37"/>
      <c r="AB210" s="37"/>
      <c r="AC210" s="37"/>
      <c r="AD210" s="37"/>
      <c r="AE210" s="37"/>
      <c r="AR210" s="237" t="s">
        <v>108</v>
      </c>
      <c r="AT210" s="237" t="s">
        <v>186</v>
      </c>
      <c r="AU210" s="237" t="s">
        <v>85</v>
      </c>
      <c r="AY210" s="16" t="s">
        <v>184</v>
      </c>
      <c r="BE210" s="238">
        <f>IF(N210="základní",J210,0)</f>
        <v>0</v>
      </c>
      <c r="BF210" s="238">
        <f>IF(N210="snížená",J210,0)</f>
        <v>0</v>
      </c>
      <c r="BG210" s="238">
        <f>IF(N210="zákl. přenesená",J210,0)</f>
        <v>0</v>
      </c>
      <c r="BH210" s="238">
        <f>IF(N210="sníž. přenesená",J210,0)</f>
        <v>0</v>
      </c>
      <c r="BI210" s="238">
        <f>IF(N210="nulová",J210,0)</f>
        <v>0</v>
      </c>
      <c r="BJ210" s="16" t="s">
        <v>85</v>
      </c>
      <c r="BK210" s="238">
        <f>ROUND(I210*H210,2)</f>
        <v>0</v>
      </c>
      <c r="BL210" s="16" t="s">
        <v>108</v>
      </c>
      <c r="BM210" s="237" t="s">
        <v>639</v>
      </c>
    </row>
    <row r="211" s="2" customFormat="1" ht="16.5" customHeight="1">
      <c r="A211" s="37"/>
      <c r="B211" s="38"/>
      <c r="C211" s="226" t="s">
        <v>409</v>
      </c>
      <c r="D211" s="226" t="s">
        <v>186</v>
      </c>
      <c r="E211" s="227" t="s">
        <v>1077</v>
      </c>
      <c r="F211" s="228" t="s">
        <v>1078</v>
      </c>
      <c r="G211" s="229" t="s">
        <v>263</v>
      </c>
      <c r="H211" s="230">
        <v>0.085000000000000006</v>
      </c>
      <c r="I211" s="231"/>
      <c r="J211" s="232">
        <f>ROUND(I211*H211,2)</f>
        <v>0</v>
      </c>
      <c r="K211" s="228" t="s">
        <v>943</v>
      </c>
      <c r="L211" s="43"/>
      <c r="M211" s="233" t="s">
        <v>1</v>
      </c>
      <c r="N211" s="234" t="s">
        <v>42</v>
      </c>
      <c r="O211" s="90"/>
      <c r="P211" s="235">
        <f>O211*H211</f>
        <v>0</v>
      </c>
      <c r="Q211" s="235">
        <v>0</v>
      </c>
      <c r="R211" s="235">
        <f>Q211*H211</f>
        <v>0</v>
      </c>
      <c r="S211" s="235">
        <v>0</v>
      </c>
      <c r="T211" s="236">
        <f>S211*H211</f>
        <v>0</v>
      </c>
      <c r="U211" s="37"/>
      <c r="V211" s="37"/>
      <c r="W211" s="37"/>
      <c r="X211" s="37"/>
      <c r="Y211" s="37"/>
      <c r="Z211" s="37"/>
      <c r="AA211" s="37"/>
      <c r="AB211" s="37"/>
      <c r="AC211" s="37"/>
      <c r="AD211" s="37"/>
      <c r="AE211" s="37"/>
      <c r="AR211" s="237" t="s">
        <v>108</v>
      </c>
      <c r="AT211" s="237" t="s">
        <v>186</v>
      </c>
      <c r="AU211" s="237" t="s">
        <v>85</v>
      </c>
      <c r="AY211" s="16" t="s">
        <v>184</v>
      </c>
      <c r="BE211" s="238">
        <f>IF(N211="základní",J211,0)</f>
        <v>0</v>
      </c>
      <c r="BF211" s="238">
        <f>IF(N211="snížená",J211,0)</f>
        <v>0</v>
      </c>
      <c r="BG211" s="238">
        <f>IF(N211="zákl. přenesená",J211,0)</f>
        <v>0</v>
      </c>
      <c r="BH211" s="238">
        <f>IF(N211="sníž. přenesená",J211,0)</f>
        <v>0</v>
      </c>
      <c r="BI211" s="238">
        <f>IF(N211="nulová",J211,0)</f>
        <v>0</v>
      </c>
      <c r="BJ211" s="16" t="s">
        <v>85</v>
      </c>
      <c r="BK211" s="238">
        <f>ROUND(I211*H211,2)</f>
        <v>0</v>
      </c>
      <c r="BL211" s="16" t="s">
        <v>108</v>
      </c>
      <c r="BM211" s="237" t="s">
        <v>647</v>
      </c>
    </row>
    <row r="212" s="2" customFormat="1" ht="24.15" customHeight="1">
      <c r="A212" s="37"/>
      <c r="B212" s="38"/>
      <c r="C212" s="226" t="s">
        <v>414</v>
      </c>
      <c r="D212" s="226" t="s">
        <v>186</v>
      </c>
      <c r="E212" s="227" t="s">
        <v>1079</v>
      </c>
      <c r="F212" s="228" t="s">
        <v>1080</v>
      </c>
      <c r="G212" s="229" t="s">
        <v>263</v>
      </c>
      <c r="H212" s="230">
        <v>0.085000000000000006</v>
      </c>
      <c r="I212" s="231"/>
      <c r="J212" s="232">
        <f>ROUND(I212*H212,2)</f>
        <v>0</v>
      </c>
      <c r="K212" s="228" t="s">
        <v>943</v>
      </c>
      <c r="L212" s="43"/>
      <c r="M212" s="233" t="s">
        <v>1</v>
      </c>
      <c r="N212" s="234" t="s">
        <v>42</v>
      </c>
      <c r="O212" s="90"/>
      <c r="P212" s="235">
        <f>O212*H212</f>
        <v>0</v>
      </c>
      <c r="Q212" s="235">
        <v>0</v>
      </c>
      <c r="R212" s="235">
        <f>Q212*H212</f>
        <v>0</v>
      </c>
      <c r="S212" s="235">
        <v>0</v>
      </c>
      <c r="T212" s="236">
        <f>S212*H212</f>
        <v>0</v>
      </c>
      <c r="U212" s="37"/>
      <c r="V212" s="37"/>
      <c r="W212" s="37"/>
      <c r="X212" s="37"/>
      <c r="Y212" s="37"/>
      <c r="Z212" s="37"/>
      <c r="AA212" s="37"/>
      <c r="AB212" s="37"/>
      <c r="AC212" s="37"/>
      <c r="AD212" s="37"/>
      <c r="AE212" s="37"/>
      <c r="AR212" s="237" t="s">
        <v>108</v>
      </c>
      <c r="AT212" s="237" t="s">
        <v>186</v>
      </c>
      <c r="AU212" s="237" t="s">
        <v>85</v>
      </c>
      <c r="AY212" s="16" t="s">
        <v>184</v>
      </c>
      <c r="BE212" s="238">
        <f>IF(N212="základní",J212,0)</f>
        <v>0</v>
      </c>
      <c r="BF212" s="238">
        <f>IF(N212="snížená",J212,0)</f>
        <v>0</v>
      </c>
      <c r="BG212" s="238">
        <f>IF(N212="zákl. přenesená",J212,0)</f>
        <v>0</v>
      </c>
      <c r="BH212" s="238">
        <f>IF(N212="sníž. přenesená",J212,0)</f>
        <v>0</v>
      </c>
      <c r="BI212" s="238">
        <f>IF(N212="nulová",J212,0)</f>
        <v>0</v>
      </c>
      <c r="BJ212" s="16" t="s">
        <v>85</v>
      </c>
      <c r="BK212" s="238">
        <f>ROUND(I212*H212,2)</f>
        <v>0</v>
      </c>
      <c r="BL212" s="16" t="s">
        <v>108</v>
      </c>
      <c r="BM212" s="237" t="s">
        <v>656</v>
      </c>
    </row>
    <row r="213" s="2" customFormat="1">
      <c r="A213" s="37"/>
      <c r="B213" s="38"/>
      <c r="C213" s="39"/>
      <c r="D213" s="241" t="s">
        <v>300</v>
      </c>
      <c r="E213" s="39"/>
      <c r="F213" s="272" t="s">
        <v>1081</v>
      </c>
      <c r="G213" s="39"/>
      <c r="H213" s="39"/>
      <c r="I213" s="273"/>
      <c r="J213" s="39"/>
      <c r="K213" s="39"/>
      <c r="L213" s="43"/>
      <c r="M213" s="274"/>
      <c r="N213" s="275"/>
      <c r="O213" s="90"/>
      <c r="P213" s="90"/>
      <c r="Q213" s="90"/>
      <c r="R213" s="90"/>
      <c r="S213" s="90"/>
      <c r="T213" s="91"/>
      <c r="U213" s="37"/>
      <c r="V213" s="37"/>
      <c r="W213" s="37"/>
      <c r="X213" s="37"/>
      <c r="Y213" s="37"/>
      <c r="Z213" s="37"/>
      <c r="AA213" s="37"/>
      <c r="AB213" s="37"/>
      <c r="AC213" s="37"/>
      <c r="AD213" s="37"/>
      <c r="AE213" s="37"/>
      <c r="AT213" s="16" t="s">
        <v>300</v>
      </c>
      <c r="AU213" s="16" t="s">
        <v>85</v>
      </c>
    </row>
    <row r="214" s="2" customFormat="1" ht="24.15" customHeight="1">
      <c r="A214" s="37"/>
      <c r="B214" s="38"/>
      <c r="C214" s="226" t="s">
        <v>420</v>
      </c>
      <c r="D214" s="226" t="s">
        <v>186</v>
      </c>
      <c r="E214" s="227" t="s">
        <v>1082</v>
      </c>
      <c r="F214" s="228" t="s">
        <v>1083</v>
      </c>
      <c r="G214" s="229" t="s">
        <v>263</v>
      </c>
      <c r="H214" s="230">
        <v>0.085000000000000006</v>
      </c>
      <c r="I214" s="231"/>
      <c r="J214" s="232">
        <f>ROUND(I214*H214,2)</f>
        <v>0</v>
      </c>
      <c r="K214" s="228" t="s">
        <v>959</v>
      </c>
      <c r="L214" s="43"/>
      <c r="M214" s="281" t="s">
        <v>1</v>
      </c>
      <c r="N214" s="282" t="s">
        <v>42</v>
      </c>
      <c r="O214" s="279"/>
      <c r="P214" s="283">
        <f>O214*H214</f>
        <v>0</v>
      </c>
      <c r="Q214" s="283">
        <v>0</v>
      </c>
      <c r="R214" s="283">
        <f>Q214*H214</f>
        <v>0</v>
      </c>
      <c r="S214" s="283">
        <v>0</v>
      </c>
      <c r="T214" s="284">
        <f>S214*H214</f>
        <v>0</v>
      </c>
      <c r="U214" s="37"/>
      <c r="V214" s="37"/>
      <c r="W214" s="37"/>
      <c r="X214" s="37"/>
      <c r="Y214" s="37"/>
      <c r="Z214" s="37"/>
      <c r="AA214" s="37"/>
      <c r="AB214" s="37"/>
      <c r="AC214" s="37"/>
      <c r="AD214" s="37"/>
      <c r="AE214" s="37"/>
      <c r="AR214" s="237" t="s">
        <v>108</v>
      </c>
      <c r="AT214" s="237" t="s">
        <v>186</v>
      </c>
      <c r="AU214" s="237" t="s">
        <v>85</v>
      </c>
      <c r="AY214" s="16" t="s">
        <v>184</v>
      </c>
      <c r="BE214" s="238">
        <f>IF(N214="základní",J214,0)</f>
        <v>0</v>
      </c>
      <c r="BF214" s="238">
        <f>IF(N214="snížená",J214,0)</f>
        <v>0</v>
      </c>
      <c r="BG214" s="238">
        <f>IF(N214="zákl. přenesená",J214,0)</f>
        <v>0</v>
      </c>
      <c r="BH214" s="238">
        <f>IF(N214="sníž. přenesená",J214,0)</f>
        <v>0</v>
      </c>
      <c r="BI214" s="238">
        <f>IF(N214="nulová",J214,0)</f>
        <v>0</v>
      </c>
      <c r="BJ214" s="16" t="s">
        <v>85</v>
      </c>
      <c r="BK214" s="238">
        <f>ROUND(I214*H214,2)</f>
        <v>0</v>
      </c>
      <c r="BL214" s="16" t="s">
        <v>108</v>
      </c>
      <c r="BM214" s="237" t="s">
        <v>664</v>
      </c>
    </row>
    <row r="215" s="2" customFormat="1" ht="6.96" customHeight="1">
      <c r="A215" s="37"/>
      <c r="B215" s="65"/>
      <c r="C215" s="66"/>
      <c r="D215" s="66"/>
      <c r="E215" s="66"/>
      <c r="F215" s="66"/>
      <c r="G215" s="66"/>
      <c r="H215" s="66"/>
      <c r="I215" s="66"/>
      <c r="J215" s="66"/>
      <c r="K215" s="66"/>
      <c r="L215" s="43"/>
      <c r="M215" s="37"/>
      <c r="O215" s="37"/>
      <c r="P215" s="37"/>
      <c r="Q215" s="37"/>
      <c r="R215" s="37"/>
      <c r="S215" s="37"/>
      <c r="T215" s="37"/>
      <c r="U215" s="37"/>
      <c r="V215" s="37"/>
      <c r="W215" s="37"/>
      <c r="X215" s="37"/>
      <c r="Y215" s="37"/>
      <c r="Z215" s="37"/>
      <c r="AA215" s="37"/>
      <c r="AB215" s="37"/>
      <c r="AC215" s="37"/>
      <c r="AD215" s="37"/>
      <c r="AE215" s="37"/>
    </row>
  </sheetData>
  <sheetProtection sheet="1" autoFilter="0" formatColumns="0" formatRows="0" objects="1" scenarios="1" spinCount="100000" saltValue="FW5nBuwUqCRz1W/T59lw6TtofAruOQuP2KkqBnC4t0WRVIK6LOwZL6lOaWVShmNpkkHb3DF5uAjrFVen0/JaDA==" hashValue="lXqMptLB/uKrjFHwk/6c+0NN/Wfoq7zAVYTNKzEInDfWy9j4OmM8vi1vhKTTWLseJJGSrH67ttim0xijs/ZlRQ==" algorithmName="SHA-512" password="E785"/>
  <autoFilter ref="C123:K214"/>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97</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s="1" customFormat="1" ht="12" customHeight="1">
      <c r="B8" s="19"/>
      <c r="D8" s="150" t="s">
        <v>136</v>
      </c>
      <c r="L8" s="19"/>
    </row>
    <row r="9" s="2" customFormat="1" ht="16.5" customHeight="1">
      <c r="A9" s="37"/>
      <c r="B9" s="43"/>
      <c r="C9" s="37"/>
      <c r="D9" s="37"/>
      <c r="E9" s="151" t="s">
        <v>1084</v>
      </c>
      <c r="F9" s="37"/>
      <c r="G9" s="37"/>
      <c r="H9" s="37"/>
      <c r="I9" s="37"/>
      <c r="J9" s="37"/>
      <c r="K9" s="37"/>
      <c r="L9" s="62"/>
      <c r="S9" s="37"/>
      <c r="T9" s="37"/>
      <c r="U9" s="37"/>
      <c r="V9" s="37"/>
      <c r="W9" s="37"/>
      <c r="X9" s="37"/>
      <c r="Y9" s="37"/>
      <c r="Z9" s="37"/>
      <c r="AA9" s="37"/>
      <c r="AB9" s="37"/>
      <c r="AC9" s="37"/>
      <c r="AD9" s="37"/>
      <c r="AE9" s="37"/>
    </row>
    <row r="10" s="2" customFormat="1" ht="12" customHeight="1">
      <c r="A10" s="37"/>
      <c r="B10" s="43"/>
      <c r="C10" s="37"/>
      <c r="D10" s="150" t="s">
        <v>1085</v>
      </c>
      <c r="E10" s="37"/>
      <c r="F10" s="37"/>
      <c r="G10" s="37"/>
      <c r="H10" s="37"/>
      <c r="I10" s="37"/>
      <c r="J10" s="37"/>
      <c r="K10" s="37"/>
      <c r="L10" s="62"/>
      <c r="S10" s="37"/>
      <c r="T10" s="37"/>
      <c r="U10" s="37"/>
      <c r="V10" s="37"/>
      <c r="W10" s="37"/>
      <c r="X10" s="37"/>
      <c r="Y10" s="37"/>
      <c r="Z10" s="37"/>
      <c r="AA10" s="37"/>
      <c r="AB10" s="37"/>
      <c r="AC10" s="37"/>
      <c r="AD10" s="37"/>
      <c r="AE10" s="37"/>
    </row>
    <row r="11" s="2" customFormat="1" ht="16.5" customHeight="1">
      <c r="A11" s="37"/>
      <c r="B11" s="43"/>
      <c r="C11" s="37"/>
      <c r="D11" s="37"/>
      <c r="E11" s="152" t="s">
        <v>1086</v>
      </c>
      <c r="F11" s="37"/>
      <c r="G11" s="37"/>
      <c r="H11" s="37"/>
      <c r="I11" s="37"/>
      <c r="J11" s="37"/>
      <c r="K11" s="37"/>
      <c r="L11" s="62"/>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62"/>
      <c r="S12" s="37"/>
      <c r="T12" s="37"/>
      <c r="U12" s="37"/>
      <c r="V12" s="37"/>
      <c r="W12" s="37"/>
      <c r="X12" s="37"/>
      <c r="Y12" s="37"/>
      <c r="Z12" s="37"/>
      <c r="AA12" s="37"/>
      <c r="AB12" s="37"/>
      <c r="AC12" s="37"/>
      <c r="AD12" s="37"/>
      <c r="AE12" s="37"/>
    </row>
    <row r="13" s="2" customFormat="1" ht="12" customHeight="1">
      <c r="A13" s="37"/>
      <c r="B13" s="43"/>
      <c r="C13" s="37"/>
      <c r="D13" s="150" t="s">
        <v>18</v>
      </c>
      <c r="E13" s="37"/>
      <c r="F13" s="140" t="s">
        <v>1</v>
      </c>
      <c r="G13" s="37"/>
      <c r="H13" s="37"/>
      <c r="I13" s="150" t="s">
        <v>19</v>
      </c>
      <c r="J13" s="140" t="s">
        <v>1</v>
      </c>
      <c r="K13" s="37"/>
      <c r="L13" s="62"/>
      <c r="S13" s="37"/>
      <c r="T13" s="37"/>
      <c r="U13" s="37"/>
      <c r="V13" s="37"/>
      <c r="W13" s="37"/>
      <c r="X13" s="37"/>
      <c r="Y13" s="37"/>
      <c r="Z13" s="37"/>
      <c r="AA13" s="37"/>
      <c r="AB13" s="37"/>
      <c r="AC13" s="37"/>
      <c r="AD13" s="37"/>
      <c r="AE13" s="37"/>
    </row>
    <row r="14" s="2" customFormat="1" ht="12" customHeight="1">
      <c r="A14" s="37"/>
      <c r="B14" s="43"/>
      <c r="C14" s="37"/>
      <c r="D14" s="150" t="s">
        <v>20</v>
      </c>
      <c r="E14" s="37"/>
      <c r="F14" s="140" t="s">
        <v>34</v>
      </c>
      <c r="G14" s="37"/>
      <c r="H14" s="37"/>
      <c r="I14" s="150" t="s">
        <v>22</v>
      </c>
      <c r="J14" s="153" t="str">
        <f>'Rekapitulace stavby'!AN8</f>
        <v>27. 4. 2025</v>
      </c>
      <c r="K14" s="37"/>
      <c r="L14" s="62"/>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62"/>
      <c r="S15" s="37"/>
      <c r="T15" s="37"/>
      <c r="U15" s="37"/>
      <c r="V15" s="37"/>
      <c r="W15" s="37"/>
      <c r="X15" s="37"/>
      <c r="Y15" s="37"/>
      <c r="Z15" s="37"/>
      <c r="AA15" s="37"/>
      <c r="AB15" s="37"/>
      <c r="AC15" s="37"/>
      <c r="AD15" s="37"/>
      <c r="AE15" s="37"/>
    </row>
    <row r="16" s="2" customFormat="1" ht="12" customHeight="1">
      <c r="A16" s="37"/>
      <c r="B16" s="43"/>
      <c r="C16" s="37"/>
      <c r="D16" s="150" t="s">
        <v>24</v>
      </c>
      <c r="E16" s="37"/>
      <c r="F16" s="37"/>
      <c r="G16" s="37"/>
      <c r="H16" s="37"/>
      <c r="I16" s="150" t="s">
        <v>25</v>
      </c>
      <c r="J16" s="140" t="str">
        <f>IF('Rekapitulace stavby'!AN10="","",'Rekapitulace stavby'!AN10)</f>
        <v/>
      </c>
      <c r="K16" s="37"/>
      <c r="L16" s="62"/>
      <c r="S16" s="37"/>
      <c r="T16" s="37"/>
      <c r="U16" s="37"/>
      <c r="V16" s="37"/>
      <c r="W16" s="37"/>
      <c r="X16" s="37"/>
      <c r="Y16" s="37"/>
      <c r="Z16" s="37"/>
      <c r="AA16" s="37"/>
      <c r="AB16" s="37"/>
      <c r="AC16" s="37"/>
      <c r="AD16" s="37"/>
      <c r="AE16" s="37"/>
    </row>
    <row r="17" s="2" customFormat="1" ht="18" customHeight="1">
      <c r="A17" s="37"/>
      <c r="B17" s="43"/>
      <c r="C17" s="37"/>
      <c r="D17" s="37"/>
      <c r="E17" s="140" t="str">
        <f>IF('Rekapitulace stavby'!E11="","",'Rekapitulace stavby'!E11)</f>
        <v>Ústav termomechaniky AV ČR, v.v.i.</v>
      </c>
      <c r="F17" s="37"/>
      <c r="G17" s="37"/>
      <c r="H17" s="37"/>
      <c r="I17" s="150" t="s">
        <v>27</v>
      </c>
      <c r="J17" s="140" t="str">
        <f>IF('Rekapitulace stavby'!AN11="","",'Rekapitulace stavby'!AN11)</f>
        <v/>
      </c>
      <c r="K17" s="37"/>
      <c r="L17" s="62"/>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62"/>
      <c r="S18" s="37"/>
      <c r="T18" s="37"/>
      <c r="U18" s="37"/>
      <c r="V18" s="37"/>
      <c r="W18" s="37"/>
      <c r="X18" s="37"/>
      <c r="Y18" s="37"/>
      <c r="Z18" s="37"/>
      <c r="AA18" s="37"/>
      <c r="AB18" s="37"/>
      <c r="AC18" s="37"/>
      <c r="AD18" s="37"/>
      <c r="AE18" s="37"/>
    </row>
    <row r="19" s="2" customFormat="1" ht="12" customHeight="1">
      <c r="A19" s="37"/>
      <c r="B19" s="43"/>
      <c r="C19" s="37"/>
      <c r="D19" s="150" t="s">
        <v>28</v>
      </c>
      <c r="E19" s="37"/>
      <c r="F19" s="37"/>
      <c r="G19" s="37"/>
      <c r="H19" s="37"/>
      <c r="I19" s="150" t="s">
        <v>25</v>
      </c>
      <c r="J19" s="32" t="str">
        <f>'Rekapitulace stavby'!AN13</f>
        <v>Vyplň údaj</v>
      </c>
      <c r="K19" s="37"/>
      <c r="L19" s="62"/>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40"/>
      <c r="G20" s="140"/>
      <c r="H20" s="140"/>
      <c r="I20" s="150" t="s">
        <v>27</v>
      </c>
      <c r="J20" s="32" t="str">
        <f>'Rekapitulace stavby'!AN14</f>
        <v>Vyplň údaj</v>
      </c>
      <c r="K20" s="37"/>
      <c r="L20" s="62"/>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62"/>
      <c r="S21" s="37"/>
      <c r="T21" s="37"/>
      <c r="U21" s="37"/>
      <c r="V21" s="37"/>
      <c r="W21" s="37"/>
      <c r="X21" s="37"/>
      <c r="Y21" s="37"/>
      <c r="Z21" s="37"/>
      <c r="AA21" s="37"/>
      <c r="AB21" s="37"/>
      <c r="AC21" s="37"/>
      <c r="AD21" s="37"/>
      <c r="AE21" s="37"/>
    </row>
    <row r="22" s="2" customFormat="1" ht="12" customHeight="1">
      <c r="A22" s="37"/>
      <c r="B22" s="43"/>
      <c r="C22" s="37"/>
      <c r="D22" s="150" t="s">
        <v>30</v>
      </c>
      <c r="E22" s="37"/>
      <c r="F22" s="37"/>
      <c r="G22" s="37"/>
      <c r="H22" s="37"/>
      <c r="I22" s="150" t="s">
        <v>25</v>
      </c>
      <c r="J22" s="140" t="str">
        <f>IF('Rekapitulace stavby'!AN16="","",'Rekapitulace stavby'!AN16)</f>
        <v/>
      </c>
      <c r="K22" s="37"/>
      <c r="L22" s="62"/>
      <c r="S22" s="37"/>
      <c r="T22" s="37"/>
      <c r="U22" s="37"/>
      <c r="V22" s="37"/>
      <c r="W22" s="37"/>
      <c r="X22" s="37"/>
      <c r="Y22" s="37"/>
      <c r="Z22" s="37"/>
      <c r="AA22" s="37"/>
      <c r="AB22" s="37"/>
      <c r="AC22" s="37"/>
      <c r="AD22" s="37"/>
      <c r="AE22" s="37"/>
    </row>
    <row r="23" s="2" customFormat="1" ht="18" customHeight="1">
      <c r="A23" s="37"/>
      <c r="B23" s="43"/>
      <c r="C23" s="37"/>
      <c r="D23" s="37"/>
      <c r="E23" s="140" t="str">
        <f>IF('Rekapitulace stavby'!E17="","",'Rekapitulace stavby'!E17)</f>
        <v>Kania a.s.</v>
      </c>
      <c r="F23" s="37"/>
      <c r="G23" s="37"/>
      <c r="H23" s="37"/>
      <c r="I23" s="150" t="s">
        <v>27</v>
      </c>
      <c r="J23" s="140" t="str">
        <f>IF('Rekapitulace stavby'!AN17="","",'Rekapitulace stavby'!AN17)</f>
        <v/>
      </c>
      <c r="K23" s="37"/>
      <c r="L23" s="62"/>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62"/>
      <c r="S24" s="37"/>
      <c r="T24" s="37"/>
      <c r="U24" s="37"/>
      <c r="V24" s="37"/>
      <c r="W24" s="37"/>
      <c r="X24" s="37"/>
      <c r="Y24" s="37"/>
      <c r="Z24" s="37"/>
      <c r="AA24" s="37"/>
      <c r="AB24" s="37"/>
      <c r="AC24" s="37"/>
      <c r="AD24" s="37"/>
      <c r="AE24" s="37"/>
    </row>
    <row r="25" s="2" customFormat="1" ht="12" customHeight="1">
      <c r="A25" s="37"/>
      <c r="B25" s="43"/>
      <c r="C25" s="37"/>
      <c r="D25" s="150" t="s">
        <v>33</v>
      </c>
      <c r="E25" s="37"/>
      <c r="F25" s="37"/>
      <c r="G25" s="37"/>
      <c r="H25" s="37"/>
      <c r="I25" s="150" t="s">
        <v>25</v>
      </c>
      <c r="J25" s="140" t="str">
        <f>IF('Rekapitulace stavby'!AN19="","",'Rekapitulace stavby'!AN19)</f>
        <v/>
      </c>
      <c r="K25" s="37"/>
      <c r="L25" s="62"/>
      <c r="S25" s="37"/>
      <c r="T25" s="37"/>
      <c r="U25" s="37"/>
      <c r="V25" s="37"/>
      <c r="W25" s="37"/>
      <c r="X25" s="37"/>
      <c r="Y25" s="37"/>
      <c r="Z25" s="37"/>
      <c r="AA25" s="37"/>
      <c r="AB25" s="37"/>
      <c r="AC25" s="37"/>
      <c r="AD25" s="37"/>
      <c r="AE25" s="37"/>
    </row>
    <row r="26" s="2" customFormat="1" ht="18" customHeight="1">
      <c r="A26" s="37"/>
      <c r="B26" s="43"/>
      <c r="C26" s="37"/>
      <c r="D26" s="37"/>
      <c r="E26" s="140" t="str">
        <f>IF('Rekapitulace stavby'!E20="","",'Rekapitulace stavby'!E20)</f>
        <v xml:space="preserve"> </v>
      </c>
      <c r="F26" s="37"/>
      <c r="G26" s="37"/>
      <c r="H26" s="37"/>
      <c r="I26" s="150" t="s">
        <v>27</v>
      </c>
      <c r="J26" s="140" t="str">
        <f>IF('Rekapitulace stavby'!AN20="","",'Rekapitulace stavby'!AN20)</f>
        <v/>
      </c>
      <c r="K26" s="37"/>
      <c r="L26" s="62"/>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62"/>
      <c r="S27" s="37"/>
      <c r="T27" s="37"/>
      <c r="U27" s="37"/>
      <c r="V27" s="37"/>
      <c r="W27" s="37"/>
      <c r="X27" s="37"/>
      <c r="Y27" s="37"/>
      <c r="Z27" s="37"/>
      <c r="AA27" s="37"/>
      <c r="AB27" s="37"/>
      <c r="AC27" s="37"/>
      <c r="AD27" s="37"/>
      <c r="AE27" s="37"/>
    </row>
    <row r="28" s="2" customFormat="1" ht="12" customHeight="1">
      <c r="A28" s="37"/>
      <c r="B28" s="43"/>
      <c r="C28" s="37"/>
      <c r="D28" s="150" t="s">
        <v>35</v>
      </c>
      <c r="E28" s="37"/>
      <c r="F28" s="37"/>
      <c r="G28" s="37"/>
      <c r="H28" s="37"/>
      <c r="I28" s="37"/>
      <c r="J28" s="37"/>
      <c r="K28" s="37"/>
      <c r="L28" s="62"/>
      <c r="S28" s="37"/>
      <c r="T28" s="37"/>
      <c r="U28" s="37"/>
      <c r="V28" s="37"/>
      <c r="W28" s="37"/>
      <c r="X28" s="37"/>
      <c r="Y28" s="37"/>
      <c r="Z28" s="37"/>
      <c r="AA28" s="37"/>
      <c r="AB28" s="37"/>
      <c r="AC28" s="37"/>
      <c r="AD28" s="37"/>
      <c r="AE28" s="37"/>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7"/>
      <c r="B30" s="43"/>
      <c r="C30" s="37"/>
      <c r="D30" s="37"/>
      <c r="E30" s="37"/>
      <c r="F30" s="37"/>
      <c r="G30" s="37"/>
      <c r="H30" s="37"/>
      <c r="I30" s="37"/>
      <c r="J30" s="37"/>
      <c r="K30" s="37"/>
      <c r="L30" s="62"/>
      <c r="S30" s="37"/>
      <c r="T30" s="37"/>
      <c r="U30" s="37"/>
      <c r="V30" s="37"/>
      <c r="W30" s="37"/>
      <c r="X30" s="37"/>
      <c r="Y30" s="37"/>
      <c r="Z30" s="37"/>
      <c r="AA30" s="37"/>
      <c r="AB30" s="37"/>
      <c r="AC30" s="37"/>
      <c r="AD30" s="37"/>
      <c r="AE30" s="37"/>
    </row>
    <row r="31" s="2" customFormat="1" ht="6.96" customHeight="1">
      <c r="A31" s="37"/>
      <c r="B31" s="43"/>
      <c r="C31" s="37"/>
      <c r="D31" s="158"/>
      <c r="E31" s="158"/>
      <c r="F31" s="158"/>
      <c r="G31" s="158"/>
      <c r="H31" s="158"/>
      <c r="I31" s="158"/>
      <c r="J31" s="158"/>
      <c r="K31" s="158"/>
      <c r="L31" s="62"/>
      <c r="S31" s="37"/>
      <c r="T31" s="37"/>
      <c r="U31" s="37"/>
      <c r="V31" s="37"/>
      <c r="W31" s="37"/>
      <c r="X31" s="37"/>
      <c r="Y31" s="37"/>
      <c r="Z31" s="37"/>
      <c r="AA31" s="37"/>
      <c r="AB31" s="37"/>
      <c r="AC31" s="37"/>
      <c r="AD31" s="37"/>
      <c r="AE31" s="37"/>
    </row>
    <row r="32" s="2" customFormat="1" ht="25.44" customHeight="1">
      <c r="A32" s="37"/>
      <c r="B32" s="43"/>
      <c r="C32" s="37"/>
      <c r="D32" s="159" t="s">
        <v>37</v>
      </c>
      <c r="E32" s="37"/>
      <c r="F32" s="37"/>
      <c r="G32" s="37"/>
      <c r="H32" s="37"/>
      <c r="I32" s="37"/>
      <c r="J32" s="160">
        <f>ROUND(J122, 2)</f>
        <v>0</v>
      </c>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14.4" customHeight="1">
      <c r="A34" s="37"/>
      <c r="B34" s="43"/>
      <c r="C34" s="37"/>
      <c r="D34" s="37"/>
      <c r="E34" s="37"/>
      <c r="F34" s="161" t="s">
        <v>39</v>
      </c>
      <c r="G34" s="37"/>
      <c r="H34" s="37"/>
      <c r="I34" s="161" t="s">
        <v>38</v>
      </c>
      <c r="J34" s="161" t="s">
        <v>40</v>
      </c>
      <c r="K34" s="37"/>
      <c r="L34" s="62"/>
      <c r="S34" s="37"/>
      <c r="T34" s="37"/>
      <c r="U34" s="37"/>
      <c r="V34" s="37"/>
      <c r="W34" s="37"/>
      <c r="X34" s="37"/>
      <c r="Y34" s="37"/>
      <c r="Z34" s="37"/>
      <c r="AA34" s="37"/>
      <c r="AB34" s="37"/>
      <c r="AC34" s="37"/>
      <c r="AD34" s="37"/>
      <c r="AE34" s="37"/>
    </row>
    <row r="35" s="2" customFormat="1" ht="14.4" customHeight="1">
      <c r="A35" s="37"/>
      <c r="B35" s="43"/>
      <c r="C35" s="37"/>
      <c r="D35" s="162" t="s">
        <v>41</v>
      </c>
      <c r="E35" s="150" t="s">
        <v>42</v>
      </c>
      <c r="F35" s="163">
        <f>ROUND((SUM(BE122:BE139)),  2)</f>
        <v>0</v>
      </c>
      <c r="G35" s="37"/>
      <c r="H35" s="37"/>
      <c r="I35" s="164">
        <v>0.20999999999999999</v>
      </c>
      <c r="J35" s="163">
        <f>ROUND(((SUM(BE122:BE139))*I35),  2)</f>
        <v>0</v>
      </c>
      <c r="K35" s="37"/>
      <c r="L35" s="62"/>
      <c r="S35" s="37"/>
      <c r="T35" s="37"/>
      <c r="U35" s="37"/>
      <c r="V35" s="37"/>
      <c r="W35" s="37"/>
      <c r="X35" s="37"/>
      <c r="Y35" s="37"/>
      <c r="Z35" s="37"/>
      <c r="AA35" s="37"/>
      <c r="AB35" s="37"/>
      <c r="AC35" s="37"/>
      <c r="AD35" s="37"/>
      <c r="AE35" s="37"/>
    </row>
    <row r="36" s="2" customFormat="1" ht="14.4" customHeight="1">
      <c r="A36" s="37"/>
      <c r="B36" s="43"/>
      <c r="C36" s="37"/>
      <c r="D36" s="37"/>
      <c r="E36" s="150" t="s">
        <v>43</v>
      </c>
      <c r="F36" s="163">
        <f>ROUND((SUM(BF122:BF139)),  2)</f>
        <v>0</v>
      </c>
      <c r="G36" s="37"/>
      <c r="H36" s="37"/>
      <c r="I36" s="164">
        <v>0.12</v>
      </c>
      <c r="J36" s="163">
        <f>ROUND(((SUM(BF122:BF139))*I36),  2)</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50" t="s">
        <v>44</v>
      </c>
      <c r="F37" s="163">
        <f>ROUND((SUM(BG122:BG139)),  2)</f>
        <v>0</v>
      </c>
      <c r="G37" s="37"/>
      <c r="H37" s="37"/>
      <c r="I37" s="164">
        <v>0.20999999999999999</v>
      </c>
      <c r="J37" s="163">
        <f>0</f>
        <v>0</v>
      </c>
      <c r="K37" s="37"/>
      <c r="L37" s="62"/>
      <c r="S37" s="37"/>
      <c r="T37" s="37"/>
      <c r="U37" s="37"/>
      <c r="V37" s="37"/>
      <c r="W37" s="37"/>
      <c r="X37" s="37"/>
      <c r="Y37" s="37"/>
      <c r="Z37" s="37"/>
      <c r="AA37" s="37"/>
      <c r="AB37" s="37"/>
      <c r="AC37" s="37"/>
      <c r="AD37" s="37"/>
      <c r="AE37" s="37"/>
    </row>
    <row r="38" hidden="1" s="2" customFormat="1" ht="14.4" customHeight="1">
      <c r="A38" s="37"/>
      <c r="B38" s="43"/>
      <c r="C38" s="37"/>
      <c r="D38" s="37"/>
      <c r="E38" s="150" t="s">
        <v>45</v>
      </c>
      <c r="F38" s="163">
        <f>ROUND((SUM(BH122:BH139)),  2)</f>
        <v>0</v>
      </c>
      <c r="G38" s="37"/>
      <c r="H38" s="37"/>
      <c r="I38" s="164">
        <v>0.12</v>
      </c>
      <c r="J38" s="163">
        <f>0</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46</v>
      </c>
      <c r="F39" s="163">
        <f>ROUND((SUM(BI122:BI139)),  2)</f>
        <v>0</v>
      </c>
      <c r="G39" s="37"/>
      <c r="H39" s="37"/>
      <c r="I39" s="164">
        <v>0</v>
      </c>
      <c r="J39" s="163">
        <f>0</f>
        <v>0</v>
      </c>
      <c r="K39" s="37"/>
      <c r="L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2" customFormat="1" ht="25.44" customHeight="1">
      <c r="A41" s="37"/>
      <c r="B41" s="43"/>
      <c r="C41" s="165"/>
      <c r="D41" s="166" t="s">
        <v>47</v>
      </c>
      <c r="E41" s="167"/>
      <c r="F41" s="167"/>
      <c r="G41" s="168" t="s">
        <v>48</v>
      </c>
      <c r="H41" s="169" t="s">
        <v>49</v>
      </c>
      <c r="I41" s="167"/>
      <c r="J41" s="170">
        <f>SUM(J32:J39)</f>
        <v>0</v>
      </c>
      <c r="K41" s="171"/>
      <c r="L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2" customFormat="1" ht="16.5" customHeight="1">
      <c r="A87" s="37"/>
      <c r="B87" s="38"/>
      <c r="C87" s="39"/>
      <c r="D87" s="39"/>
      <c r="E87" s="183" t="s">
        <v>1084</v>
      </c>
      <c r="F87" s="39"/>
      <c r="G87" s="39"/>
      <c r="H87" s="39"/>
      <c r="I87" s="39"/>
      <c r="J87" s="39"/>
      <c r="K87" s="39"/>
      <c r="L87" s="62"/>
      <c r="S87" s="37"/>
      <c r="T87" s="37"/>
      <c r="U87" s="37"/>
      <c r="V87" s="37"/>
      <c r="W87" s="37"/>
      <c r="X87" s="37"/>
      <c r="Y87" s="37"/>
      <c r="Z87" s="37"/>
      <c r="AA87" s="37"/>
      <c r="AB87" s="37"/>
      <c r="AC87" s="37"/>
      <c r="AD87" s="37"/>
      <c r="AE87" s="37"/>
    </row>
    <row r="88" s="2" customFormat="1" ht="12" customHeight="1">
      <c r="A88" s="37"/>
      <c r="B88" s="38"/>
      <c r="C88" s="31" t="s">
        <v>1085</v>
      </c>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6.5" customHeight="1">
      <c r="A89" s="37"/>
      <c r="B89" s="38"/>
      <c r="C89" s="39"/>
      <c r="D89" s="39"/>
      <c r="E89" s="75" t="str">
        <f>E11</f>
        <v>D.1.2.4_1 - Vytápění</v>
      </c>
      <c r="F89" s="39"/>
      <c r="G89" s="39"/>
      <c r="H89" s="39"/>
      <c r="I89" s="39"/>
      <c r="J89" s="39"/>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2" customHeight="1">
      <c r="A91" s="37"/>
      <c r="B91" s="38"/>
      <c r="C91" s="31" t="s">
        <v>20</v>
      </c>
      <c r="D91" s="39"/>
      <c r="E91" s="39"/>
      <c r="F91" s="26" t="str">
        <f>F14</f>
        <v xml:space="preserve"> </v>
      </c>
      <c r="G91" s="39"/>
      <c r="H91" s="39"/>
      <c r="I91" s="31" t="s">
        <v>22</v>
      </c>
      <c r="J91" s="78" t="str">
        <f>IF(J14="","",J14)</f>
        <v>27. 4. 2025</v>
      </c>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5.15" customHeight="1">
      <c r="A93" s="37"/>
      <c r="B93" s="38"/>
      <c r="C93" s="31" t="s">
        <v>24</v>
      </c>
      <c r="D93" s="39"/>
      <c r="E93" s="39"/>
      <c r="F93" s="26" t="str">
        <f>E17</f>
        <v>Ústav termomechaniky AV ČR, v.v.i.</v>
      </c>
      <c r="G93" s="39"/>
      <c r="H93" s="39"/>
      <c r="I93" s="31" t="s">
        <v>30</v>
      </c>
      <c r="J93" s="35" t="str">
        <f>E23</f>
        <v>Kania a.s.</v>
      </c>
      <c r="K93" s="39"/>
      <c r="L93" s="62"/>
      <c r="S93" s="37"/>
      <c r="T93" s="37"/>
      <c r="U93" s="37"/>
      <c r="V93" s="37"/>
      <c r="W93" s="37"/>
      <c r="X93" s="37"/>
      <c r="Y93" s="37"/>
      <c r="Z93" s="37"/>
      <c r="AA93" s="37"/>
      <c r="AB93" s="37"/>
      <c r="AC93" s="37"/>
      <c r="AD93" s="37"/>
      <c r="AE93" s="37"/>
    </row>
    <row r="94" s="2" customFormat="1" ht="15.15" customHeight="1">
      <c r="A94" s="37"/>
      <c r="B94" s="38"/>
      <c r="C94" s="31" t="s">
        <v>28</v>
      </c>
      <c r="D94" s="39"/>
      <c r="E94" s="39"/>
      <c r="F94" s="26" t="str">
        <f>IF(E20="","",E20)</f>
        <v>Vyplň údaj</v>
      </c>
      <c r="G94" s="39"/>
      <c r="H94" s="39"/>
      <c r="I94" s="31" t="s">
        <v>33</v>
      </c>
      <c r="J94" s="35" t="str">
        <f>E26</f>
        <v xml:space="preserve"> </v>
      </c>
      <c r="K94" s="39"/>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9.28" customHeight="1">
      <c r="A96" s="37"/>
      <c r="B96" s="38"/>
      <c r="C96" s="184" t="s">
        <v>139</v>
      </c>
      <c r="D96" s="185"/>
      <c r="E96" s="185"/>
      <c r="F96" s="185"/>
      <c r="G96" s="185"/>
      <c r="H96" s="185"/>
      <c r="I96" s="185"/>
      <c r="J96" s="186" t="s">
        <v>140</v>
      </c>
      <c r="K96" s="185"/>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2.8" customHeight="1">
      <c r="A98" s="37"/>
      <c r="B98" s="38"/>
      <c r="C98" s="187" t="s">
        <v>141</v>
      </c>
      <c r="D98" s="39"/>
      <c r="E98" s="39"/>
      <c r="F98" s="39"/>
      <c r="G98" s="39"/>
      <c r="H98" s="39"/>
      <c r="I98" s="39"/>
      <c r="J98" s="109">
        <f>J122</f>
        <v>0</v>
      </c>
      <c r="K98" s="39"/>
      <c r="L98" s="62"/>
      <c r="S98" s="37"/>
      <c r="T98" s="37"/>
      <c r="U98" s="37"/>
      <c r="V98" s="37"/>
      <c r="W98" s="37"/>
      <c r="X98" s="37"/>
      <c r="Y98" s="37"/>
      <c r="Z98" s="37"/>
      <c r="AA98" s="37"/>
      <c r="AB98" s="37"/>
      <c r="AC98" s="37"/>
      <c r="AD98" s="37"/>
      <c r="AE98" s="37"/>
      <c r="AU98" s="16" t="s">
        <v>142</v>
      </c>
    </row>
    <row r="99" s="9" customFormat="1" ht="24.96" customHeight="1">
      <c r="A99" s="9"/>
      <c r="B99" s="188"/>
      <c r="C99" s="189"/>
      <c r="D99" s="190" t="s">
        <v>1087</v>
      </c>
      <c r="E99" s="191"/>
      <c r="F99" s="191"/>
      <c r="G99" s="191"/>
      <c r="H99" s="191"/>
      <c r="I99" s="191"/>
      <c r="J99" s="192">
        <f>J123</f>
        <v>0</v>
      </c>
      <c r="K99" s="189"/>
      <c r="L99" s="193"/>
      <c r="S99" s="9"/>
      <c r="T99" s="9"/>
      <c r="U99" s="9"/>
      <c r="V99" s="9"/>
      <c r="W99" s="9"/>
      <c r="X99" s="9"/>
      <c r="Y99" s="9"/>
      <c r="Z99" s="9"/>
      <c r="AA99" s="9"/>
      <c r="AB99" s="9"/>
      <c r="AC99" s="9"/>
      <c r="AD99" s="9"/>
      <c r="AE99" s="9"/>
    </row>
    <row r="100" s="9" customFormat="1" ht="24.96" customHeight="1">
      <c r="A100" s="9"/>
      <c r="B100" s="188"/>
      <c r="C100" s="189"/>
      <c r="D100" s="190" t="s">
        <v>1088</v>
      </c>
      <c r="E100" s="191"/>
      <c r="F100" s="191"/>
      <c r="G100" s="191"/>
      <c r="H100" s="191"/>
      <c r="I100" s="191"/>
      <c r="J100" s="192">
        <f>J131</f>
        <v>0</v>
      </c>
      <c r="K100" s="189"/>
      <c r="L100" s="193"/>
      <c r="S100" s="9"/>
      <c r="T100" s="9"/>
      <c r="U100" s="9"/>
      <c r="V100" s="9"/>
      <c r="W100" s="9"/>
      <c r="X100" s="9"/>
      <c r="Y100" s="9"/>
      <c r="Z100" s="9"/>
      <c r="AA100" s="9"/>
      <c r="AB100" s="9"/>
      <c r="AC100" s="9"/>
      <c r="AD100" s="9"/>
      <c r="AE100" s="9"/>
    </row>
    <row r="101" s="2" customFormat="1" ht="21.84" customHeight="1">
      <c r="A101" s="37"/>
      <c r="B101" s="38"/>
      <c r="C101" s="39"/>
      <c r="D101" s="39"/>
      <c r="E101" s="39"/>
      <c r="F101" s="39"/>
      <c r="G101" s="39"/>
      <c r="H101" s="39"/>
      <c r="I101" s="39"/>
      <c r="J101" s="39"/>
      <c r="K101" s="39"/>
      <c r="L101" s="62"/>
      <c r="S101" s="37"/>
      <c r="T101" s="37"/>
      <c r="U101" s="37"/>
      <c r="V101" s="37"/>
      <c r="W101" s="37"/>
      <c r="X101" s="37"/>
      <c r="Y101" s="37"/>
      <c r="Z101" s="37"/>
      <c r="AA101" s="37"/>
      <c r="AB101" s="37"/>
      <c r="AC101" s="37"/>
      <c r="AD101" s="37"/>
      <c r="AE101" s="37"/>
    </row>
    <row r="102" s="2" customFormat="1" ht="6.96" customHeight="1">
      <c r="A102" s="37"/>
      <c r="B102" s="65"/>
      <c r="C102" s="66"/>
      <c r="D102" s="66"/>
      <c r="E102" s="66"/>
      <c r="F102" s="66"/>
      <c r="G102" s="66"/>
      <c r="H102" s="66"/>
      <c r="I102" s="66"/>
      <c r="J102" s="66"/>
      <c r="K102" s="66"/>
      <c r="L102" s="62"/>
      <c r="S102" s="37"/>
      <c r="T102" s="37"/>
      <c r="U102" s="37"/>
      <c r="V102" s="37"/>
      <c r="W102" s="37"/>
      <c r="X102" s="37"/>
      <c r="Y102" s="37"/>
      <c r="Z102" s="37"/>
      <c r="AA102" s="37"/>
      <c r="AB102" s="37"/>
      <c r="AC102" s="37"/>
      <c r="AD102" s="37"/>
      <c r="AE102" s="37"/>
    </row>
    <row r="106" s="2" customFormat="1" ht="6.96" customHeight="1">
      <c r="A106" s="37"/>
      <c r="B106" s="67"/>
      <c r="C106" s="68"/>
      <c r="D106" s="68"/>
      <c r="E106" s="68"/>
      <c r="F106" s="68"/>
      <c r="G106" s="68"/>
      <c r="H106" s="68"/>
      <c r="I106" s="68"/>
      <c r="J106" s="68"/>
      <c r="K106" s="68"/>
      <c r="L106" s="62"/>
      <c r="S106" s="37"/>
      <c r="T106" s="37"/>
      <c r="U106" s="37"/>
      <c r="V106" s="37"/>
      <c r="W106" s="37"/>
      <c r="X106" s="37"/>
      <c r="Y106" s="37"/>
      <c r="Z106" s="37"/>
      <c r="AA106" s="37"/>
      <c r="AB106" s="37"/>
      <c r="AC106" s="37"/>
      <c r="AD106" s="37"/>
      <c r="AE106" s="37"/>
    </row>
    <row r="107" s="2" customFormat="1" ht="24.96" customHeight="1">
      <c r="A107" s="37"/>
      <c r="B107" s="38"/>
      <c r="C107" s="22" t="s">
        <v>169</v>
      </c>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6.96" customHeight="1">
      <c r="A108" s="37"/>
      <c r="B108" s="38"/>
      <c r="C108" s="39"/>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12" customHeight="1">
      <c r="A109" s="37"/>
      <c r="B109" s="38"/>
      <c r="C109" s="31" t="s">
        <v>16</v>
      </c>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6.5" customHeight="1">
      <c r="A110" s="37"/>
      <c r="B110" s="38"/>
      <c r="C110" s="39"/>
      <c r="D110" s="39"/>
      <c r="E110" s="183" t="str">
        <f>E7</f>
        <v>STAVEBNÍ ÚPRAVY OPTICKÝCH LABORATOŘÍ V ÚSTAVU TERMOMECHANIKY AV ČR, v.v.i.</v>
      </c>
      <c r="F110" s="31"/>
      <c r="G110" s="31"/>
      <c r="H110" s="31"/>
      <c r="I110" s="39"/>
      <c r="J110" s="39"/>
      <c r="K110" s="39"/>
      <c r="L110" s="62"/>
      <c r="S110" s="37"/>
      <c r="T110" s="37"/>
      <c r="U110" s="37"/>
      <c r="V110" s="37"/>
      <c r="W110" s="37"/>
      <c r="X110" s="37"/>
      <c r="Y110" s="37"/>
      <c r="Z110" s="37"/>
      <c r="AA110" s="37"/>
      <c r="AB110" s="37"/>
      <c r="AC110" s="37"/>
      <c r="AD110" s="37"/>
      <c r="AE110" s="37"/>
    </row>
    <row r="111" s="1" customFormat="1" ht="12" customHeight="1">
      <c r="B111" s="20"/>
      <c r="C111" s="31" t="s">
        <v>136</v>
      </c>
      <c r="D111" s="21"/>
      <c r="E111" s="21"/>
      <c r="F111" s="21"/>
      <c r="G111" s="21"/>
      <c r="H111" s="21"/>
      <c r="I111" s="21"/>
      <c r="J111" s="21"/>
      <c r="K111" s="21"/>
      <c r="L111" s="19"/>
    </row>
    <row r="112" s="2" customFormat="1" ht="16.5" customHeight="1">
      <c r="A112" s="37"/>
      <c r="B112" s="38"/>
      <c r="C112" s="39"/>
      <c r="D112" s="39"/>
      <c r="E112" s="183" t="s">
        <v>1084</v>
      </c>
      <c r="F112" s="39"/>
      <c r="G112" s="39"/>
      <c r="H112" s="39"/>
      <c r="I112" s="39"/>
      <c r="J112" s="39"/>
      <c r="K112" s="39"/>
      <c r="L112" s="62"/>
      <c r="S112" s="37"/>
      <c r="T112" s="37"/>
      <c r="U112" s="37"/>
      <c r="V112" s="37"/>
      <c r="W112" s="37"/>
      <c r="X112" s="37"/>
      <c r="Y112" s="37"/>
      <c r="Z112" s="37"/>
      <c r="AA112" s="37"/>
      <c r="AB112" s="37"/>
      <c r="AC112" s="37"/>
      <c r="AD112" s="37"/>
      <c r="AE112" s="37"/>
    </row>
    <row r="113" s="2" customFormat="1" ht="12" customHeight="1">
      <c r="A113" s="37"/>
      <c r="B113" s="38"/>
      <c r="C113" s="31" t="s">
        <v>1085</v>
      </c>
      <c r="D113" s="39"/>
      <c r="E113" s="39"/>
      <c r="F113" s="39"/>
      <c r="G113" s="39"/>
      <c r="H113" s="39"/>
      <c r="I113" s="39"/>
      <c r="J113" s="39"/>
      <c r="K113" s="39"/>
      <c r="L113" s="62"/>
      <c r="S113" s="37"/>
      <c r="T113" s="37"/>
      <c r="U113" s="37"/>
      <c r="V113" s="37"/>
      <c r="W113" s="37"/>
      <c r="X113" s="37"/>
      <c r="Y113" s="37"/>
      <c r="Z113" s="37"/>
      <c r="AA113" s="37"/>
      <c r="AB113" s="37"/>
      <c r="AC113" s="37"/>
      <c r="AD113" s="37"/>
      <c r="AE113" s="37"/>
    </row>
    <row r="114" s="2" customFormat="1" ht="16.5" customHeight="1">
      <c r="A114" s="37"/>
      <c r="B114" s="38"/>
      <c r="C114" s="39"/>
      <c r="D114" s="39"/>
      <c r="E114" s="75" t="str">
        <f>E11</f>
        <v>D.1.2.4_1 - Vytápění</v>
      </c>
      <c r="F114" s="39"/>
      <c r="G114" s="39"/>
      <c r="H114" s="39"/>
      <c r="I114" s="39"/>
      <c r="J114" s="39"/>
      <c r="K114" s="39"/>
      <c r="L114" s="62"/>
      <c r="S114" s="37"/>
      <c r="T114" s="37"/>
      <c r="U114" s="37"/>
      <c r="V114" s="37"/>
      <c r="W114" s="37"/>
      <c r="X114" s="37"/>
      <c r="Y114" s="37"/>
      <c r="Z114" s="37"/>
      <c r="AA114" s="37"/>
      <c r="AB114" s="37"/>
      <c r="AC114" s="37"/>
      <c r="AD114" s="37"/>
      <c r="AE114" s="37"/>
    </row>
    <row r="115" s="2" customFormat="1" ht="6.96" customHeight="1">
      <c r="A115" s="37"/>
      <c r="B115" s="38"/>
      <c r="C115" s="39"/>
      <c r="D115" s="39"/>
      <c r="E115" s="39"/>
      <c r="F115" s="39"/>
      <c r="G115" s="39"/>
      <c r="H115" s="39"/>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20</v>
      </c>
      <c r="D116" s="39"/>
      <c r="E116" s="39"/>
      <c r="F116" s="26" t="str">
        <f>F14</f>
        <v xml:space="preserve"> </v>
      </c>
      <c r="G116" s="39"/>
      <c r="H116" s="39"/>
      <c r="I116" s="31" t="s">
        <v>22</v>
      </c>
      <c r="J116" s="78" t="str">
        <f>IF(J14="","",J14)</f>
        <v>27. 4. 2025</v>
      </c>
      <c r="K116" s="39"/>
      <c r="L116" s="62"/>
      <c r="S116" s="37"/>
      <c r="T116" s="37"/>
      <c r="U116" s="37"/>
      <c r="V116" s="37"/>
      <c r="W116" s="37"/>
      <c r="X116" s="37"/>
      <c r="Y116" s="37"/>
      <c r="Z116" s="37"/>
      <c r="AA116" s="37"/>
      <c r="AB116" s="37"/>
      <c r="AC116" s="37"/>
      <c r="AD116" s="37"/>
      <c r="AE116" s="37"/>
    </row>
    <row r="117" s="2" customFormat="1" ht="6.96" customHeight="1">
      <c r="A117" s="37"/>
      <c r="B117" s="38"/>
      <c r="C117" s="39"/>
      <c r="D117" s="39"/>
      <c r="E117" s="39"/>
      <c r="F117" s="39"/>
      <c r="G117" s="39"/>
      <c r="H117" s="39"/>
      <c r="I117" s="39"/>
      <c r="J117" s="39"/>
      <c r="K117" s="39"/>
      <c r="L117" s="62"/>
      <c r="S117" s="37"/>
      <c r="T117" s="37"/>
      <c r="U117" s="37"/>
      <c r="V117" s="37"/>
      <c r="W117" s="37"/>
      <c r="X117" s="37"/>
      <c r="Y117" s="37"/>
      <c r="Z117" s="37"/>
      <c r="AA117" s="37"/>
      <c r="AB117" s="37"/>
      <c r="AC117" s="37"/>
      <c r="AD117" s="37"/>
      <c r="AE117" s="37"/>
    </row>
    <row r="118" s="2" customFormat="1" ht="15.15" customHeight="1">
      <c r="A118" s="37"/>
      <c r="B118" s="38"/>
      <c r="C118" s="31" t="s">
        <v>24</v>
      </c>
      <c r="D118" s="39"/>
      <c r="E118" s="39"/>
      <c r="F118" s="26" t="str">
        <f>E17</f>
        <v>Ústav termomechaniky AV ČR, v.v.i.</v>
      </c>
      <c r="G118" s="39"/>
      <c r="H118" s="39"/>
      <c r="I118" s="31" t="s">
        <v>30</v>
      </c>
      <c r="J118" s="35" t="str">
        <f>E23</f>
        <v>Kania a.s.</v>
      </c>
      <c r="K118" s="39"/>
      <c r="L118" s="62"/>
      <c r="S118" s="37"/>
      <c r="T118" s="37"/>
      <c r="U118" s="37"/>
      <c r="V118" s="37"/>
      <c r="W118" s="37"/>
      <c r="X118" s="37"/>
      <c r="Y118" s="37"/>
      <c r="Z118" s="37"/>
      <c r="AA118" s="37"/>
      <c r="AB118" s="37"/>
      <c r="AC118" s="37"/>
      <c r="AD118" s="37"/>
      <c r="AE118" s="37"/>
    </row>
    <row r="119" s="2" customFormat="1" ht="15.15" customHeight="1">
      <c r="A119" s="37"/>
      <c r="B119" s="38"/>
      <c r="C119" s="31" t="s">
        <v>28</v>
      </c>
      <c r="D119" s="39"/>
      <c r="E119" s="39"/>
      <c r="F119" s="26" t="str">
        <f>IF(E20="","",E20)</f>
        <v>Vyplň údaj</v>
      </c>
      <c r="G119" s="39"/>
      <c r="H119" s="39"/>
      <c r="I119" s="31" t="s">
        <v>33</v>
      </c>
      <c r="J119" s="35" t="str">
        <f>E26</f>
        <v xml:space="preserve"> </v>
      </c>
      <c r="K119" s="39"/>
      <c r="L119" s="62"/>
      <c r="S119" s="37"/>
      <c r="T119" s="37"/>
      <c r="U119" s="37"/>
      <c r="V119" s="37"/>
      <c r="W119" s="37"/>
      <c r="X119" s="37"/>
      <c r="Y119" s="37"/>
      <c r="Z119" s="37"/>
      <c r="AA119" s="37"/>
      <c r="AB119" s="37"/>
      <c r="AC119" s="37"/>
      <c r="AD119" s="37"/>
      <c r="AE119" s="37"/>
    </row>
    <row r="120" s="2" customFormat="1" ht="10.32"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11" customFormat="1" ht="29.28" customHeight="1">
      <c r="A121" s="199"/>
      <c r="B121" s="200"/>
      <c r="C121" s="201" t="s">
        <v>170</v>
      </c>
      <c r="D121" s="202" t="s">
        <v>62</v>
      </c>
      <c r="E121" s="202" t="s">
        <v>58</v>
      </c>
      <c r="F121" s="202" t="s">
        <v>59</v>
      </c>
      <c r="G121" s="202" t="s">
        <v>171</v>
      </c>
      <c r="H121" s="202" t="s">
        <v>172</v>
      </c>
      <c r="I121" s="202" t="s">
        <v>173</v>
      </c>
      <c r="J121" s="202" t="s">
        <v>140</v>
      </c>
      <c r="K121" s="203" t="s">
        <v>174</v>
      </c>
      <c r="L121" s="204"/>
      <c r="M121" s="99" t="s">
        <v>1</v>
      </c>
      <c r="N121" s="100" t="s">
        <v>41</v>
      </c>
      <c r="O121" s="100" t="s">
        <v>175</v>
      </c>
      <c r="P121" s="100" t="s">
        <v>176</v>
      </c>
      <c r="Q121" s="100" t="s">
        <v>177</v>
      </c>
      <c r="R121" s="100" t="s">
        <v>178</v>
      </c>
      <c r="S121" s="100" t="s">
        <v>179</v>
      </c>
      <c r="T121" s="101" t="s">
        <v>180</v>
      </c>
      <c r="U121" s="199"/>
      <c r="V121" s="199"/>
      <c r="W121" s="199"/>
      <c r="X121" s="199"/>
      <c r="Y121" s="199"/>
      <c r="Z121" s="199"/>
      <c r="AA121" s="199"/>
      <c r="AB121" s="199"/>
      <c r="AC121" s="199"/>
      <c r="AD121" s="199"/>
      <c r="AE121" s="199"/>
    </row>
    <row r="122" s="2" customFormat="1" ht="22.8" customHeight="1">
      <c r="A122" s="37"/>
      <c r="B122" s="38"/>
      <c r="C122" s="106" t="s">
        <v>181</v>
      </c>
      <c r="D122" s="39"/>
      <c r="E122" s="39"/>
      <c r="F122" s="39"/>
      <c r="G122" s="39"/>
      <c r="H122" s="39"/>
      <c r="I122" s="39"/>
      <c r="J122" s="205">
        <f>BK122</f>
        <v>0</v>
      </c>
      <c r="K122" s="39"/>
      <c r="L122" s="43"/>
      <c r="M122" s="102"/>
      <c r="N122" s="206"/>
      <c r="O122" s="103"/>
      <c r="P122" s="207">
        <f>P123+P131</f>
        <v>0</v>
      </c>
      <c r="Q122" s="103"/>
      <c r="R122" s="207">
        <f>R123+R131</f>
        <v>0</v>
      </c>
      <c r="S122" s="103"/>
      <c r="T122" s="208">
        <f>T123+T131</f>
        <v>0</v>
      </c>
      <c r="U122" s="37"/>
      <c r="V122" s="37"/>
      <c r="W122" s="37"/>
      <c r="X122" s="37"/>
      <c r="Y122" s="37"/>
      <c r="Z122" s="37"/>
      <c r="AA122" s="37"/>
      <c r="AB122" s="37"/>
      <c r="AC122" s="37"/>
      <c r="AD122" s="37"/>
      <c r="AE122" s="37"/>
      <c r="AT122" s="16" t="s">
        <v>76</v>
      </c>
      <c r="AU122" s="16" t="s">
        <v>142</v>
      </c>
      <c r="BK122" s="209">
        <f>BK123+BK131</f>
        <v>0</v>
      </c>
    </row>
    <row r="123" s="12" customFormat="1" ht="25.92" customHeight="1">
      <c r="A123" s="12"/>
      <c r="B123" s="210"/>
      <c r="C123" s="211"/>
      <c r="D123" s="212" t="s">
        <v>76</v>
      </c>
      <c r="E123" s="213" t="s">
        <v>1089</v>
      </c>
      <c r="F123" s="213" t="s">
        <v>1090</v>
      </c>
      <c r="G123" s="211"/>
      <c r="H123" s="211"/>
      <c r="I123" s="214"/>
      <c r="J123" s="215">
        <f>BK123</f>
        <v>0</v>
      </c>
      <c r="K123" s="211"/>
      <c r="L123" s="216"/>
      <c r="M123" s="217"/>
      <c r="N123" s="218"/>
      <c r="O123" s="218"/>
      <c r="P123" s="219">
        <f>SUM(P124:P130)</f>
        <v>0</v>
      </c>
      <c r="Q123" s="218"/>
      <c r="R123" s="219">
        <f>SUM(R124:R130)</f>
        <v>0</v>
      </c>
      <c r="S123" s="218"/>
      <c r="T123" s="220">
        <f>SUM(T124:T130)</f>
        <v>0</v>
      </c>
      <c r="U123" s="12"/>
      <c r="V123" s="12"/>
      <c r="W123" s="12"/>
      <c r="X123" s="12"/>
      <c r="Y123" s="12"/>
      <c r="Z123" s="12"/>
      <c r="AA123" s="12"/>
      <c r="AB123" s="12"/>
      <c r="AC123" s="12"/>
      <c r="AD123" s="12"/>
      <c r="AE123" s="12"/>
      <c r="AR123" s="221" t="s">
        <v>87</v>
      </c>
      <c r="AT123" s="222" t="s">
        <v>76</v>
      </c>
      <c r="AU123" s="222" t="s">
        <v>77</v>
      </c>
      <c r="AY123" s="221" t="s">
        <v>184</v>
      </c>
      <c r="BK123" s="223">
        <f>SUM(BK124:BK130)</f>
        <v>0</v>
      </c>
    </row>
    <row r="124" s="2" customFormat="1" ht="16.5" customHeight="1">
      <c r="A124" s="37"/>
      <c r="B124" s="38"/>
      <c r="C124" s="226" t="s">
        <v>85</v>
      </c>
      <c r="D124" s="226" t="s">
        <v>186</v>
      </c>
      <c r="E124" s="227" t="s">
        <v>1091</v>
      </c>
      <c r="F124" s="228" t="s">
        <v>1092</v>
      </c>
      <c r="G124" s="229" t="s">
        <v>263</v>
      </c>
      <c r="H124" s="230">
        <v>0.025000000000000001</v>
      </c>
      <c r="I124" s="231"/>
      <c r="J124" s="232">
        <f>ROUND(I124*H124,2)</f>
        <v>0</v>
      </c>
      <c r="K124" s="228" t="s">
        <v>1</v>
      </c>
      <c r="L124" s="43"/>
      <c r="M124" s="233" t="s">
        <v>1</v>
      </c>
      <c r="N124" s="234" t="s">
        <v>42</v>
      </c>
      <c r="O124" s="90"/>
      <c r="P124" s="235">
        <f>O124*H124</f>
        <v>0</v>
      </c>
      <c r="Q124" s="235">
        <v>0</v>
      </c>
      <c r="R124" s="235">
        <f>Q124*H124</f>
        <v>0</v>
      </c>
      <c r="S124" s="235">
        <v>0</v>
      </c>
      <c r="T124" s="236">
        <f>S124*H124</f>
        <v>0</v>
      </c>
      <c r="U124" s="37"/>
      <c r="V124" s="37"/>
      <c r="W124" s="37"/>
      <c r="X124" s="37"/>
      <c r="Y124" s="37"/>
      <c r="Z124" s="37"/>
      <c r="AA124" s="37"/>
      <c r="AB124" s="37"/>
      <c r="AC124" s="37"/>
      <c r="AD124" s="37"/>
      <c r="AE124" s="37"/>
      <c r="AR124" s="237" t="s">
        <v>260</v>
      </c>
      <c r="AT124" s="237" t="s">
        <v>186</v>
      </c>
      <c r="AU124" s="237" t="s">
        <v>85</v>
      </c>
      <c r="AY124" s="16" t="s">
        <v>184</v>
      </c>
      <c r="BE124" s="238">
        <f>IF(N124="základní",J124,0)</f>
        <v>0</v>
      </c>
      <c r="BF124" s="238">
        <f>IF(N124="snížená",J124,0)</f>
        <v>0</v>
      </c>
      <c r="BG124" s="238">
        <f>IF(N124="zákl. přenesená",J124,0)</f>
        <v>0</v>
      </c>
      <c r="BH124" s="238">
        <f>IF(N124="sníž. přenesená",J124,0)</f>
        <v>0</v>
      </c>
      <c r="BI124" s="238">
        <f>IF(N124="nulová",J124,0)</f>
        <v>0</v>
      </c>
      <c r="BJ124" s="16" t="s">
        <v>85</v>
      </c>
      <c r="BK124" s="238">
        <f>ROUND(I124*H124,2)</f>
        <v>0</v>
      </c>
      <c r="BL124" s="16" t="s">
        <v>260</v>
      </c>
      <c r="BM124" s="237" t="s">
        <v>87</v>
      </c>
    </row>
    <row r="125" s="2" customFormat="1" ht="16.5" customHeight="1">
      <c r="A125" s="37"/>
      <c r="B125" s="38"/>
      <c r="C125" s="226" t="s">
        <v>87</v>
      </c>
      <c r="D125" s="226" t="s">
        <v>186</v>
      </c>
      <c r="E125" s="227" t="s">
        <v>1093</v>
      </c>
      <c r="F125" s="228" t="s">
        <v>1094</v>
      </c>
      <c r="G125" s="229" t="s">
        <v>305</v>
      </c>
      <c r="H125" s="230">
        <v>4</v>
      </c>
      <c r="I125" s="231"/>
      <c r="J125" s="232">
        <f>ROUND(I125*H125,2)</f>
        <v>0</v>
      </c>
      <c r="K125" s="228" t="s">
        <v>1</v>
      </c>
      <c r="L125" s="43"/>
      <c r="M125" s="233" t="s">
        <v>1</v>
      </c>
      <c r="N125" s="234" t="s">
        <v>42</v>
      </c>
      <c r="O125" s="90"/>
      <c r="P125" s="235">
        <f>O125*H125</f>
        <v>0</v>
      </c>
      <c r="Q125" s="235">
        <v>0</v>
      </c>
      <c r="R125" s="235">
        <f>Q125*H125</f>
        <v>0</v>
      </c>
      <c r="S125" s="235">
        <v>0</v>
      </c>
      <c r="T125" s="236">
        <f>S125*H125</f>
        <v>0</v>
      </c>
      <c r="U125" s="37"/>
      <c r="V125" s="37"/>
      <c r="W125" s="37"/>
      <c r="X125" s="37"/>
      <c r="Y125" s="37"/>
      <c r="Z125" s="37"/>
      <c r="AA125" s="37"/>
      <c r="AB125" s="37"/>
      <c r="AC125" s="37"/>
      <c r="AD125" s="37"/>
      <c r="AE125" s="37"/>
      <c r="AR125" s="237" t="s">
        <v>260</v>
      </c>
      <c r="AT125" s="237" t="s">
        <v>186</v>
      </c>
      <c r="AU125" s="237" t="s">
        <v>85</v>
      </c>
      <c r="AY125" s="16" t="s">
        <v>184</v>
      </c>
      <c r="BE125" s="238">
        <f>IF(N125="základní",J125,0)</f>
        <v>0</v>
      </c>
      <c r="BF125" s="238">
        <f>IF(N125="snížená",J125,0)</f>
        <v>0</v>
      </c>
      <c r="BG125" s="238">
        <f>IF(N125="zákl. přenesená",J125,0)</f>
        <v>0</v>
      </c>
      <c r="BH125" s="238">
        <f>IF(N125="sníž. přenesená",J125,0)</f>
        <v>0</v>
      </c>
      <c r="BI125" s="238">
        <f>IF(N125="nulová",J125,0)</f>
        <v>0</v>
      </c>
      <c r="BJ125" s="16" t="s">
        <v>85</v>
      </c>
      <c r="BK125" s="238">
        <f>ROUND(I125*H125,2)</f>
        <v>0</v>
      </c>
      <c r="BL125" s="16" t="s">
        <v>260</v>
      </c>
      <c r="BM125" s="237" t="s">
        <v>108</v>
      </c>
    </row>
    <row r="126" s="2" customFormat="1" ht="16.5" customHeight="1">
      <c r="A126" s="37"/>
      <c r="B126" s="38"/>
      <c r="C126" s="226" t="s">
        <v>102</v>
      </c>
      <c r="D126" s="226" t="s">
        <v>186</v>
      </c>
      <c r="E126" s="227" t="s">
        <v>1095</v>
      </c>
      <c r="F126" s="228" t="s">
        <v>1096</v>
      </c>
      <c r="G126" s="229" t="s">
        <v>305</v>
      </c>
      <c r="H126" s="230">
        <v>4</v>
      </c>
      <c r="I126" s="231"/>
      <c r="J126" s="232">
        <f>ROUND(I126*H126,2)</f>
        <v>0</v>
      </c>
      <c r="K126" s="228" t="s">
        <v>1</v>
      </c>
      <c r="L126" s="43"/>
      <c r="M126" s="233" t="s">
        <v>1</v>
      </c>
      <c r="N126" s="234" t="s">
        <v>42</v>
      </c>
      <c r="O126" s="90"/>
      <c r="P126" s="235">
        <f>O126*H126</f>
        <v>0</v>
      </c>
      <c r="Q126" s="235">
        <v>0</v>
      </c>
      <c r="R126" s="235">
        <f>Q126*H126</f>
        <v>0</v>
      </c>
      <c r="S126" s="235">
        <v>0</v>
      </c>
      <c r="T126" s="236">
        <f>S126*H126</f>
        <v>0</v>
      </c>
      <c r="U126" s="37"/>
      <c r="V126" s="37"/>
      <c r="W126" s="37"/>
      <c r="X126" s="37"/>
      <c r="Y126" s="37"/>
      <c r="Z126" s="37"/>
      <c r="AA126" s="37"/>
      <c r="AB126" s="37"/>
      <c r="AC126" s="37"/>
      <c r="AD126" s="37"/>
      <c r="AE126" s="37"/>
      <c r="AR126" s="237" t="s">
        <v>260</v>
      </c>
      <c r="AT126" s="237" t="s">
        <v>186</v>
      </c>
      <c r="AU126" s="237" t="s">
        <v>85</v>
      </c>
      <c r="AY126" s="16" t="s">
        <v>184</v>
      </c>
      <c r="BE126" s="238">
        <f>IF(N126="základní",J126,0)</f>
        <v>0</v>
      </c>
      <c r="BF126" s="238">
        <f>IF(N126="snížená",J126,0)</f>
        <v>0</v>
      </c>
      <c r="BG126" s="238">
        <f>IF(N126="zákl. přenesená",J126,0)</f>
        <v>0</v>
      </c>
      <c r="BH126" s="238">
        <f>IF(N126="sníž. přenesená",J126,0)</f>
        <v>0</v>
      </c>
      <c r="BI126" s="238">
        <f>IF(N126="nulová",J126,0)</f>
        <v>0</v>
      </c>
      <c r="BJ126" s="16" t="s">
        <v>85</v>
      </c>
      <c r="BK126" s="238">
        <f>ROUND(I126*H126,2)</f>
        <v>0</v>
      </c>
      <c r="BL126" s="16" t="s">
        <v>260</v>
      </c>
      <c r="BM126" s="237" t="s">
        <v>114</v>
      </c>
    </row>
    <row r="127" s="2" customFormat="1" ht="16.5" customHeight="1">
      <c r="A127" s="37"/>
      <c r="B127" s="38"/>
      <c r="C127" s="226" t="s">
        <v>108</v>
      </c>
      <c r="D127" s="226" t="s">
        <v>186</v>
      </c>
      <c r="E127" s="227" t="s">
        <v>1097</v>
      </c>
      <c r="F127" s="228" t="s">
        <v>1098</v>
      </c>
      <c r="G127" s="229" t="s">
        <v>305</v>
      </c>
      <c r="H127" s="230">
        <v>4</v>
      </c>
      <c r="I127" s="231"/>
      <c r="J127" s="232">
        <f>ROUND(I127*H127,2)</f>
        <v>0</v>
      </c>
      <c r="K127" s="228" t="s">
        <v>1</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260</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260</v>
      </c>
      <c r="BM127" s="237" t="s">
        <v>221</v>
      </c>
    </row>
    <row r="128" s="2" customFormat="1" ht="16.5" customHeight="1">
      <c r="A128" s="37"/>
      <c r="B128" s="38"/>
      <c r="C128" s="226" t="s">
        <v>108</v>
      </c>
      <c r="D128" s="226" t="s">
        <v>186</v>
      </c>
      <c r="E128" s="227" t="s">
        <v>1099</v>
      </c>
      <c r="F128" s="228" t="s">
        <v>1100</v>
      </c>
      <c r="G128" s="229" t="s">
        <v>305</v>
      </c>
      <c r="H128" s="230">
        <v>4</v>
      </c>
      <c r="I128" s="231"/>
      <c r="J128" s="232">
        <f>ROUND(I128*H128,2)</f>
        <v>0</v>
      </c>
      <c r="K128" s="228" t="s">
        <v>1</v>
      </c>
      <c r="L128" s="43"/>
      <c r="M128" s="233" t="s">
        <v>1</v>
      </c>
      <c r="N128" s="234" t="s">
        <v>42</v>
      </c>
      <c r="O128" s="90"/>
      <c r="P128" s="235">
        <f>O128*H128</f>
        <v>0</v>
      </c>
      <c r="Q128" s="235">
        <v>0</v>
      </c>
      <c r="R128" s="235">
        <f>Q128*H128</f>
        <v>0</v>
      </c>
      <c r="S128" s="235">
        <v>0</v>
      </c>
      <c r="T128" s="236">
        <f>S128*H128</f>
        <v>0</v>
      </c>
      <c r="U128" s="37"/>
      <c r="V128" s="37"/>
      <c r="W128" s="37"/>
      <c r="X128" s="37"/>
      <c r="Y128" s="37"/>
      <c r="Z128" s="37"/>
      <c r="AA128" s="37"/>
      <c r="AB128" s="37"/>
      <c r="AC128" s="37"/>
      <c r="AD128" s="37"/>
      <c r="AE128" s="37"/>
      <c r="AR128" s="237" t="s">
        <v>260</v>
      </c>
      <c r="AT128" s="237" t="s">
        <v>186</v>
      </c>
      <c r="AU128" s="237" t="s">
        <v>85</v>
      </c>
      <c r="AY128" s="16" t="s">
        <v>184</v>
      </c>
      <c r="BE128" s="238">
        <f>IF(N128="základní",J128,0)</f>
        <v>0</v>
      </c>
      <c r="BF128" s="238">
        <f>IF(N128="snížená",J128,0)</f>
        <v>0</v>
      </c>
      <c r="BG128" s="238">
        <f>IF(N128="zákl. přenesená",J128,0)</f>
        <v>0</v>
      </c>
      <c r="BH128" s="238">
        <f>IF(N128="sníž. přenesená",J128,0)</f>
        <v>0</v>
      </c>
      <c r="BI128" s="238">
        <f>IF(N128="nulová",J128,0)</f>
        <v>0</v>
      </c>
      <c r="BJ128" s="16" t="s">
        <v>85</v>
      </c>
      <c r="BK128" s="238">
        <f>ROUND(I128*H128,2)</f>
        <v>0</v>
      </c>
      <c r="BL128" s="16" t="s">
        <v>260</v>
      </c>
      <c r="BM128" s="237" t="s">
        <v>229</v>
      </c>
    </row>
    <row r="129" s="2" customFormat="1" ht="21.75" customHeight="1">
      <c r="A129" s="37"/>
      <c r="B129" s="38"/>
      <c r="C129" s="226" t="s">
        <v>111</v>
      </c>
      <c r="D129" s="226" t="s">
        <v>186</v>
      </c>
      <c r="E129" s="227" t="s">
        <v>1101</v>
      </c>
      <c r="F129" s="228" t="s">
        <v>1102</v>
      </c>
      <c r="G129" s="229" t="s">
        <v>305</v>
      </c>
      <c r="H129" s="230">
        <v>2</v>
      </c>
      <c r="I129" s="231"/>
      <c r="J129" s="232">
        <f>ROUND(I129*H129,2)</f>
        <v>0</v>
      </c>
      <c r="K129" s="228" t="s">
        <v>1</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260</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260</v>
      </c>
      <c r="BM129" s="237" t="s">
        <v>8</v>
      </c>
    </row>
    <row r="130" s="2" customFormat="1" ht="21.75" customHeight="1">
      <c r="A130" s="37"/>
      <c r="B130" s="38"/>
      <c r="C130" s="226" t="s">
        <v>114</v>
      </c>
      <c r="D130" s="226" t="s">
        <v>186</v>
      </c>
      <c r="E130" s="227" t="s">
        <v>1103</v>
      </c>
      <c r="F130" s="228" t="s">
        <v>1104</v>
      </c>
      <c r="G130" s="229" t="s">
        <v>305</v>
      </c>
      <c r="H130" s="230">
        <v>2</v>
      </c>
      <c r="I130" s="231"/>
      <c r="J130" s="232">
        <f>ROUND(I130*H130,2)</f>
        <v>0</v>
      </c>
      <c r="K130" s="228" t="s">
        <v>1</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260</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260</v>
      </c>
      <c r="BM130" s="237" t="s">
        <v>250</v>
      </c>
    </row>
    <row r="131" s="12" customFormat="1" ht="25.92" customHeight="1">
      <c r="A131" s="12"/>
      <c r="B131" s="210"/>
      <c r="C131" s="211"/>
      <c r="D131" s="212" t="s">
        <v>76</v>
      </c>
      <c r="E131" s="213" t="s">
        <v>1105</v>
      </c>
      <c r="F131" s="213" t="s">
        <v>1106</v>
      </c>
      <c r="G131" s="211"/>
      <c r="H131" s="211"/>
      <c r="I131" s="214"/>
      <c r="J131" s="215">
        <f>BK131</f>
        <v>0</v>
      </c>
      <c r="K131" s="211"/>
      <c r="L131" s="216"/>
      <c r="M131" s="217"/>
      <c r="N131" s="218"/>
      <c r="O131" s="218"/>
      <c r="P131" s="219">
        <f>SUM(P132:P139)</f>
        <v>0</v>
      </c>
      <c r="Q131" s="218"/>
      <c r="R131" s="219">
        <f>SUM(R132:R139)</f>
        <v>0</v>
      </c>
      <c r="S131" s="218"/>
      <c r="T131" s="220">
        <f>SUM(T132:T139)</f>
        <v>0</v>
      </c>
      <c r="U131" s="12"/>
      <c r="V131" s="12"/>
      <c r="W131" s="12"/>
      <c r="X131" s="12"/>
      <c r="Y131" s="12"/>
      <c r="Z131" s="12"/>
      <c r="AA131" s="12"/>
      <c r="AB131" s="12"/>
      <c r="AC131" s="12"/>
      <c r="AD131" s="12"/>
      <c r="AE131" s="12"/>
      <c r="AR131" s="221" t="s">
        <v>85</v>
      </c>
      <c r="AT131" s="222" t="s">
        <v>76</v>
      </c>
      <c r="AU131" s="222" t="s">
        <v>77</v>
      </c>
      <c r="AY131" s="221" t="s">
        <v>184</v>
      </c>
      <c r="BK131" s="223">
        <f>SUM(BK132:BK139)</f>
        <v>0</v>
      </c>
    </row>
    <row r="132" s="2" customFormat="1" ht="16.5" customHeight="1">
      <c r="A132" s="37"/>
      <c r="B132" s="38"/>
      <c r="C132" s="226" t="s">
        <v>216</v>
      </c>
      <c r="D132" s="226" t="s">
        <v>186</v>
      </c>
      <c r="E132" s="227" t="s">
        <v>1107</v>
      </c>
      <c r="F132" s="228" t="s">
        <v>1108</v>
      </c>
      <c r="G132" s="229" t="s">
        <v>305</v>
      </c>
      <c r="H132" s="230">
        <v>1</v>
      </c>
      <c r="I132" s="231"/>
      <c r="J132" s="232">
        <f>ROUND(I132*H132,2)</f>
        <v>0</v>
      </c>
      <c r="K132" s="228" t="s">
        <v>1</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260</v>
      </c>
    </row>
    <row r="133" s="2" customFormat="1" ht="16.5" customHeight="1">
      <c r="A133" s="37"/>
      <c r="B133" s="38"/>
      <c r="C133" s="226" t="s">
        <v>221</v>
      </c>
      <c r="D133" s="226" t="s">
        <v>186</v>
      </c>
      <c r="E133" s="227" t="s">
        <v>1109</v>
      </c>
      <c r="F133" s="228" t="s">
        <v>1110</v>
      </c>
      <c r="G133" s="229" t="s">
        <v>305</v>
      </c>
      <c r="H133" s="230">
        <v>1</v>
      </c>
      <c r="I133" s="231"/>
      <c r="J133" s="232">
        <f>ROUND(I133*H133,2)</f>
        <v>0</v>
      </c>
      <c r="K133" s="228" t="s">
        <v>1</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272</v>
      </c>
    </row>
    <row r="134" s="2" customFormat="1" ht="16.5" customHeight="1">
      <c r="A134" s="37"/>
      <c r="B134" s="38"/>
      <c r="C134" s="226" t="s">
        <v>225</v>
      </c>
      <c r="D134" s="226" t="s">
        <v>186</v>
      </c>
      <c r="E134" s="227" t="s">
        <v>1111</v>
      </c>
      <c r="F134" s="228" t="s">
        <v>1112</v>
      </c>
      <c r="G134" s="229" t="s">
        <v>305</v>
      </c>
      <c r="H134" s="230">
        <v>1</v>
      </c>
      <c r="I134" s="231"/>
      <c r="J134" s="232">
        <f>ROUND(I134*H134,2)</f>
        <v>0</v>
      </c>
      <c r="K134" s="228" t="s">
        <v>1</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281</v>
      </c>
    </row>
    <row r="135" s="2" customFormat="1" ht="16.5" customHeight="1">
      <c r="A135" s="37"/>
      <c r="B135" s="38"/>
      <c r="C135" s="226" t="s">
        <v>229</v>
      </c>
      <c r="D135" s="226" t="s">
        <v>186</v>
      </c>
      <c r="E135" s="227" t="s">
        <v>1113</v>
      </c>
      <c r="F135" s="228" t="s">
        <v>1114</v>
      </c>
      <c r="G135" s="229" t="s">
        <v>189</v>
      </c>
      <c r="H135" s="230">
        <v>0.34999999999999998</v>
      </c>
      <c r="I135" s="231"/>
      <c r="J135" s="232">
        <f>ROUND(I135*H135,2)</f>
        <v>0</v>
      </c>
      <c r="K135" s="228" t="s">
        <v>1</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290</v>
      </c>
    </row>
    <row r="136" s="2" customFormat="1" ht="16.5" customHeight="1">
      <c r="A136" s="37"/>
      <c r="B136" s="38"/>
      <c r="C136" s="226" t="s">
        <v>234</v>
      </c>
      <c r="D136" s="226" t="s">
        <v>186</v>
      </c>
      <c r="E136" s="227" t="s">
        <v>1115</v>
      </c>
      <c r="F136" s="228" t="s">
        <v>1116</v>
      </c>
      <c r="G136" s="229" t="s">
        <v>305</v>
      </c>
      <c r="H136" s="230">
        <v>1</v>
      </c>
      <c r="I136" s="231"/>
      <c r="J136" s="232">
        <f>ROUND(I136*H136,2)</f>
        <v>0</v>
      </c>
      <c r="K136" s="228" t="s">
        <v>1</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302</v>
      </c>
    </row>
    <row r="137" s="2" customFormat="1" ht="16.5" customHeight="1">
      <c r="A137" s="37"/>
      <c r="B137" s="38"/>
      <c r="C137" s="226" t="s">
        <v>8</v>
      </c>
      <c r="D137" s="226" t="s">
        <v>186</v>
      </c>
      <c r="E137" s="227" t="s">
        <v>1117</v>
      </c>
      <c r="F137" s="228" t="s">
        <v>1118</v>
      </c>
      <c r="G137" s="229" t="s">
        <v>1119</v>
      </c>
      <c r="H137" s="230">
        <v>4</v>
      </c>
      <c r="I137" s="231"/>
      <c r="J137" s="232">
        <f>ROUND(I137*H137,2)</f>
        <v>0</v>
      </c>
      <c r="K137" s="228" t="s">
        <v>1</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311</v>
      </c>
    </row>
    <row r="138" s="2" customFormat="1" ht="16.5" customHeight="1">
      <c r="A138" s="37"/>
      <c r="B138" s="38"/>
      <c r="C138" s="226" t="s">
        <v>245</v>
      </c>
      <c r="D138" s="226" t="s">
        <v>186</v>
      </c>
      <c r="E138" s="227" t="s">
        <v>1120</v>
      </c>
      <c r="F138" s="228" t="s">
        <v>1121</v>
      </c>
      <c r="G138" s="229" t="s">
        <v>305</v>
      </c>
      <c r="H138" s="230">
        <v>1</v>
      </c>
      <c r="I138" s="231"/>
      <c r="J138" s="232">
        <f>ROUND(I138*H138,2)</f>
        <v>0</v>
      </c>
      <c r="K138" s="228" t="s">
        <v>1</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319</v>
      </c>
    </row>
    <row r="139" s="2" customFormat="1" ht="16.5" customHeight="1">
      <c r="A139" s="37"/>
      <c r="B139" s="38"/>
      <c r="C139" s="226" t="s">
        <v>250</v>
      </c>
      <c r="D139" s="226" t="s">
        <v>186</v>
      </c>
      <c r="E139" s="227" t="s">
        <v>1122</v>
      </c>
      <c r="F139" s="228" t="s">
        <v>1123</v>
      </c>
      <c r="G139" s="229" t="s">
        <v>305</v>
      </c>
      <c r="H139" s="230">
        <v>4</v>
      </c>
      <c r="I139" s="231"/>
      <c r="J139" s="232">
        <f>ROUND(I139*H139,2)</f>
        <v>0</v>
      </c>
      <c r="K139" s="228" t="s">
        <v>1</v>
      </c>
      <c r="L139" s="43"/>
      <c r="M139" s="281" t="s">
        <v>1</v>
      </c>
      <c r="N139" s="282" t="s">
        <v>42</v>
      </c>
      <c r="O139" s="279"/>
      <c r="P139" s="283">
        <f>O139*H139</f>
        <v>0</v>
      </c>
      <c r="Q139" s="283">
        <v>0</v>
      </c>
      <c r="R139" s="283">
        <f>Q139*H139</f>
        <v>0</v>
      </c>
      <c r="S139" s="283">
        <v>0</v>
      </c>
      <c r="T139" s="284">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329</v>
      </c>
    </row>
    <row r="140" s="2" customFormat="1" ht="6.96" customHeight="1">
      <c r="A140" s="37"/>
      <c r="B140" s="65"/>
      <c r="C140" s="66"/>
      <c r="D140" s="66"/>
      <c r="E140" s="66"/>
      <c r="F140" s="66"/>
      <c r="G140" s="66"/>
      <c r="H140" s="66"/>
      <c r="I140" s="66"/>
      <c r="J140" s="66"/>
      <c r="K140" s="66"/>
      <c r="L140" s="43"/>
      <c r="M140" s="37"/>
      <c r="O140" s="37"/>
      <c r="P140" s="37"/>
      <c r="Q140" s="37"/>
      <c r="R140" s="37"/>
      <c r="S140" s="37"/>
      <c r="T140" s="37"/>
      <c r="U140" s="37"/>
      <c r="V140" s="37"/>
      <c r="W140" s="37"/>
      <c r="X140" s="37"/>
      <c r="Y140" s="37"/>
      <c r="Z140" s="37"/>
      <c r="AA140" s="37"/>
      <c r="AB140" s="37"/>
      <c r="AC140" s="37"/>
      <c r="AD140" s="37"/>
      <c r="AE140" s="37"/>
    </row>
  </sheetData>
  <sheetProtection sheet="1" autoFilter="0" formatColumns="0" formatRows="0" objects="1" scenarios="1" spinCount="100000" saltValue="0O0JxiP5GvZ0S4kKjseE9jKQXBFvWpXTi0rhkVJZqlK3wGh7vvsexDmbZ+59qbtKdrzS4/SujKyNvUxQ/Os/Hg==" hashValue="GQhLSi9eO5xFqPl9BfVxrHymK4ap5L7Tmfc8/0VCy8Ojk6czksEjCfNZXdMKBj5grY9VgKMTuu/ughchsAPHwg==" algorithmName="SHA-512" password="E785"/>
  <autoFilter ref="C121:K139"/>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103</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c r="B8" s="19"/>
      <c r="D8" s="150" t="s">
        <v>136</v>
      </c>
      <c r="L8" s="19"/>
    </row>
    <row r="9" s="1" customFormat="1" ht="16.5" customHeight="1">
      <c r="B9" s="19"/>
      <c r="E9" s="151" t="s">
        <v>1084</v>
      </c>
      <c r="F9" s="1"/>
      <c r="G9" s="1"/>
      <c r="H9" s="1"/>
      <c r="L9" s="19"/>
    </row>
    <row r="10" s="1" customFormat="1" ht="12" customHeight="1">
      <c r="B10" s="19"/>
      <c r="D10" s="150" t="s">
        <v>1085</v>
      </c>
      <c r="L10" s="19"/>
    </row>
    <row r="11" s="2" customFormat="1" ht="16.5" customHeight="1">
      <c r="A11" s="37"/>
      <c r="B11" s="43"/>
      <c r="C11" s="37"/>
      <c r="D11" s="37"/>
      <c r="E11" s="162" t="s">
        <v>1124</v>
      </c>
      <c r="F11" s="37"/>
      <c r="G11" s="37"/>
      <c r="H11" s="37"/>
      <c r="I11" s="37"/>
      <c r="J11" s="37"/>
      <c r="K11" s="37"/>
      <c r="L11" s="62"/>
      <c r="S11" s="37"/>
      <c r="T11" s="37"/>
      <c r="U11" s="37"/>
      <c r="V11" s="37"/>
      <c r="W11" s="37"/>
      <c r="X11" s="37"/>
      <c r="Y11" s="37"/>
      <c r="Z11" s="37"/>
      <c r="AA11" s="37"/>
      <c r="AB11" s="37"/>
      <c r="AC11" s="37"/>
      <c r="AD11" s="37"/>
      <c r="AE11" s="37"/>
    </row>
    <row r="12" s="2" customFormat="1" ht="12" customHeight="1">
      <c r="A12" s="37"/>
      <c r="B12" s="43"/>
      <c r="C12" s="37"/>
      <c r="D12" s="150" t="s">
        <v>1125</v>
      </c>
      <c r="E12" s="37"/>
      <c r="F12" s="37"/>
      <c r="G12" s="37"/>
      <c r="H12" s="37"/>
      <c r="I12" s="37"/>
      <c r="J12" s="37"/>
      <c r="K12" s="37"/>
      <c r="L12" s="62"/>
      <c r="S12" s="37"/>
      <c r="T12" s="37"/>
      <c r="U12" s="37"/>
      <c r="V12" s="37"/>
      <c r="W12" s="37"/>
      <c r="X12" s="37"/>
      <c r="Y12" s="37"/>
      <c r="Z12" s="37"/>
      <c r="AA12" s="37"/>
      <c r="AB12" s="37"/>
      <c r="AC12" s="37"/>
      <c r="AD12" s="37"/>
      <c r="AE12" s="37"/>
    </row>
    <row r="13" s="2" customFormat="1" ht="16.5" customHeight="1">
      <c r="A13" s="37"/>
      <c r="B13" s="43"/>
      <c r="C13" s="37"/>
      <c r="D13" s="37"/>
      <c r="E13" s="152" t="s">
        <v>1126</v>
      </c>
      <c r="F13" s="37"/>
      <c r="G13" s="37"/>
      <c r="H13" s="37"/>
      <c r="I13" s="37"/>
      <c r="J13" s="37"/>
      <c r="K13" s="37"/>
      <c r="L13" s="62"/>
      <c r="S13" s="37"/>
      <c r="T13" s="37"/>
      <c r="U13" s="37"/>
      <c r="V13" s="37"/>
      <c r="W13" s="37"/>
      <c r="X13" s="37"/>
      <c r="Y13" s="37"/>
      <c r="Z13" s="37"/>
      <c r="AA13" s="37"/>
      <c r="AB13" s="37"/>
      <c r="AC13" s="37"/>
      <c r="AD13" s="37"/>
      <c r="AE13" s="37"/>
    </row>
    <row r="14" s="2" customFormat="1">
      <c r="A14" s="37"/>
      <c r="B14" s="43"/>
      <c r="C14" s="37"/>
      <c r="D14" s="37"/>
      <c r="E14" s="37"/>
      <c r="F14" s="37"/>
      <c r="G14" s="37"/>
      <c r="H14" s="37"/>
      <c r="I14" s="37"/>
      <c r="J14" s="37"/>
      <c r="K14" s="37"/>
      <c r="L14" s="62"/>
      <c r="S14" s="37"/>
      <c r="T14" s="37"/>
      <c r="U14" s="37"/>
      <c r="V14" s="37"/>
      <c r="W14" s="37"/>
      <c r="X14" s="37"/>
      <c r="Y14" s="37"/>
      <c r="Z14" s="37"/>
      <c r="AA14" s="37"/>
      <c r="AB14" s="37"/>
      <c r="AC14" s="37"/>
      <c r="AD14" s="37"/>
      <c r="AE14" s="37"/>
    </row>
    <row r="15" s="2" customFormat="1" ht="12" customHeight="1">
      <c r="A15" s="37"/>
      <c r="B15" s="43"/>
      <c r="C15" s="37"/>
      <c r="D15" s="150" t="s">
        <v>18</v>
      </c>
      <c r="E15" s="37"/>
      <c r="F15" s="140" t="s">
        <v>1</v>
      </c>
      <c r="G15" s="37"/>
      <c r="H15" s="37"/>
      <c r="I15" s="150" t="s">
        <v>19</v>
      </c>
      <c r="J15" s="140" t="s">
        <v>1</v>
      </c>
      <c r="K15" s="37"/>
      <c r="L15" s="62"/>
      <c r="S15" s="37"/>
      <c r="T15" s="37"/>
      <c r="U15" s="37"/>
      <c r="V15" s="37"/>
      <c r="W15" s="37"/>
      <c r="X15" s="37"/>
      <c r="Y15" s="37"/>
      <c r="Z15" s="37"/>
      <c r="AA15" s="37"/>
      <c r="AB15" s="37"/>
      <c r="AC15" s="37"/>
      <c r="AD15" s="37"/>
      <c r="AE15" s="37"/>
    </row>
    <row r="16" s="2" customFormat="1" ht="12" customHeight="1">
      <c r="A16" s="37"/>
      <c r="B16" s="43"/>
      <c r="C16" s="37"/>
      <c r="D16" s="150" t="s">
        <v>20</v>
      </c>
      <c r="E16" s="37"/>
      <c r="F16" s="140" t="s">
        <v>34</v>
      </c>
      <c r="G16" s="37"/>
      <c r="H16" s="37"/>
      <c r="I16" s="150" t="s">
        <v>22</v>
      </c>
      <c r="J16" s="153" t="str">
        <f>'Rekapitulace stavby'!AN8</f>
        <v>27. 4. 2025</v>
      </c>
      <c r="K16" s="37"/>
      <c r="L16" s="62"/>
      <c r="S16" s="37"/>
      <c r="T16" s="37"/>
      <c r="U16" s="37"/>
      <c r="V16" s="37"/>
      <c r="W16" s="37"/>
      <c r="X16" s="37"/>
      <c r="Y16" s="37"/>
      <c r="Z16" s="37"/>
      <c r="AA16" s="37"/>
      <c r="AB16" s="37"/>
      <c r="AC16" s="37"/>
      <c r="AD16" s="37"/>
      <c r="AE16" s="37"/>
    </row>
    <row r="17" s="2" customFormat="1" ht="10.8" customHeight="1">
      <c r="A17" s="37"/>
      <c r="B17" s="43"/>
      <c r="C17" s="37"/>
      <c r="D17" s="37"/>
      <c r="E17" s="37"/>
      <c r="F17" s="37"/>
      <c r="G17" s="37"/>
      <c r="H17" s="37"/>
      <c r="I17" s="37"/>
      <c r="J17" s="37"/>
      <c r="K17" s="37"/>
      <c r="L17" s="62"/>
      <c r="S17" s="37"/>
      <c r="T17" s="37"/>
      <c r="U17" s="37"/>
      <c r="V17" s="37"/>
      <c r="W17" s="37"/>
      <c r="X17" s="37"/>
      <c r="Y17" s="37"/>
      <c r="Z17" s="37"/>
      <c r="AA17" s="37"/>
      <c r="AB17" s="37"/>
      <c r="AC17" s="37"/>
      <c r="AD17" s="37"/>
      <c r="AE17" s="37"/>
    </row>
    <row r="18" s="2" customFormat="1" ht="12" customHeight="1">
      <c r="A18" s="37"/>
      <c r="B18" s="43"/>
      <c r="C18" s="37"/>
      <c r="D18" s="150" t="s">
        <v>24</v>
      </c>
      <c r="E18" s="37"/>
      <c r="F18" s="37"/>
      <c r="G18" s="37"/>
      <c r="H18" s="37"/>
      <c r="I18" s="150" t="s">
        <v>25</v>
      </c>
      <c r="J18" s="140" t="str">
        <f>IF('Rekapitulace stavby'!AN10="","",'Rekapitulace stavby'!AN10)</f>
        <v/>
      </c>
      <c r="K18" s="37"/>
      <c r="L18" s="62"/>
      <c r="S18" s="37"/>
      <c r="T18" s="37"/>
      <c r="U18" s="37"/>
      <c r="V18" s="37"/>
      <c r="W18" s="37"/>
      <c r="X18" s="37"/>
      <c r="Y18" s="37"/>
      <c r="Z18" s="37"/>
      <c r="AA18" s="37"/>
      <c r="AB18" s="37"/>
      <c r="AC18" s="37"/>
      <c r="AD18" s="37"/>
      <c r="AE18" s="37"/>
    </row>
    <row r="19" s="2" customFormat="1" ht="18" customHeight="1">
      <c r="A19" s="37"/>
      <c r="B19" s="43"/>
      <c r="C19" s="37"/>
      <c r="D19" s="37"/>
      <c r="E19" s="140" t="str">
        <f>IF('Rekapitulace stavby'!E11="","",'Rekapitulace stavby'!E11)</f>
        <v>Ústav termomechaniky AV ČR, v.v.i.</v>
      </c>
      <c r="F19" s="37"/>
      <c r="G19" s="37"/>
      <c r="H19" s="37"/>
      <c r="I19" s="150" t="s">
        <v>27</v>
      </c>
      <c r="J19" s="140" t="str">
        <f>IF('Rekapitulace stavby'!AN11="","",'Rekapitulace stavby'!AN11)</f>
        <v/>
      </c>
      <c r="K19" s="37"/>
      <c r="L19" s="62"/>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37"/>
      <c r="J20" s="37"/>
      <c r="K20" s="37"/>
      <c r="L20" s="62"/>
      <c r="S20" s="37"/>
      <c r="T20" s="37"/>
      <c r="U20" s="37"/>
      <c r="V20" s="37"/>
      <c r="W20" s="37"/>
      <c r="X20" s="37"/>
      <c r="Y20" s="37"/>
      <c r="Z20" s="37"/>
      <c r="AA20" s="37"/>
      <c r="AB20" s="37"/>
      <c r="AC20" s="37"/>
      <c r="AD20" s="37"/>
      <c r="AE20" s="37"/>
    </row>
    <row r="21" s="2" customFormat="1" ht="12" customHeight="1">
      <c r="A21" s="37"/>
      <c r="B21" s="43"/>
      <c r="C21" s="37"/>
      <c r="D21" s="150" t="s">
        <v>28</v>
      </c>
      <c r="E21" s="37"/>
      <c r="F21" s="37"/>
      <c r="G21" s="37"/>
      <c r="H21" s="37"/>
      <c r="I21" s="150" t="s">
        <v>25</v>
      </c>
      <c r="J21" s="32" t="str">
        <f>'Rekapitulace stavby'!AN13</f>
        <v>Vyplň údaj</v>
      </c>
      <c r="K21" s="37"/>
      <c r="L21" s="62"/>
      <c r="S21" s="37"/>
      <c r="T21" s="37"/>
      <c r="U21" s="37"/>
      <c r="V21" s="37"/>
      <c r="W21" s="37"/>
      <c r="X21" s="37"/>
      <c r="Y21" s="37"/>
      <c r="Z21" s="37"/>
      <c r="AA21" s="37"/>
      <c r="AB21" s="37"/>
      <c r="AC21" s="37"/>
      <c r="AD21" s="37"/>
      <c r="AE21" s="37"/>
    </row>
    <row r="22" s="2" customFormat="1" ht="18" customHeight="1">
      <c r="A22" s="37"/>
      <c r="B22" s="43"/>
      <c r="C22" s="37"/>
      <c r="D22" s="37"/>
      <c r="E22" s="32" t="str">
        <f>'Rekapitulace stavby'!E14</f>
        <v>Vyplň údaj</v>
      </c>
      <c r="F22" s="140"/>
      <c r="G22" s="140"/>
      <c r="H22" s="140"/>
      <c r="I22" s="150" t="s">
        <v>27</v>
      </c>
      <c r="J22" s="32" t="str">
        <f>'Rekapitulace stavby'!AN14</f>
        <v>Vyplň údaj</v>
      </c>
      <c r="K22" s="37"/>
      <c r="L22" s="62"/>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37"/>
      <c r="J23" s="37"/>
      <c r="K23" s="37"/>
      <c r="L23" s="62"/>
      <c r="S23" s="37"/>
      <c r="T23" s="37"/>
      <c r="U23" s="37"/>
      <c r="V23" s="37"/>
      <c r="W23" s="37"/>
      <c r="X23" s="37"/>
      <c r="Y23" s="37"/>
      <c r="Z23" s="37"/>
      <c r="AA23" s="37"/>
      <c r="AB23" s="37"/>
      <c r="AC23" s="37"/>
      <c r="AD23" s="37"/>
      <c r="AE23" s="37"/>
    </row>
    <row r="24" s="2" customFormat="1" ht="12" customHeight="1">
      <c r="A24" s="37"/>
      <c r="B24" s="43"/>
      <c r="C24" s="37"/>
      <c r="D24" s="150" t="s">
        <v>30</v>
      </c>
      <c r="E24" s="37"/>
      <c r="F24" s="37"/>
      <c r="G24" s="37"/>
      <c r="H24" s="37"/>
      <c r="I24" s="150" t="s">
        <v>25</v>
      </c>
      <c r="J24" s="140" t="str">
        <f>IF('Rekapitulace stavby'!AN16="","",'Rekapitulace stavby'!AN16)</f>
        <v/>
      </c>
      <c r="K24" s="37"/>
      <c r="L24" s="62"/>
      <c r="S24" s="37"/>
      <c r="T24" s="37"/>
      <c r="U24" s="37"/>
      <c r="V24" s="37"/>
      <c r="W24" s="37"/>
      <c r="X24" s="37"/>
      <c r="Y24" s="37"/>
      <c r="Z24" s="37"/>
      <c r="AA24" s="37"/>
      <c r="AB24" s="37"/>
      <c r="AC24" s="37"/>
      <c r="AD24" s="37"/>
      <c r="AE24" s="37"/>
    </row>
    <row r="25" s="2" customFormat="1" ht="18" customHeight="1">
      <c r="A25" s="37"/>
      <c r="B25" s="43"/>
      <c r="C25" s="37"/>
      <c r="D25" s="37"/>
      <c r="E25" s="140" t="str">
        <f>IF('Rekapitulace stavby'!E17="","",'Rekapitulace stavby'!E17)</f>
        <v>Kania a.s.</v>
      </c>
      <c r="F25" s="37"/>
      <c r="G25" s="37"/>
      <c r="H25" s="37"/>
      <c r="I25" s="150" t="s">
        <v>27</v>
      </c>
      <c r="J25" s="140" t="str">
        <f>IF('Rekapitulace stavby'!AN17="","",'Rekapitulace stavby'!AN17)</f>
        <v/>
      </c>
      <c r="K25" s="37"/>
      <c r="L25" s="62"/>
      <c r="S25" s="37"/>
      <c r="T25" s="37"/>
      <c r="U25" s="37"/>
      <c r="V25" s="37"/>
      <c r="W25" s="37"/>
      <c r="X25" s="37"/>
      <c r="Y25" s="37"/>
      <c r="Z25" s="37"/>
      <c r="AA25" s="37"/>
      <c r="AB25" s="37"/>
      <c r="AC25" s="37"/>
      <c r="AD25" s="37"/>
      <c r="AE25" s="37"/>
    </row>
    <row r="26" s="2" customFormat="1" ht="6.96" customHeight="1">
      <c r="A26" s="37"/>
      <c r="B26" s="43"/>
      <c r="C26" s="37"/>
      <c r="D26" s="37"/>
      <c r="E26" s="37"/>
      <c r="F26" s="37"/>
      <c r="G26" s="37"/>
      <c r="H26" s="37"/>
      <c r="I26" s="37"/>
      <c r="J26" s="37"/>
      <c r="K26" s="37"/>
      <c r="L26" s="62"/>
      <c r="S26" s="37"/>
      <c r="T26" s="37"/>
      <c r="U26" s="37"/>
      <c r="V26" s="37"/>
      <c r="W26" s="37"/>
      <c r="X26" s="37"/>
      <c r="Y26" s="37"/>
      <c r="Z26" s="37"/>
      <c r="AA26" s="37"/>
      <c r="AB26" s="37"/>
      <c r="AC26" s="37"/>
      <c r="AD26" s="37"/>
      <c r="AE26" s="37"/>
    </row>
    <row r="27" s="2" customFormat="1" ht="12" customHeight="1">
      <c r="A27" s="37"/>
      <c r="B27" s="43"/>
      <c r="C27" s="37"/>
      <c r="D27" s="150" t="s">
        <v>33</v>
      </c>
      <c r="E27" s="37"/>
      <c r="F27" s="37"/>
      <c r="G27" s="37"/>
      <c r="H27" s="37"/>
      <c r="I27" s="150" t="s">
        <v>25</v>
      </c>
      <c r="J27" s="140" t="str">
        <f>IF('Rekapitulace stavby'!AN19="","",'Rekapitulace stavby'!AN19)</f>
        <v/>
      </c>
      <c r="K27" s="37"/>
      <c r="L27" s="62"/>
      <c r="S27" s="37"/>
      <c r="T27" s="37"/>
      <c r="U27" s="37"/>
      <c r="V27" s="37"/>
      <c r="W27" s="37"/>
      <c r="X27" s="37"/>
      <c r="Y27" s="37"/>
      <c r="Z27" s="37"/>
      <c r="AA27" s="37"/>
      <c r="AB27" s="37"/>
      <c r="AC27" s="37"/>
      <c r="AD27" s="37"/>
      <c r="AE27" s="37"/>
    </row>
    <row r="28" s="2" customFormat="1" ht="18" customHeight="1">
      <c r="A28" s="37"/>
      <c r="B28" s="43"/>
      <c r="C28" s="37"/>
      <c r="D28" s="37"/>
      <c r="E28" s="140" t="str">
        <f>IF('Rekapitulace stavby'!E20="","",'Rekapitulace stavby'!E20)</f>
        <v xml:space="preserve"> </v>
      </c>
      <c r="F28" s="37"/>
      <c r="G28" s="37"/>
      <c r="H28" s="37"/>
      <c r="I28" s="150" t="s">
        <v>27</v>
      </c>
      <c r="J28" s="140" t="str">
        <f>IF('Rekapitulace stavby'!AN20="","",'Rekapitulace stavby'!AN20)</f>
        <v/>
      </c>
      <c r="K28" s="37"/>
      <c r="L28" s="62"/>
      <c r="S28" s="37"/>
      <c r="T28" s="37"/>
      <c r="U28" s="37"/>
      <c r="V28" s="37"/>
      <c r="W28" s="37"/>
      <c r="X28" s="37"/>
      <c r="Y28" s="37"/>
      <c r="Z28" s="37"/>
      <c r="AA28" s="37"/>
      <c r="AB28" s="37"/>
      <c r="AC28" s="37"/>
      <c r="AD28" s="37"/>
      <c r="AE28" s="37"/>
    </row>
    <row r="29" s="2" customFormat="1" ht="6.96" customHeight="1">
      <c r="A29" s="37"/>
      <c r="B29" s="43"/>
      <c r="C29" s="37"/>
      <c r="D29" s="37"/>
      <c r="E29" s="37"/>
      <c r="F29" s="37"/>
      <c r="G29" s="37"/>
      <c r="H29" s="37"/>
      <c r="I29" s="37"/>
      <c r="J29" s="37"/>
      <c r="K29" s="37"/>
      <c r="L29" s="62"/>
      <c r="S29" s="37"/>
      <c r="T29" s="37"/>
      <c r="U29" s="37"/>
      <c r="V29" s="37"/>
      <c r="W29" s="37"/>
      <c r="X29" s="37"/>
      <c r="Y29" s="37"/>
      <c r="Z29" s="37"/>
      <c r="AA29" s="37"/>
      <c r="AB29" s="37"/>
      <c r="AC29" s="37"/>
      <c r="AD29" s="37"/>
      <c r="AE29" s="37"/>
    </row>
    <row r="30" s="2" customFormat="1" ht="12" customHeight="1">
      <c r="A30" s="37"/>
      <c r="B30" s="43"/>
      <c r="C30" s="37"/>
      <c r="D30" s="150" t="s">
        <v>35</v>
      </c>
      <c r="E30" s="37"/>
      <c r="F30" s="37"/>
      <c r="G30" s="37"/>
      <c r="H30" s="37"/>
      <c r="I30" s="37"/>
      <c r="J30" s="37"/>
      <c r="K30" s="37"/>
      <c r="L30" s="62"/>
      <c r="S30" s="37"/>
      <c r="T30" s="37"/>
      <c r="U30" s="37"/>
      <c r="V30" s="37"/>
      <c r="W30" s="37"/>
      <c r="X30" s="37"/>
      <c r="Y30" s="37"/>
      <c r="Z30" s="37"/>
      <c r="AA30" s="37"/>
      <c r="AB30" s="37"/>
      <c r="AC30" s="37"/>
      <c r="AD30" s="37"/>
      <c r="AE30" s="37"/>
    </row>
    <row r="31" s="8" customFormat="1" ht="16.5" customHeight="1">
      <c r="A31" s="154"/>
      <c r="B31" s="155"/>
      <c r="C31" s="154"/>
      <c r="D31" s="154"/>
      <c r="E31" s="156" t="s">
        <v>1</v>
      </c>
      <c r="F31" s="156"/>
      <c r="G31" s="156"/>
      <c r="H31" s="156"/>
      <c r="I31" s="154"/>
      <c r="J31" s="154"/>
      <c r="K31" s="154"/>
      <c r="L31" s="157"/>
      <c r="S31" s="154"/>
      <c r="T31" s="154"/>
      <c r="U31" s="154"/>
      <c r="V31" s="154"/>
      <c r="W31" s="154"/>
      <c r="X31" s="154"/>
      <c r="Y31" s="154"/>
      <c r="Z31" s="154"/>
      <c r="AA31" s="154"/>
      <c r="AB31" s="154"/>
      <c r="AC31" s="154"/>
      <c r="AD31" s="154"/>
      <c r="AE31" s="154"/>
    </row>
    <row r="32" s="2" customFormat="1" ht="6.96" customHeight="1">
      <c r="A32" s="37"/>
      <c r="B32" s="43"/>
      <c r="C32" s="37"/>
      <c r="D32" s="37"/>
      <c r="E32" s="37"/>
      <c r="F32" s="37"/>
      <c r="G32" s="37"/>
      <c r="H32" s="37"/>
      <c r="I32" s="37"/>
      <c r="J32" s="37"/>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25.44" customHeight="1">
      <c r="A34" s="37"/>
      <c r="B34" s="43"/>
      <c r="C34" s="37"/>
      <c r="D34" s="159" t="s">
        <v>37</v>
      </c>
      <c r="E34" s="37"/>
      <c r="F34" s="37"/>
      <c r="G34" s="37"/>
      <c r="H34" s="37"/>
      <c r="I34" s="37"/>
      <c r="J34" s="160">
        <f>ROUND(J124, 2)</f>
        <v>0</v>
      </c>
      <c r="K34" s="37"/>
      <c r="L34" s="62"/>
      <c r="S34" s="37"/>
      <c r="T34" s="37"/>
      <c r="U34" s="37"/>
      <c r="V34" s="37"/>
      <c r="W34" s="37"/>
      <c r="X34" s="37"/>
      <c r="Y34" s="37"/>
      <c r="Z34" s="37"/>
      <c r="AA34" s="37"/>
      <c r="AB34" s="37"/>
      <c r="AC34" s="37"/>
      <c r="AD34" s="37"/>
      <c r="AE34" s="37"/>
    </row>
    <row r="35" s="2" customFormat="1" ht="6.96" customHeight="1">
      <c r="A35" s="37"/>
      <c r="B35" s="43"/>
      <c r="C35" s="37"/>
      <c r="D35" s="158"/>
      <c r="E35" s="158"/>
      <c r="F35" s="158"/>
      <c r="G35" s="158"/>
      <c r="H35" s="158"/>
      <c r="I35" s="158"/>
      <c r="J35" s="158"/>
      <c r="K35" s="158"/>
      <c r="L35" s="62"/>
      <c r="S35" s="37"/>
      <c r="T35" s="37"/>
      <c r="U35" s="37"/>
      <c r="V35" s="37"/>
      <c r="W35" s="37"/>
      <c r="X35" s="37"/>
      <c r="Y35" s="37"/>
      <c r="Z35" s="37"/>
      <c r="AA35" s="37"/>
      <c r="AB35" s="37"/>
      <c r="AC35" s="37"/>
      <c r="AD35" s="37"/>
      <c r="AE35" s="37"/>
    </row>
    <row r="36" s="2" customFormat="1" ht="14.4" customHeight="1">
      <c r="A36" s="37"/>
      <c r="B36" s="43"/>
      <c r="C36" s="37"/>
      <c r="D36" s="37"/>
      <c r="E36" s="37"/>
      <c r="F36" s="161" t="s">
        <v>39</v>
      </c>
      <c r="G36" s="37"/>
      <c r="H36" s="37"/>
      <c r="I36" s="161" t="s">
        <v>38</v>
      </c>
      <c r="J36" s="161" t="s">
        <v>40</v>
      </c>
      <c r="K36" s="37"/>
      <c r="L36" s="62"/>
      <c r="S36" s="37"/>
      <c r="T36" s="37"/>
      <c r="U36" s="37"/>
      <c r="V36" s="37"/>
      <c r="W36" s="37"/>
      <c r="X36" s="37"/>
      <c r="Y36" s="37"/>
      <c r="Z36" s="37"/>
      <c r="AA36" s="37"/>
      <c r="AB36" s="37"/>
      <c r="AC36" s="37"/>
      <c r="AD36" s="37"/>
      <c r="AE36" s="37"/>
    </row>
    <row r="37" s="2" customFormat="1" ht="14.4" customHeight="1">
      <c r="A37" s="37"/>
      <c r="B37" s="43"/>
      <c r="C37" s="37"/>
      <c r="D37" s="162" t="s">
        <v>41</v>
      </c>
      <c r="E37" s="150" t="s">
        <v>42</v>
      </c>
      <c r="F37" s="163">
        <f>ROUND((SUM(BE124:BE132)),  2)</f>
        <v>0</v>
      </c>
      <c r="G37" s="37"/>
      <c r="H37" s="37"/>
      <c r="I37" s="164">
        <v>0.20999999999999999</v>
      </c>
      <c r="J37" s="163">
        <f>ROUND(((SUM(BE124:BE132))*I37),  2)</f>
        <v>0</v>
      </c>
      <c r="K37" s="37"/>
      <c r="L37" s="62"/>
      <c r="S37" s="37"/>
      <c r="T37" s="37"/>
      <c r="U37" s="37"/>
      <c r="V37" s="37"/>
      <c r="W37" s="37"/>
      <c r="X37" s="37"/>
      <c r="Y37" s="37"/>
      <c r="Z37" s="37"/>
      <c r="AA37" s="37"/>
      <c r="AB37" s="37"/>
      <c r="AC37" s="37"/>
      <c r="AD37" s="37"/>
      <c r="AE37" s="37"/>
    </row>
    <row r="38" s="2" customFormat="1" ht="14.4" customHeight="1">
      <c r="A38" s="37"/>
      <c r="B38" s="43"/>
      <c r="C38" s="37"/>
      <c r="D38" s="37"/>
      <c r="E38" s="150" t="s">
        <v>43</v>
      </c>
      <c r="F38" s="163">
        <f>ROUND((SUM(BF124:BF132)),  2)</f>
        <v>0</v>
      </c>
      <c r="G38" s="37"/>
      <c r="H38" s="37"/>
      <c r="I38" s="164">
        <v>0.12</v>
      </c>
      <c r="J38" s="163">
        <f>ROUND(((SUM(BF124:BF132))*I38),  2)</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44</v>
      </c>
      <c r="F39" s="163">
        <f>ROUND((SUM(BG124:BG132)),  2)</f>
        <v>0</v>
      </c>
      <c r="G39" s="37"/>
      <c r="H39" s="37"/>
      <c r="I39" s="164">
        <v>0.20999999999999999</v>
      </c>
      <c r="J39" s="163">
        <f>0</f>
        <v>0</v>
      </c>
      <c r="K39" s="37"/>
      <c r="L39" s="62"/>
      <c r="S39" s="37"/>
      <c r="T39" s="37"/>
      <c r="U39" s="37"/>
      <c r="V39" s="37"/>
      <c r="W39" s="37"/>
      <c r="X39" s="37"/>
      <c r="Y39" s="37"/>
      <c r="Z39" s="37"/>
      <c r="AA39" s="37"/>
      <c r="AB39" s="37"/>
      <c r="AC39" s="37"/>
      <c r="AD39" s="37"/>
      <c r="AE39" s="37"/>
    </row>
    <row r="40" hidden="1" s="2" customFormat="1" ht="14.4" customHeight="1">
      <c r="A40" s="37"/>
      <c r="B40" s="43"/>
      <c r="C40" s="37"/>
      <c r="D40" s="37"/>
      <c r="E40" s="150" t="s">
        <v>45</v>
      </c>
      <c r="F40" s="163">
        <f>ROUND((SUM(BH124:BH132)),  2)</f>
        <v>0</v>
      </c>
      <c r="G40" s="37"/>
      <c r="H40" s="37"/>
      <c r="I40" s="164">
        <v>0.12</v>
      </c>
      <c r="J40" s="163">
        <f>0</f>
        <v>0</v>
      </c>
      <c r="K40" s="37"/>
      <c r="L40" s="62"/>
      <c r="S40" s="37"/>
      <c r="T40" s="37"/>
      <c r="U40" s="37"/>
      <c r="V40" s="37"/>
      <c r="W40" s="37"/>
      <c r="X40" s="37"/>
      <c r="Y40" s="37"/>
      <c r="Z40" s="37"/>
      <c r="AA40" s="37"/>
      <c r="AB40" s="37"/>
      <c r="AC40" s="37"/>
      <c r="AD40" s="37"/>
      <c r="AE40" s="37"/>
    </row>
    <row r="41" hidden="1" s="2" customFormat="1" ht="14.4" customHeight="1">
      <c r="A41" s="37"/>
      <c r="B41" s="43"/>
      <c r="C41" s="37"/>
      <c r="D41" s="37"/>
      <c r="E41" s="150" t="s">
        <v>46</v>
      </c>
      <c r="F41" s="163">
        <f>ROUND((SUM(BI124:BI132)),  2)</f>
        <v>0</v>
      </c>
      <c r="G41" s="37"/>
      <c r="H41" s="37"/>
      <c r="I41" s="164">
        <v>0</v>
      </c>
      <c r="J41" s="163">
        <f>0</f>
        <v>0</v>
      </c>
      <c r="K41" s="37"/>
      <c r="L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2" customFormat="1" ht="25.44" customHeight="1">
      <c r="A43" s="37"/>
      <c r="B43" s="43"/>
      <c r="C43" s="165"/>
      <c r="D43" s="166" t="s">
        <v>47</v>
      </c>
      <c r="E43" s="167"/>
      <c r="F43" s="167"/>
      <c r="G43" s="168" t="s">
        <v>48</v>
      </c>
      <c r="H43" s="169" t="s">
        <v>49</v>
      </c>
      <c r="I43" s="167"/>
      <c r="J43" s="170">
        <f>SUM(J34:J41)</f>
        <v>0</v>
      </c>
      <c r="K43" s="171"/>
      <c r="L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62"/>
      <c r="S44" s="37"/>
      <c r="T44" s="37"/>
      <c r="U44" s="37"/>
      <c r="V44" s="37"/>
      <c r="W44" s="37"/>
      <c r="X44" s="37"/>
      <c r="Y44" s="37"/>
      <c r="Z44" s="37"/>
      <c r="AA44" s="37"/>
      <c r="AB44" s="37"/>
      <c r="AC44" s="37"/>
      <c r="AD44" s="37"/>
      <c r="AE44" s="37"/>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1" customFormat="1" ht="16.5" customHeight="1">
      <c r="B87" s="20"/>
      <c r="C87" s="21"/>
      <c r="D87" s="21"/>
      <c r="E87" s="183" t="s">
        <v>1084</v>
      </c>
      <c r="F87" s="21"/>
      <c r="G87" s="21"/>
      <c r="H87" s="21"/>
      <c r="I87" s="21"/>
      <c r="J87" s="21"/>
      <c r="K87" s="21"/>
      <c r="L87" s="19"/>
    </row>
    <row r="88" s="1" customFormat="1" ht="12" customHeight="1">
      <c r="B88" s="20"/>
      <c r="C88" s="31" t="s">
        <v>1085</v>
      </c>
      <c r="D88" s="21"/>
      <c r="E88" s="21"/>
      <c r="F88" s="21"/>
      <c r="G88" s="21"/>
      <c r="H88" s="21"/>
      <c r="I88" s="21"/>
      <c r="J88" s="21"/>
      <c r="K88" s="21"/>
      <c r="L88" s="19"/>
    </row>
    <row r="89" s="2" customFormat="1" ht="16.5" customHeight="1">
      <c r="A89" s="37"/>
      <c r="B89" s="38"/>
      <c r="C89" s="39"/>
      <c r="D89" s="39"/>
      <c r="E89" s="285" t="s">
        <v>1124</v>
      </c>
      <c r="F89" s="39"/>
      <c r="G89" s="39"/>
      <c r="H89" s="39"/>
      <c r="I89" s="39"/>
      <c r="J89" s="39"/>
      <c r="K89" s="39"/>
      <c r="L89" s="62"/>
      <c r="S89" s="37"/>
      <c r="T89" s="37"/>
      <c r="U89" s="37"/>
      <c r="V89" s="37"/>
      <c r="W89" s="37"/>
      <c r="X89" s="37"/>
      <c r="Y89" s="37"/>
      <c r="Z89" s="37"/>
      <c r="AA89" s="37"/>
      <c r="AB89" s="37"/>
      <c r="AC89" s="37"/>
      <c r="AD89" s="37"/>
      <c r="AE89" s="37"/>
    </row>
    <row r="90" s="2" customFormat="1" ht="12" customHeight="1">
      <c r="A90" s="37"/>
      <c r="B90" s="38"/>
      <c r="C90" s="31" t="s">
        <v>1125</v>
      </c>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6.5" customHeight="1">
      <c r="A91" s="37"/>
      <c r="B91" s="38"/>
      <c r="C91" s="39"/>
      <c r="D91" s="39"/>
      <c r="E91" s="75" t="str">
        <f>E13</f>
        <v>1 - Ostatní</v>
      </c>
      <c r="F91" s="39"/>
      <c r="G91" s="39"/>
      <c r="H91" s="39"/>
      <c r="I91" s="39"/>
      <c r="J91" s="39"/>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2" customHeight="1">
      <c r="A93" s="37"/>
      <c r="B93" s="38"/>
      <c r="C93" s="31" t="s">
        <v>20</v>
      </c>
      <c r="D93" s="39"/>
      <c r="E93" s="39"/>
      <c r="F93" s="26" t="str">
        <f>F16</f>
        <v xml:space="preserve"> </v>
      </c>
      <c r="G93" s="39"/>
      <c r="H93" s="39"/>
      <c r="I93" s="31" t="s">
        <v>22</v>
      </c>
      <c r="J93" s="78" t="str">
        <f>IF(J16="","",J16)</f>
        <v>27. 4. 2025</v>
      </c>
      <c r="K93" s="39"/>
      <c r="L93" s="62"/>
      <c r="S93" s="37"/>
      <c r="T93" s="37"/>
      <c r="U93" s="37"/>
      <c r="V93" s="37"/>
      <c r="W93" s="37"/>
      <c r="X93" s="37"/>
      <c r="Y93" s="37"/>
      <c r="Z93" s="37"/>
      <c r="AA93" s="37"/>
      <c r="AB93" s="37"/>
      <c r="AC93" s="37"/>
      <c r="AD93" s="37"/>
      <c r="AE93" s="37"/>
    </row>
    <row r="94" s="2" customFormat="1" ht="6.96" customHeight="1">
      <c r="A94" s="37"/>
      <c r="B94" s="38"/>
      <c r="C94" s="39"/>
      <c r="D94" s="39"/>
      <c r="E94" s="39"/>
      <c r="F94" s="39"/>
      <c r="G94" s="39"/>
      <c r="H94" s="39"/>
      <c r="I94" s="39"/>
      <c r="J94" s="39"/>
      <c r="K94" s="39"/>
      <c r="L94" s="62"/>
      <c r="S94" s="37"/>
      <c r="T94" s="37"/>
      <c r="U94" s="37"/>
      <c r="V94" s="37"/>
      <c r="W94" s="37"/>
      <c r="X94" s="37"/>
      <c r="Y94" s="37"/>
      <c r="Z94" s="37"/>
      <c r="AA94" s="37"/>
      <c r="AB94" s="37"/>
      <c r="AC94" s="37"/>
      <c r="AD94" s="37"/>
      <c r="AE94" s="37"/>
    </row>
    <row r="95" s="2" customFormat="1" ht="15.15" customHeight="1">
      <c r="A95" s="37"/>
      <c r="B95" s="38"/>
      <c r="C95" s="31" t="s">
        <v>24</v>
      </c>
      <c r="D95" s="39"/>
      <c r="E95" s="39"/>
      <c r="F95" s="26" t="str">
        <f>E19</f>
        <v>Ústav termomechaniky AV ČR, v.v.i.</v>
      </c>
      <c r="G95" s="39"/>
      <c r="H95" s="39"/>
      <c r="I95" s="31" t="s">
        <v>30</v>
      </c>
      <c r="J95" s="35" t="str">
        <f>E25</f>
        <v>Kania a.s.</v>
      </c>
      <c r="K95" s="39"/>
      <c r="L95" s="62"/>
      <c r="S95" s="37"/>
      <c r="T95" s="37"/>
      <c r="U95" s="37"/>
      <c r="V95" s="37"/>
      <c r="W95" s="37"/>
      <c r="X95" s="37"/>
      <c r="Y95" s="37"/>
      <c r="Z95" s="37"/>
      <c r="AA95" s="37"/>
      <c r="AB95" s="37"/>
      <c r="AC95" s="37"/>
      <c r="AD95" s="37"/>
      <c r="AE95" s="37"/>
    </row>
    <row r="96" s="2" customFormat="1" ht="15.15" customHeight="1">
      <c r="A96" s="37"/>
      <c r="B96" s="38"/>
      <c r="C96" s="31" t="s">
        <v>28</v>
      </c>
      <c r="D96" s="39"/>
      <c r="E96" s="39"/>
      <c r="F96" s="26" t="str">
        <f>IF(E22="","",E22)</f>
        <v>Vyplň údaj</v>
      </c>
      <c r="G96" s="39"/>
      <c r="H96" s="39"/>
      <c r="I96" s="31" t="s">
        <v>33</v>
      </c>
      <c r="J96" s="35" t="str">
        <f>E28</f>
        <v xml:space="preserve"> </v>
      </c>
      <c r="K96" s="39"/>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9.28" customHeight="1">
      <c r="A98" s="37"/>
      <c r="B98" s="38"/>
      <c r="C98" s="184" t="s">
        <v>139</v>
      </c>
      <c r="D98" s="185"/>
      <c r="E98" s="185"/>
      <c r="F98" s="185"/>
      <c r="G98" s="185"/>
      <c r="H98" s="185"/>
      <c r="I98" s="185"/>
      <c r="J98" s="186" t="s">
        <v>140</v>
      </c>
      <c r="K98" s="185"/>
      <c r="L98" s="62"/>
      <c r="S98" s="37"/>
      <c r="T98" s="37"/>
      <c r="U98" s="37"/>
      <c r="V98" s="37"/>
      <c r="W98" s="37"/>
      <c r="X98" s="37"/>
      <c r="Y98" s="37"/>
      <c r="Z98" s="37"/>
      <c r="AA98" s="37"/>
      <c r="AB98" s="37"/>
      <c r="AC98" s="37"/>
      <c r="AD98" s="37"/>
      <c r="AE98" s="37"/>
    </row>
    <row r="99" s="2" customFormat="1" ht="10.32"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22.8" customHeight="1">
      <c r="A100" s="37"/>
      <c r="B100" s="38"/>
      <c r="C100" s="187" t="s">
        <v>141</v>
      </c>
      <c r="D100" s="39"/>
      <c r="E100" s="39"/>
      <c r="F100" s="39"/>
      <c r="G100" s="39"/>
      <c r="H100" s="39"/>
      <c r="I100" s="39"/>
      <c r="J100" s="109">
        <f>J124</f>
        <v>0</v>
      </c>
      <c r="K100" s="39"/>
      <c r="L100" s="62"/>
      <c r="S100" s="37"/>
      <c r="T100" s="37"/>
      <c r="U100" s="37"/>
      <c r="V100" s="37"/>
      <c r="W100" s="37"/>
      <c r="X100" s="37"/>
      <c r="Y100" s="37"/>
      <c r="Z100" s="37"/>
      <c r="AA100" s="37"/>
      <c r="AB100" s="37"/>
      <c r="AC100" s="37"/>
      <c r="AD100" s="37"/>
      <c r="AE100" s="37"/>
      <c r="AU100" s="16" t="s">
        <v>142</v>
      </c>
    </row>
    <row r="101" s="2" customFormat="1" ht="21.84" customHeight="1">
      <c r="A101" s="37"/>
      <c r="B101" s="38"/>
      <c r="C101" s="39"/>
      <c r="D101" s="39"/>
      <c r="E101" s="39"/>
      <c r="F101" s="39"/>
      <c r="G101" s="39"/>
      <c r="H101" s="39"/>
      <c r="I101" s="39"/>
      <c r="J101" s="39"/>
      <c r="K101" s="39"/>
      <c r="L101" s="62"/>
      <c r="S101" s="37"/>
      <c r="T101" s="37"/>
      <c r="U101" s="37"/>
      <c r="V101" s="37"/>
      <c r="W101" s="37"/>
      <c r="X101" s="37"/>
      <c r="Y101" s="37"/>
      <c r="Z101" s="37"/>
      <c r="AA101" s="37"/>
      <c r="AB101" s="37"/>
      <c r="AC101" s="37"/>
      <c r="AD101" s="37"/>
      <c r="AE101" s="37"/>
    </row>
    <row r="102" s="2" customFormat="1" ht="6.96" customHeight="1">
      <c r="A102" s="37"/>
      <c r="B102" s="65"/>
      <c r="C102" s="66"/>
      <c r="D102" s="66"/>
      <c r="E102" s="66"/>
      <c r="F102" s="66"/>
      <c r="G102" s="66"/>
      <c r="H102" s="66"/>
      <c r="I102" s="66"/>
      <c r="J102" s="66"/>
      <c r="K102" s="66"/>
      <c r="L102" s="62"/>
      <c r="S102" s="37"/>
      <c r="T102" s="37"/>
      <c r="U102" s="37"/>
      <c r="V102" s="37"/>
      <c r="W102" s="37"/>
      <c r="X102" s="37"/>
      <c r="Y102" s="37"/>
      <c r="Z102" s="37"/>
      <c r="AA102" s="37"/>
      <c r="AB102" s="37"/>
      <c r="AC102" s="37"/>
      <c r="AD102" s="37"/>
      <c r="AE102" s="37"/>
    </row>
    <row r="106" s="2" customFormat="1" ht="6.96" customHeight="1">
      <c r="A106" s="37"/>
      <c r="B106" s="67"/>
      <c r="C106" s="68"/>
      <c r="D106" s="68"/>
      <c r="E106" s="68"/>
      <c r="F106" s="68"/>
      <c r="G106" s="68"/>
      <c r="H106" s="68"/>
      <c r="I106" s="68"/>
      <c r="J106" s="68"/>
      <c r="K106" s="68"/>
      <c r="L106" s="62"/>
      <c r="S106" s="37"/>
      <c r="T106" s="37"/>
      <c r="U106" s="37"/>
      <c r="V106" s="37"/>
      <c r="W106" s="37"/>
      <c r="X106" s="37"/>
      <c r="Y106" s="37"/>
      <c r="Z106" s="37"/>
      <c r="AA106" s="37"/>
      <c r="AB106" s="37"/>
      <c r="AC106" s="37"/>
      <c r="AD106" s="37"/>
      <c r="AE106" s="37"/>
    </row>
    <row r="107" s="2" customFormat="1" ht="24.96" customHeight="1">
      <c r="A107" s="37"/>
      <c r="B107" s="38"/>
      <c r="C107" s="22" t="s">
        <v>169</v>
      </c>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6.96" customHeight="1">
      <c r="A108" s="37"/>
      <c r="B108" s="38"/>
      <c r="C108" s="39"/>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12" customHeight="1">
      <c r="A109" s="37"/>
      <c r="B109" s="38"/>
      <c r="C109" s="31" t="s">
        <v>16</v>
      </c>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6.5" customHeight="1">
      <c r="A110" s="37"/>
      <c r="B110" s="38"/>
      <c r="C110" s="39"/>
      <c r="D110" s="39"/>
      <c r="E110" s="183" t="str">
        <f>E7</f>
        <v>STAVEBNÍ ÚPRAVY OPTICKÝCH LABORATOŘÍ V ÚSTAVU TERMOMECHANIKY AV ČR, v.v.i.</v>
      </c>
      <c r="F110" s="31"/>
      <c r="G110" s="31"/>
      <c r="H110" s="31"/>
      <c r="I110" s="39"/>
      <c r="J110" s="39"/>
      <c r="K110" s="39"/>
      <c r="L110" s="62"/>
      <c r="S110" s="37"/>
      <c r="T110" s="37"/>
      <c r="U110" s="37"/>
      <c r="V110" s="37"/>
      <c r="W110" s="37"/>
      <c r="X110" s="37"/>
      <c r="Y110" s="37"/>
      <c r="Z110" s="37"/>
      <c r="AA110" s="37"/>
      <c r="AB110" s="37"/>
      <c r="AC110" s="37"/>
      <c r="AD110" s="37"/>
      <c r="AE110" s="37"/>
    </row>
    <row r="111" s="1" customFormat="1" ht="12" customHeight="1">
      <c r="B111" s="20"/>
      <c r="C111" s="31" t="s">
        <v>136</v>
      </c>
      <c r="D111" s="21"/>
      <c r="E111" s="21"/>
      <c r="F111" s="21"/>
      <c r="G111" s="21"/>
      <c r="H111" s="21"/>
      <c r="I111" s="21"/>
      <c r="J111" s="21"/>
      <c r="K111" s="21"/>
      <c r="L111" s="19"/>
    </row>
    <row r="112" s="1" customFormat="1" ht="16.5" customHeight="1">
      <c r="B112" s="20"/>
      <c r="C112" s="21"/>
      <c r="D112" s="21"/>
      <c r="E112" s="183" t="s">
        <v>1084</v>
      </c>
      <c r="F112" s="21"/>
      <c r="G112" s="21"/>
      <c r="H112" s="21"/>
      <c r="I112" s="21"/>
      <c r="J112" s="21"/>
      <c r="K112" s="21"/>
      <c r="L112" s="19"/>
    </row>
    <row r="113" s="1" customFormat="1" ht="12" customHeight="1">
      <c r="B113" s="20"/>
      <c r="C113" s="31" t="s">
        <v>1085</v>
      </c>
      <c r="D113" s="21"/>
      <c r="E113" s="21"/>
      <c r="F113" s="21"/>
      <c r="G113" s="21"/>
      <c r="H113" s="21"/>
      <c r="I113" s="21"/>
      <c r="J113" s="21"/>
      <c r="K113" s="21"/>
      <c r="L113" s="19"/>
    </row>
    <row r="114" s="2" customFormat="1" ht="16.5" customHeight="1">
      <c r="A114" s="37"/>
      <c r="B114" s="38"/>
      <c r="C114" s="39"/>
      <c r="D114" s="39"/>
      <c r="E114" s="285" t="s">
        <v>1124</v>
      </c>
      <c r="F114" s="39"/>
      <c r="G114" s="39"/>
      <c r="H114" s="39"/>
      <c r="I114" s="39"/>
      <c r="J114" s="39"/>
      <c r="K114" s="39"/>
      <c r="L114" s="62"/>
      <c r="S114" s="37"/>
      <c r="T114" s="37"/>
      <c r="U114" s="37"/>
      <c r="V114" s="37"/>
      <c r="W114" s="37"/>
      <c r="X114" s="37"/>
      <c r="Y114" s="37"/>
      <c r="Z114" s="37"/>
      <c r="AA114" s="37"/>
      <c r="AB114" s="37"/>
      <c r="AC114" s="37"/>
      <c r="AD114" s="37"/>
      <c r="AE114" s="37"/>
    </row>
    <row r="115" s="2" customFormat="1" ht="12" customHeight="1">
      <c r="A115" s="37"/>
      <c r="B115" s="38"/>
      <c r="C115" s="31" t="s">
        <v>1125</v>
      </c>
      <c r="D115" s="39"/>
      <c r="E115" s="39"/>
      <c r="F115" s="39"/>
      <c r="G115" s="39"/>
      <c r="H115" s="39"/>
      <c r="I115" s="39"/>
      <c r="J115" s="39"/>
      <c r="K115" s="39"/>
      <c r="L115" s="62"/>
      <c r="S115" s="37"/>
      <c r="T115" s="37"/>
      <c r="U115" s="37"/>
      <c r="V115" s="37"/>
      <c r="W115" s="37"/>
      <c r="X115" s="37"/>
      <c r="Y115" s="37"/>
      <c r="Z115" s="37"/>
      <c r="AA115" s="37"/>
      <c r="AB115" s="37"/>
      <c r="AC115" s="37"/>
      <c r="AD115" s="37"/>
      <c r="AE115" s="37"/>
    </row>
    <row r="116" s="2" customFormat="1" ht="16.5" customHeight="1">
      <c r="A116" s="37"/>
      <c r="B116" s="38"/>
      <c r="C116" s="39"/>
      <c r="D116" s="39"/>
      <c r="E116" s="75" t="str">
        <f>E13</f>
        <v>1 - Ostatní</v>
      </c>
      <c r="F116" s="39"/>
      <c r="G116" s="39"/>
      <c r="H116" s="39"/>
      <c r="I116" s="39"/>
      <c r="J116" s="39"/>
      <c r="K116" s="39"/>
      <c r="L116" s="62"/>
      <c r="S116" s="37"/>
      <c r="T116" s="37"/>
      <c r="U116" s="37"/>
      <c r="V116" s="37"/>
      <c r="W116" s="37"/>
      <c r="X116" s="37"/>
      <c r="Y116" s="37"/>
      <c r="Z116" s="37"/>
      <c r="AA116" s="37"/>
      <c r="AB116" s="37"/>
      <c r="AC116" s="37"/>
      <c r="AD116" s="37"/>
      <c r="AE116" s="37"/>
    </row>
    <row r="117" s="2" customFormat="1" ht="6.96" customHeight="1">
      <c r="A117" s="37"/>
      <c r="B117" s="38"/>
      <c r="C117" s="39"/>
      <c r="D117" s="39"/>
      <c r="E117" s="39"/>
      <c r="F117" s="39"/>
      <c r="G117" s="39"/>
      <c r="H117" s="39"/>
      <c r="I117" s="39"/>
      <c r="J117" s="39"/>
      <c r="K117" s="39"/>
      <c r="L117" s="62"/>
      <c r="S117" s="37"/>
      <c r="T117" s="37"/>
      <c r="U117" s="37"/>
      <c r="V117" s="37"/>
      <c r="W117" s="37"/>
      <c r="X117" s="37"/>
      <c r="Y117" s="37"/>
      <c r="Z117" s="37"/>
      <c r="AA117" s="37"/>
      <c r="AB117" s="37"/>
      <c r="AC117" s="37"/>
      <c r="AD117" s="37"/>
      <c r="AE117" s="37"/>
    </row>
    <row r="118" s="2" customFormat="1" ht="12" customHeight="1">
      <c r="A118" s="37"/>
      <c r="B118" s="38"/>
      <c r="C118" s="31" t="s">
        <v>20</v>
      </c>
      <c r="D118" s="39"/>
      <c r="E118" s="39"/>
      <c r="F118" s="26" t="str">
        <f>F16</f>
        <v xml:space="preserve"> </v>
      </c>
      <c r="G118" s="39"/>
      <c r="H118" s="39"/>
      <c r="I118" s="31" t="s">
        <v>22</v>
      </c>
      <c r="J118" s="78" t="str">
        <f>IF(J16="","",J16)</f>
        <v>27. 4. 2025</v>
      </c>
      <c r="K118" s="39"/>
      <c r="L118" s="62"/>
      <c r="S118" s="37"/>
      <c r="T118" s="37"/>
      <c r="U118" s="37"/>
      <c r="V118" s="37"/>
      <c r="W118" s="37"/>
      <c r="X118" s="37"/>
      <c r="Y118" s="37"/>
      <c r="Z118" s="37"/>
      <c r="AA118" s="37"/>
      <c r="AB118" s="37"/>
      <c r="AC118" s="37"/>
      <c r="AD118" s="37"/>
      <c r="AE118" s="37"/>
    </row>
    <row r="119" s="2" customFormat="1" ht="6.96" customHeight="1">
      <c r="A119" s="37"/>
      <c r="B119" s="38"/>
      <c r="C119" s="39"/>
      <c r="D119" s="39"/>
      <c r="E119" s="39"/>
      <c r="F119" s="39"/>
      <c r="G119" s="39"/>
      <c r="H119" s="39"/>
      <c r="I119" s="39"/>
      <c r="J119" s="39"/>
      <c r="K119" s="39"/>
      <c r="L119" s="62"/>
      <c r="S119" s="37"/>
      <c r="T119" s="37"/>
      <c r="U119" s="37"/>
      <c r="V119" s="37"/>
      <c r="W119" s="37"/>
      <c r="X119" s="37"/>
      <c r="Y119" s="37"/>
      <c r="Z119" s="37"/>
      <c r="AA119" s="37"/>
      <c r="AB119" s="37"/>
      <c r="AC119" s="37"/>
      <c r="AD119" s="37"/>
      <c r="AE119" s="37"/>
    </row>
    <row r="120" s="2" customFormat="1" ht="15.15" customHeight="1">
      <c r="A120" s="37"/>
      <c r="B120" s="38"/>
      <c r="C120" s="31" t="s">
        <v>24</v>
      </c>
      <c r="D120" s="39"/>
      <c r="E120" s="39"/>
      <c r="F120" s="26" t="str">
        <f>E19</f>
        <v>Ústav termomechaniky AV ČR, v.v.i.</v>
      </c>
      <c r="G120" s="39"/>
      <c r="H120" s="39"/>
      <c r="I120" s="31" t="s">
        <v>30</v>
      </c>
      <c r="J120" s="35" t="str">
        <f>E25</f>
        <v>Kania a.s.</v>
      </c>
      <c r="K120" s="39"/>
      <c r="L120" s="62"/>
      <c r="S120" s="37"/>
      <c r="T120" s="37"/>
      <c r="U120" s="37"/>
      <c r="V120" s="37"/>
      <c r="W120" s="37"/>
      <c r="X120" s="37"/>
      <c r="Y120" s="37"/>
      <c r="Z120" s="37"/>
      <c r="AA120" s="37"/>
      <c r="AB120" s="37"/>
      <c r="AC120" s="37"/>
      <c r="AD120" s="37"/>
      <c r="AE120" s="37"/>
    </row>
    <row r="121" s="2" customFormat="1" ht="15.15" customHeight="1">
      <c r="A121" s="37"/>
      <c r="B121" s="38"/>
      <c r="C121" s="31" t="s">
        <v>28</v>
      </c>
      <c r="D121" s="39"/>
      <c r="E121" s="39"/>
      <c r="F121" s="26" t="str">
        <f>IF(E22="","",E22)</f>
        <v>Vyplň údaj</v>
      </c>
      <c r="G121" s="39"/>
      <c r="H121" s="39"/>
      <c r="I121" s="31" t="s">
        <v>33</v>
      </c>
      <c r="J121" s="35" t="str">
        <f>E28</f>
        <v xml:space="preserve"> </v>
      </c>
      <c r="K121" s="39"/>
      <c r="L121" s="62"/>
      <c r="S121" s="37"/>
      <c r="T121" s="37"/>
      <c r="U121" s="37"/>
      <c r="V121" s="37"/>
      <c r="W121" s="37"/>
      <c r="X121" s="37"/>
      <c r="Y121" s="37"/>
      <c r="Z121" s="37"/>
      <c r="AA121" s="37"/>
      <c r="AB121" s="37"/>
      <c r="AC121" s="37"/>
      <c r="AD121" s="37"/>
      <c r="AE121" s="37"/>
    </row>
    <row r="122" s="2" customFormat="1" ht="10.32" customHeight="1">
      <c r="A122" s="37"/>
      <c r="B122" s="38"/>
      <c r="C122" s="39"/>
      <c r="D122" s="39"/>
      <c r="E122" s="39"/>
      <c r="F122" s="39"/>
      <c r="G122" s="39"/>
      <c r="H122" s="39"/>
      <c r="I122" s="39"/>
      <c r="J122" s="39"/>
      <c r="K122" s="39"/>
      <c r="L122" s="62"/>
      <c r="S122" s="37"/>
      <c r="T122" s="37"/>
      <c r="U122" s="37"/>
      <c r="V122" s="37"/>
      <c r="W122" s="37"/>
      <c r="X122" s="37"/>
      <c r="Y122" s="37"/>
      <c r="Z122" s="37"/>
      <c r="AA122" s="37"/>
      <c r="AB122" s="37"/>
      <c r="AC122" s="37"/>
      <c r="AD122" s="37"/>
      <c r="AE122" s="37"/>
    </row>
    <row r="123" s="11" customFormat="1" ht="29.28" customHeight="1">
      <c r="A123" s="199"/>
      <c r="B123" s="200"/>
      <c r="C123" s="201" t="s">
        <v>170</v>
      </c>
      <c r="D123" s="202" t="s">
        <v>62</v>
      </c>
      <c r="E123" s="202" t="s">
        <v>58</v>
      </c>
      <c r="F123" s="202" t="s">
        <v>59</v>
      </c>
      <c r="G123" s="202" t="s">
        <v>171</v>
      </c>
      <c r="H123" s="202" t="s">
        <v>172</v>
      </c>
      <c r="I123" s="202" t="s">
        <v>173</v>
      </c>
      <c r="J123" s="202" t="s">
        <v>140</v>
      </c>
      <c r="K123" s="203" t="s">
        <v>174</v>
      </c>
      <c r="L123" s="204"/>
      <c r="M123" s="99" t="s">
        <v>1</v>
      </c>
      <c r="N123" s="100" t="s">
        <v>41</v>
      </c>
      <c r="O123" s="100" t="s">
        <v>175</v>
      </c>
      <c r="P123" s="100" t="s">
        <v>176</v>
      </c>
      <c r="Q123" s="100" t="s">
        <v>177</v>
      </c>
      <c r="R123" s="100" t="s">
        <v>178</v>
      </c>
      <c r="S123" s="100" t="s">
        <v>179</v>
      </c>
      <c r="T123" s="101" t="s">
        <v>180</v>
      </c>
      <c r="U123" s="199"/>
      <c r="V123" s="199"/>
      <c r="W123" s="199"/>
      <c r="X123" s="199"/>
      <c r="Y123" s="199"/>
      <c r="Z123" s="199"/>
      <c r="AA123" s="199"/>
      <c r="AB123" s="199"/>
      <c r="AC123" s="199"/>
      <c r="AD123" s="199"/>
      <c r="AE123" s="199"/>
    </row>
    <row r="124" s="2" customFormat="1" ht="22.8" customHeight="1">
      <c r="A124" s="37"/>
      <c r="B124" s="38"/>
      <c r="C124" s="106" t="s">
        <v>181</v>
      </c>
      <c r="D124" s="39"/>
      <c r="E124" s="39"/>
      <c r="F124" s="39"/>
      <c r="G124" s="39"/>
      <c r="H124" s="39"/>
      <c r="I124" s="39"/>
      <c r="J124" s="205">
        <f>BK124</f>
        <v>0</v>
      </c>
      <c r="K124" s="39"/>
      <c r="L124" s="43"/>
      <c r="M124" s="102"/>
      <c r="N124" s="206"/>
      <c r="O124" s="103"/>
      <c r="P124" s="207">
        <f>SUM(P125:P132)</f>
        <v>0</v>
      </c>
      <c r="Q124" s="103"/>
      <c r="R124" s="207">
        <f>SUM(R125:R132)</f>
        <v>0</v>
      </c>
      <c r="S124" s="103"/>
      <c r="T124" s="208">
        <f>SUM(T125:T132)</f>
        <v>0</v>
      </c>
      <c r="U124" s="37"/>
      <c r="V124" s="37"/>
      <c r="W124" s="37"/>
      <c r="X124" s="37"/>
      <c r="Y124" s="37"/>
      <c r="Z124" s="37"/>
      <c r="AA124" s="37"/>
      <c r="AB124" s="37"/>
      <c r="AC124" s="37"/>
      <c r="AD124" s="37"/>
      <c r="AE124" s="37"/>
      <c r="AT124" s="16" t="s">
        <v>76</v>
      </c>
      <c r="AU124" s="16" t="s">
        <v>142</v>
      </c>
      <c r="BK124" s="209">
        <f>SUM(BK125:BK132)</f>
        <v>0</v>
      </c>
    </row>
    <row r="125" s="2" customFormat="1" ht="16.5" customHeight="1">
      <c r="A125" s="37"/>
      <c r="B125" s="38"/>
      <c r="C125" s="226" t="s">
        <v>85</v>
      </c>
      <c r="D125" s="226" t="s">
        <v>186</v>
      </c>
      <c r="E125" s="227" t="s">
        <v>1127</v>
      </c>
      <c r="F125" s="228" t="s">
        <v>1128</v>
      </c>
      <c r="G125" s="229" t="s">
        <v>1129</v>
      </c>
      <c r="H125" s="230">
        <v>1</v>
      </c>
      <c r="I125" s="231"/>
      <c r="J125" s="232">
        <f>ROUND(I125*H125,2)</f>
        <v>0</v>
      </c>
      <c r="K125" s="228" t="s">
        <v>202</v>
      </c>
      <c r="L125" s="43"/>
      <c r="M125" s="233" t="s">
        <v>1</v>
      </c>
      <c r="N125" s="234" t="s">
        <v>42</v>
      </c>
      <c r="O125" s="90"/>
      <c r="P125" s="235">
        <f>O125*H125</f>
        <v>0</v>
      </c>
      <c r="Q125" s="235">
        <v>0</v>
      </c>
      <c r="R125" s="235">
        <f>Q125*H125</f>
        <v>0</v>
      </c>
      <c r="S125" s="235">
        <v>0</v>
      </c>
      <c r="T125" s="236">
        <f>S125*H125</f>
        <v>0</v>
      </c>
      <c r="U125" s="37"/>
      <c r="V125" s="37"/>
      <c r="W125" s="37"/>
      <c r="X125" s="37"/>
      <c r="Y125" s="37"/>
      <c r="Z125" s="37"/>
      <c r="AA125" s="37"/>
      <c r="AB125" s="37"/>
      <c r="AC125" s="37"/>
      <c r="AD125" s="37"/>
      <c r="AE125" s="37"/>
      <c r="AR125" s="237" t="s">
        <v>108</v>
      </c>
      <c r="AT125" s="237" t="s">
        <v>186</v>
      </c>
      <c r="AU125" s="237" t="s">
        <v>77</v>
      </c>
      <c r="AY125" s="16" t="s">
        <v>184</v>
      </c>
      <c r="BE125" s="238">
        <f>IF(N125="základní",J125,0)</f>
        <v>0</v>
      </c>
      <c r="BF125" s="238">
        <f>IF(N125="snížená",J125,0)</f>
        <v>0</v>
      </c>
      <c r="BG125" s="238">
        <f>IF(N125="zákl. přenesená",J125,0)</f>
        <v>0</v>
      </c>
      <c r="BH125" s="238">
        <f>IF(N125="sníž. přenesená",J125,0)</f>
        <v>0</v>
      </c>
      <c r="BI125" s="238">
        <f>IF(N125="nulová",J125,0)</f>
        <v>0</v>
      </c>
      <c r="BJ125" s="16" t="s">
        <v>85</v>
      </c>
      <c r="BK125" s="238">
        <f>ROUND(I125*H125,2)</f>
        <v>0</v>
      </c>
      <c r="BL125" s="16" t="s">
        <v>108</v>
      </c>
      <c r="BM125" s="237" t="s">
        <v>87</v>
      </c>
    </row>
    <row r="126" s="2" customFormat="1" ht="16.5" customHeight="1">
      <c r="A126" s="37"/>
      <c r="B126" s="38"/>
      <c r="C126" s="226" t="s">
        <v>87</v>
      </c>
      <c r="D126" s="226" t="s">
        <v>186</v>
      </c>
      <c r="E126" s="227" t="s">
        <v>1130</v>
      </c>
      <c r="F126" s="228" t="s">
        <v>576</v>
      </c>
      <c r="G126" s="229" t="s">
        <v>1129</v>
      </c>
      <c r="H126" s="230">
        <v>1</v>
      </c>
      <c r="I126" s="231"/>
      <c r="J126" s="232">
        <f>ROUND(I126*H126,2)</f>
        <v>0</v>
      </c>
      <c r="K126" s="228" t="s">
        <v>202</v>
      </c>
      <c r="L126" s="43"/>
      <c r="M126" s="233" t="s">
        <v>1</v>
      </c>
      <c r="N126" s="234" t="s">
        <v>42</v>
      </c>
      <c r="O126" s="90"/>
      <c r="P126" s="235">
        <f>O126*H126</f>
        <v>0</v>
      </c>
      <c r="Q126" s="235">
        <v>0</v>
      </c>
      <c r="R126" s="235">
        <f>Q126*H126</f>
        <v>0</v>
      </c>
      <c r="S126" s="235">
        <v>0</v>
      </c>
      <c r="T126" s="236">
        <f>S126*H126</f>
        <v>0</v>
      </c>
      <c r="U126" s="37"/>
      <c r="V126" s="37"/>
      <c r="W126" s="37"/>
      <c r="X126" s="37"/>
      <c r="Y126" s="37"/>
      <c r="Z126" s="37"/>
      <c r="AA126" s="37"/>
      <c r="AB126" s="37"/>
      <c r="AC126" s="37"/>
      <c r="AD126" s="37"/>
      <c r="AE126" s="37"/>
      <c r="AR126" s="237" t="s">
        <v>108</v>
      </c>
      <c r="AT126" s="237" t="s">
        <v>186</v>
      </c>
      <c r="AU126" s="237" t="s">
        <v>77</v>
      </c>
      <c r="AY126" s="16" t="s">
        <v>184</v>
      </c>
      <c r="BE126" s="238">
        <f>IF(N126="základní",J126,0)</f>
        <v>0</v>
      </c>
      <c r="BF126" s="238">
        <f>IF(N126="snížená",J126,0)</f>
        <v>0</v>
      </c>
      <c r="BG126" s="238">
        <f>IF(N126="zákl. přenesená",J126,0)</f>
        <v>0</v>
      </c>
      <c r="BH126" s="238">
        <f>IF(N126="sníž. přenesená",J126,0)</f>
        <v>0</v>
      </c>
      <c r="BI126" s="238">
        <f>IF(N126="nulová",J126,0)</f>
        <v>0</v>
      </c>
      <c r="BJ126" s="16" t="s">
        <v>85</v>
      </c>
      <c r="BK126" s="238">
        <f>ROUND(I126*H126,2)</f>
        <v>0</v>
      </c>
      <c r="BL126" s="16" t="s">
        <v>108</v>
      </c>
      <c r="BM126" s="237" t="s">
        <v>108</v>
      </c>
    </row>
    <row r="127" s="2" customFormat="1" ht="16.5" customHeight="1">
      <c r="A127" s="37"/>
      <c r="B127" s="38"/>
      <c r="C127" s="226" t="s">
        <v>102</v>
      </c>
      <c r="D127" s="226" t="s">
        <v>186</v>
      </c>
      <c r="E127" s="227" t="s">
        <v>1131</v>
      </c>
      <c r="F127" s="228" t="s">
        <v>1132</v>
      </c>
      <c r="G127" s="229" t="s">
        <v>1129</v>
      </c>
      <c r="H127" s="230">
        <v>1</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77</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114</v>
      </c>
    </row>
    <row r="128" s="2" customFormat="1" ht="16.5" customHeight="1">
      <c r="A128" s="37"/>
      <c r="B128" s="38"/>
      <c r="C128" s="226" t="s">
        <v>108</v>
      </c>
      <c r="D128" s="226" t="s">
        <v>186</v>
      </c>
      <c r="E128" s="227" t="s">
        <v>1133</v>
      </c>
      <c r="F128" s="228" t="s">
        <v>1134</v>
      </c>
      <c r="G128" s="229" t="s">
        <v>1129</v>
      </c>
      <c r="H128" s="230">
        <v>1</v>
      </c>
      <c r="I128" s="231"/>
      <c r="J128" s="232">
        <f>ROUND(I128*H128,2)</f>
        <v>0</v>
      </c>
      <c r="K128" s="228" t="s">
        <v>202</v>
      </c>
      <c r="L128" s="43"/>
      <c r="M128" s="233" t="s">
        <v>1</v>
      </c>
      <c r="N128" s="234" t="s">
        <v>42</v>
      </c>
      <c r="O128" s="90"/>
      <c r="P128" s="235">
        <f>O128*H128</f>
        <v>0</v>
      </c>
      <c r="Q128" s="235">
        <v>0</v>
      </c>
      <c r="R128" s="235">
        <f>Q128*H128</f>
        <v>0</v>
      </c>
      <c r="S128" s="235">
        <v>0</v>
      </c>
      <c r="T128" s="236">
        <f>S128*H128</f>
        <v>0</v>
      </c>
      <c r="U128" s="37"/>
      <c r="V128" s="37"/>
      <c r="W128" s="37"/>
      <c r="X128" s="37"/>
      <c r="Y128" s="37"/>
      <c r="Z128" s="37"/>
      <c r="AA128" s="37"/>
      <c r="AB128" s="37"/>
      <c r="AC128" s="37"/>
      <c r="AD128" s="37"/>
      <c r="AE128" s="37"/>
      <c r="AR128" s="237" t="s">
        <v>108</v>
      </c>
      <c r="AT128" s="237" t="s">
        <v>186</v>
      </c>
      <c r="AU128" s="237" t="s">
        <v>77</v>
      </c>
      <c r="AY128" s="16" t="s">
        <v>184</v>
      </c>
      <c r="BE128" s="238">
        <f>IF(N128="základní",J128,0)</f>
        <v>0</v>
      </c>
      <c r="BF128" s="238">
        <f>IF(N128="snížená",J128,0)</f>
        <v>0</v>
      </c>
      <c r="BG128" s="238">
        <f>IF(N128="zákl. přenesená",J128,0)</f>
        <v>0</v>
      </c>
      <c r="BH128" s="238">
        <f>IF(N128="sníž. přenesená",J128,0)</f>
        <v>0</v>
      </c>
      <c r="BI128" s="238">
        <f>IF(N128="nulová",J128,0)</f>
        <v>0</v>
      </c>
      <c r="BJ128" s="16" t="s">
        <v>85</v>
      </c>
      <c r="BK128" s="238">
        <f>ROUND(I128*H128,2)</f>
        <v>0</v>
      </c>
      <c r="BL128" s="16" t="s">
        <v>108</v>
      </c>
      <c r="BM128" s="237" t="s">
        <v>221</v>
      </c>
    </row>
    <row r="129" s="2" customFormat="1" ht="16.5" customHeight="1">
      <c r="A129" s="37"/>
      <c r="B129" s="38"/>
      <c r="C129" s="226" t="s">
        <v>111</v>
      </c>
      <c r="D129" s="226" t="s">
        <v>186</v>
      </c>
      <c r="E129" s="227" t="s">
        <v>1135</v>
      </c>
      <c r="F129" s="228" t="s">
        <v>1136</v>
      </c>
      <c r="G129" s="229" t="s">
        <v>1129</v>
      </c>
      <c r="H129" s="230">
        <v>1</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77</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229</v>
      </c>
    </row>
    <row r="130" s="2" customFormat="1" ht="16.5" customHeight="1">
      <c r="A130" s="37"/>
      <c r="B130" s="38"/>
      <c r="C130" s="226" t="s">
        <v>114</v>
      </c>
      <c r="D130" s="226" t="s">
        <v>186</v>
      </c>
      <c r="E130" s="227" t="s">
        <v>1137</v>
      </c>
      <c r="F130" s="228" t="s">
        <v>1138</v>
      </c>
      <c r="G130" s="229" t="s">
        <v>1129</v>
      </c>
      <c r="H130" s="230">
        <v>1</v>
      </c>
      <c r="I130" s="231"/>
      <c r="J130" s="232">
        <f>ROUND(I130*H130,2)</f>
        <v>0</v>
      </c>
      <c r="K130" s="228" t="s">
        <v>202</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108</v>
      </c>
      <c r="AT130" s="237" t="s">
        <v>186</v>
      </c>
      <c r="AU130" s="237" t="s">
        <v>77</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108</v>
      </c>
      <c r="BM130" s="237" t="s">
        <v>8</v>
      </c>
    </row>
    <row r="131" s="2" customFormat="1" ht="16.5" customHeight="1">
      <c r="A131" s="37"/>
      <c r="B131" s="38"/>
      <c r="C131" s="226" t="s">
        <v>216</v>
      </c>
      <c r="D131" s="226" t="s">
        <v>186</v>
      </c>
      <c r="E131" s="227" t="s">
        <v>1139</v>
      </c>
      <c r="F131" s="228" t="s">
        <v>1140</v>
      </c>
      <c r="G131" s="229" t="s">
        <v>1129</v>
      </c>
      <c r="H131" s="230">
        <v>1</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77</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250</v>
      </c>
    </row>
    <row r="132" s="2" customFormat="1" ht="16.5" customHeight="1">
      <c r="A132" s="37"/>
      <c r="B132" s="38"/>
      <c r="C132" s="226" t="s">
        <v>221</v>
      </c>
      <c r="D132" s="226" t="s">
        <v>186</v>
      </c>
      <c r="E132" s="227" t="s">
        <v>1141</v>
      </c>
      <c r="F132" s="228" t="s">
        <v>1142</v>
      </c>
      <c r="G132" s="229" t="s">
        <v>1129</v>
      </c>
      <c r="H132" s="230">
        <v>1</v>
      </c>
      <c r="I132" s="231"/>
      <c r="J132" s="232">
        <f>ROUND(I132*H132,2)</f>
        <v>0</v>
      </c>
      <c r="K132" s="228" t="s">
        <v>202</v>
      </c>
      <c r="L132" s="43"/>
      <c r="M132" s="281" t="s">
        <v>1</v>
      </c>
      <c r="N132" s="282" t="s">
        <v>42</v>
      </c>
      <c r="O132" s="279"/>
      <c r="P132" s="283">
        <f>O132*H132</f>
        <v>0</v>
      </c>
      <c r="Q132" s="283">
        <v>0</v>
      </c>
      <c r="R132" s="283">
        <f>Q132*H132</f>
        <v>0</v>
      </c>
      <c r="S132" s="283">
        <v>0</v>
      </c>
      <c r="T132" s="284">
        <f>S132*H132</f>
        <v>0</v>
      </c>
      <c r="U132" s="37"/>
      <c r="V132" s="37"/>
      <c r="W132" s="37"/>
      <c r="X132" s="37"/>
      <c r="Y132" s="37"/>
      <c r="Z132" s="37"/>
      <c r="AA132" s="37"/>
      <c r="AB132" s="37"/>
      <c r="AC132" s="37"/>
      <c r="AD132" s="37"/>
      <c r="AE132" s="37"/>
      <c r="AR132" s="237" t="s">
        <v>108</v>
      </c>
      <c r="AT132" s="237" t="s">
        <v>186</v>
      </c>
      <c r="AU132" s="237" t="s">
        <v>77</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260</v>
      </c>
    </row>
    <row r="133" s="2" customFormat="1" ht="6.96" customHeight="1">
      <c r="A133" s="37"/>
      <c r="B133" s="65"/>
      <c r="C133" s="66"/>
      <c r="D133" s="66"/>
      <c r="E133" s="66"/>
      <c r="F133" s="66"/>
      <c r="G133" s="66"/>
      <c r="H133" s="66"/>
      <c r="I133" s="66"/>
      <c r="J133" s="66"/>
      <c r="K133" s="66"/>
      <c r="L133" s="43"/>
      <c r="M133" s="37"/>
      <c r="O133" s="37"/>
      <c r="P133" s="37"/>
      <c r="Q133" s="37"/>
      <c r="R133" s="37"/>
      <c r="S133" s="37"/>
      <c r="T133" s="37"/>
      <c r="U133" s="37"/>
      <c r="V133" s="37"/>
      <c r="W133" s="37"/>
      <c r="X133" s="37"/>
      <c r="Y133" s="37"/>
      <c r="Z133" s="37"/>
      <c r="AA133" s="37"/>
      <c r="AB133" s="37"/>
      <c r="AC133" s="37"/>
      <c r="AD133" s="37"/>
      <c r="AE133" s="37"/>
    </row>
  </sheetData>
  <sheetProtection sheet="1" autoFilter="0" formatColumns="0" formatRows="0" objects="1" scenarios="1" spinCount="100000" saltValue="gdb8C+LJVEGQ/acqK3ftLma4vIBdrJi7ZwE5/DeJ3IzaBr7c12na6IoqXGMgJVOw9jHoNOPiaPTMVLUeLyXJmQ==" hashValue="jKQHuFNZ4K+ovZuUT7pHo1hOEsYY0Gge5A7Ui4rsgU3AuUkMbYNgBgA+9QLaW0Mv5zOM2rtj3timXuwjRnSzhQ==" algorithmName="SHA-512" password="E785"/>
  <autoFilter ref="C123:K132"/>
  <mergeCells count="15">
    <mergeCell ref="E7:H7"/>
    <mergeCell ref="E11:H11"/>
    <mergeCell ref="E9:H9"/>
    <mergeCell ref="E13:H13"/>
    <mergeCell ref="E22:H22"/>
    <mergeCell ref="E31:H31"/>
    <mergeCell ref="E85:H85"/>
    <mergeCell ref="E89:H89"/>
    <mergeCell ref="E87:H87"/>
    <mergeCell ref="E91:H91"/>
    <mergeCell ref="E110:H110"/>
    <mergeCell ref="E114:H114"/>
    <mergeCell ref="E112:H112"/>
    <mergeCell ref="E116:H11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105</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c r="B8" s="19"/>
      <c r="D8" s="150" t="s">
        <v>136</v>
      </c>
      <c r="L8" s="19"/>
    </row>
    <row r="9" s="1" customFormat="1" ht="16.5" customHeight="1">
      <c r="B9" s="19"/>
      <c r="E9" s="151" t="s">
        <v>1084</v>
      </c>
      <c r="F9" s="1"/>
      <c r="G9" s="1"/>
      <c r="H9" s="1"/>
      <c r="L9" s="19"/>
    </row>
    <row r="10" s="1" customFormat="1" ht="12" customHeight="1">
      <c r="B10" s="19"/>
      <c r="D10" s="150" t="s">
        <v>1085</v>
      </c>
      <c r="L10" s="19"/>
    </row>
    <row r="11" s="2" customFormat="1" ht="16.5" customHeight="1">
      <c r="A11" s="37"/>
      <c r="B11" s="43"/>
      <c r="C11" s="37"/>
      <c r="D11" s="37"/>
      <c r="E11" s="162" t="s">
        <v>1124</v>
      </c>
      <c r="F11" s="37"/>
      <c r="G11" s="37"/>
      <c r="H11" s="37"/>
      <c r="I11" s="37"/>
      <c r="J11" s="37"/>
      <c r="K11" s="37"/>
      <c r="L11" s="62"/>
      <c r="S11" s="37"/>
      <c r="T11" s="37"/>
      <c r="U11" s="37"/>
      <c r="V11" s="37"/>
      <c r="W11" s="37"/>
      <c r="X11" s="37"/>
      <c r="Y11" s="37"/>
      <c r="Z11" s="37"/>
      <c r="AA11" s="37"/>
      <c r="AB11" s="37"/>
      <c r="AC11" s="37"/>
      <c r="AD11" s="37"/>
      <c r="AE11" s="37"/>
    </row>
    <row r="12" s="2" customFormat="1" ht="12" customHeight="1">
      <c r="A12" s="37"/>
      <c r="B12" s="43"/>
      <c r="C12" s="37"/>
      <c r="D12" s="150" t="s">
        <v>1125</v>
      </c>
      <c r="E12" s="37"/>
      <c r="F12" s="37"/>
      <c r="G12" s="37"/>
      <c r="H12" s="37"/>
      <c r="I12" s="37"/>
      <c r="J12" s="37"/>
      <c r="K12" s="37"/>
      <c r="L12" s="62"/>
      <c r="S12" s="37"/>
      <c r="T12" s="37"/>
      <c r="U12" s="37"/>
      <c r="V12" s="37"/>
      <c r="W12" s="37"/>
      <c r="X12" s="37"/>
      <c r="Y12" s="37"/>
      <c r="Z12" s="37"/>
      <c r="AA12" s="37"/>
      <c r="AB12" s="37"/>
      <c r="AC12" s="37"/>
      <c r="AD12" s="37"/>
      <c r="AE12" s="37"/>
    </row>
    <row r="13" s="2" customFormat="1" ht="16.5" customHeight="1">
      <c r="A13" s="37"/>
      <c r="B13" s="43"/>
      <c r="C13" s="37"/>
      <c r="D13" s="37"/>
      <c r="E13" s="152" t="s">
        <v>1143</v>
      </c>
      <c r="F13" s="37"/>
      <c r="G13" s="37"/>
      <c r="H13" s="37"/>
      <c r="I13" s="37"/>
      <c r="J13" s="37"/>
      <c r="K13" s="37"/>
      <c r="L13" s="62"/>
      <c r="S13" s="37"/>
      <c r="T13" s="37"/>
      <c r="U13" s="37"/>
      <c r="V13" s="37"/>
      <c r="W13" s="37"/>
      <c r="X13" s="37"/>
      <c r="Y13" s="37"/>
      <c r="Z13" s="37"/>
      <c r="AA13" s="37"/>
      <c r="AB13" s="37"/>
      <c r="AC13" s="37"/>
      <c r="AD13" s="37"/>
      <c r="AE13" s="37"/>
    </row>
    <row r="14" s="2" customFormat="1">
      <c r="A14" s="37"/>
      <c r="B14" s="43"/>
      <c r="C14" s="37"/>
      <c r="D14" s="37"/>
      <c r="E14" s="37"/>
      <c r="F14" s="37"/>
      <c r="G14" s="37"/>
      <c r="H14" s="37"/>
      <c r="I14" s="37"/>
      <c r="J14" s="37"/>
      <c r="K14" s="37"/>
      <c r="L14" s="62"/>
      <c r="S14" s="37"/>
      <c r="T14" s="37"/>
      <c r="U14" s="37"/>
      <c r="V14" s="37"/>
      <c r="W14" s="37"/>
      <c r="X14" s="37"/>
      <c r="Y14" s="37"/>
      <c r="Z14" s="37"/>
      <c r="AA14" s="37"/>
      <c r="AB14" s="37"/>
      <c r="AC14" s="37"/>
      <c r="AD14" s="37"/>
      <c r="AE14" s="37"/>
    </row>
    <row r="15" s="2" customFormat="1" ht="12" customHeight="1">
      <c r="A15" s="37"/>
      <c r="B15" s="43"/>
      <c r="C15" s="37"/>
      <c r="D15" s="150" t="s">
        <v>18</v>
      </c>
      <c r="E15" s="37"/>
      <c r="F15" s="140" t="s">
        <v>1</v>
      </c>
      <c r="G15" s="37"/>
      <c r="H15" s="37"/>
      <c r="I15" s="150" t="s">
        <v>19</v>
      </c>
      <c r="J15" s="140" t="s">
        <v>1</v>
      </c>
      <c r="K15" s="37"/>
      <c r="L15" s="62"/>
      <c r="S15" s="37"/>
      <c r="T15" s="37"/>
      <c r="U15" s="37"/>
      <c r="V15" s="37"/>
      <c r="W15" s="37"/>
      <c r="X15" s="37"/>
      <c r="Y15" s="37"/>
      <c r="Z15" s="37"/>
      <c r="AA15" s="37"/>
      <c r="AB15" s="37"/>
      <c r="AC15" s="37"/>
      <c r="AD15" s="37"/>
      <c r="AE15" s="37"/>
    </row>
    <row r="16" s="2" customFormat="1" ht="12" customHeight="1">
      <c r="A16" s="37"/>
      <c r="B16" s="43"/>
      <c r="C16" s="37"/>
      <c r="D16" s="150" t="s">
        <v>20</v>
      </c>
      <c r="E16" s="37"/>
      <c r="F16" s="140" t="s">
        <v>34</v>
      </c>
      <c r="G16" s="37"/>
      <c r="H16" s="37"/>
      <c r="I16" s="150" t="s">
        <v>22</v>
      </c>
      <c r="J16" s="153" t="str">
        <f>'Rekapitulace stavby'!AN8</f>
        <v>27. 4. 2025</v>
      </c>
      <c r="K16" s="37"/>
      <c r="L16" s="62"/>
      <c r="S16" s="37"/>
      <c r="T16" s="37"/>
      <c r="U16" s="37"/>
      <c r="V16" s="37"/>
      <c r="W16" s="37"/>
      <c r="X16" s="37"/>
      <c r="Y16" s="37"/>
      <c r="Z16" s="37"/>
      <c r="AA16" s="37"/>
      <c r="AB16" s="37"/>
      <c r="AC16" s="37"/>
      <c r="AD16" s="37"/>
      <c r="AE16" s="37"/>
    </row>
    <row r="17" s="2" customFormat="1" ht="10.8" customHeight="1">
      <c r="A17" s="37"/>
      <c r="B17" s="43"/>
      <c r="C17" s="37"/>
      <c r="D17" s="37"/>
      <c r="E17" s="37"/>
      <c r="F17" s="37"/>
      <c r="G17" s="37"/>
      <c r="H17" s="37"/>
      <c r="I17" s="37"/>
      <c r="J17" s="37"/>
      <c r="K17" s="37"/>
      <c r="L17" s="62"/>
      <c r="S17" s="37"/>
      <c r="T17" s="37"/>
      <c r="U17" s="37"/>
      <c r="V17" s="37"/>
      <c r="W17" s="37"/>
      <c r="X17" s="37"/>
      <c r="Y17" s="37"/>
      <c r="Z17" s="37"/>
      <c r="AA17" s="37"/>
      <c r="AB17" s="37"/>
      <c r="AC17" s="37"/>
      <c r="AD17" s="37"/>
      <c r="AE17" s="37"/>
    </row>
    <row r="18" s="2" customFormat="1" ht="12" customHeight="1">
      <c r="A18" s="37"/>
      <c r="B18" s="43"/>
      <c r="C18" s="37"/>
      <c r="D18" s="150" t="s">
        <v>24</v>
      </c>
      <c r="E18" s="37"/>
      <c r="F18" s="37"/>
      <c r="G18" s="37"/>
      <c r="H18" s="37"/>
      <c r="I18" s="150" t="s">
        <v>25</v>
      </c>
      <c r="J18" s="140" t="str">
        <f>IF('Rekapitulace stavby'!AN10="","",'Rekapitulace stavby'!AN10)</f>
        <v/>
      </c>
      <c r="K18" s="37"/>
      <c r="L18" s="62"/>
      <c r="S18" s="37"/>
      <c r="T18" s="37"/>
      <c r="U18" s="37"/>
      <c r="V18" s="37"/>
      <c r="W18" s="37"/>
      <c r="X18" s="37"/>
      <c r="Y18" s="37"/>
      <c r="Z18" s="37"/>
      <c r="AA18" s="37"/>
      <c r="AB18" s="37"/>
      <c r="AC18" s="37"/>
      <c r="AD18" s="37"/>
      <c r="AE18" s="37"/>
    </row>
    <row r="19" s="2" customFormat="1" ht="18" customHeight="1">
      <c r="A19" s="37"/>
      <c r="B19" s="43"/>
      <c r="C19" s="37"/>
      <c r="D19" s="37"/>
      <c r="E19" s="140" t="str">
        <f>IF('Rekapitulace stavby'!E11="","",'Rekapitulace stavby'!E11)</f>
        <v>Ústav termomechaniky AV ČR, v.v.i.</v>
      </c>
      <c r="F19" s="37"/>
      <c r="G19" s="37"/>
      <c r="H19" s="37"/>
      <c r="I19" s="150" t="s">
        <v>27</v>
      </c>
      <c r="J19" s="140" t="str">
        <f>IF('Rekapitulace stavby'!AN11="","",'Rekapitulace stavby'!AN11)</f>
        <v/>
      </c>
      <c r="K19" s="37"/>
      <c r="L19" s="62"/>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37"/>
      <c r="J20" s="37"/>
      <c r="K20" s="37"/>
      <c r="L20" s="62"/>
      <c r="S20" s="37"/>
      <c r="T20" s="37"/>
      <c r="U20" s="37"/>
      <c r="V20" s="37"/>
      <c r="W20" s="37"/>
      <c r="X20" s="37"/>
      <c r="Y20" s="37"/>
      <c r="Z20" s="37"/>
      <c r="AA20" s="37"/>
      <c r="AB20" s="37"/>
      <c r="AC20" s="37"/>
      <c r="AD20" s="37"/>
      <c r="AE20" s="37"/>
    </row>
    <row r="21" s="2" customFormat="1" ht="12" customHeight="1">
      <c r="A21" s="37"/>
      <c r="B21" s="43"/>
      <c r="C21" s="37"/>
      <c r="D21" s="150" t="s">
        <v>28</v>
      </c>
      <c r="E21" s="37"/>
      <c r="F21" s="37"/>
      <c r="G21" s="37"/>
      <c r="H21" s="37"/>
      <c r="I21" s="150" t="s">
        <v>25</v>
      </c>
      <c r="J21" s="32" t="str">
        <f>'Rekapitulace stavby'!AN13</f>
        <v>Vyplň údaj</v>
      </c>
      <c r="K21" s="37"/>
      <c r="L21" s="62"/>
      <c r="S21" s="37"/>
      <c r="T21" s="37"/>
      <c r="U21" s="37"/>
      <c r="V21" s="37"/>
      <c r="W21" s="37"/>
      <c r="X21" s="37"/>
      <c r="Y21" s="37"/>
      <c r="Z21" s="37"/>
      <c r="AA21" s="37"/>
      <c r="AB21" s="37"/>
      <c r="AC21" s="37"/>
      <c r="AD21" s="37"/>
      <c r="AE21" s="37"/>
    </row>
    <row r="22" s="2" customFormat="1" ht="18" customHeight="1">
      <c r="A22" s="37"/>
      <c r="B22" s="43"/>
      <c r="C22" s="37"/>
      <c r="D22" s="37"/>
      <c r="E22" s="32" t="str">
        <f>'Rekapitulace stavby'!E14</f>
        <v>Vyplň údaj</v>
      </c>
      <c r="F22" s="140"/>
      <c r="G22" s="140"/>
      <c r="H22" s="140"/>
      <c r="I22" s="150" t="s">
        <v>27</v>
      </c>
      <c r="J22" s="32" t="str">
        <f>'Rekapitulace stavby'!AN14</f>
        <v>Vyplň údaj</v>
      </c>
      <c r="K22" s="37"/>
      <c r="L22" s="62"/>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37"/>
      <c r="J23" s="37"/>
      <c r="K23" s="37"/>
      <c r="L23" s="62"/>
      <c r="S23" s="37"/>
      <c r="T23" s="37"/>
      <c r="U23" s="37"/>
      <c r="V23" s="37"/>
      <c r="W23" s="37"/>
      <c r="X23" s="37"/>
      <c r="Y23" s="37"/>
      <c r="Z23" s="37"/>
      <c r="AA23" s="37"/>
      <c r="AB23" s="37"/>
      <c r="AC23" s="37"/>
      <c r="AD23" s="37"/>
      <c r="AE23" s="37"/>
    </row>
    <row r="24" s="2" customFormat="1" ht="12" customHeight="1">
      <c r="A24" s="37"/>
      <c r="B24" s="43"/>
      <c r="C24" s="37"/>
      <c r="D24" s="150" t="s">
        <v>30</v>
      </c>
      <c r="E24" s="37"/>
      <c r="F24" s="37"/>
      <c r="G24" s="37"/>
      <c r="H24" s="37"/>
      <c r="I24" s="150" t="s">
        <v>25</v>
      </c>
      <c r="J24" s="140" t="str">
        <f>IF('Rekapitulace stavby'!AN16="","",'Rekapitulace stavby'!AN16)</f>
        <v/>
      </c>
      <c r="K24" s="37"/>
      <c r="L24" s="62"/>
      <c r="S24" s="37"/>
      <c r="T24" s="37"/>
      <c r="U24" s="37"/>
      <c r="V24" s="37"/>
      <c r="W24" s="37"/>
      <c r="X24" s="37"/>
      <c r="Y24" s="37"/>
      <c r="Z24" s="37"/>
      <c r="AA24" s="37"/>
      <c r="AB24" s="37"/>
      <c r="AC24" s="37"/>
      <c r="AD24" s="37"/>
      <c r="AE24" s="37"/>
    </row>
    <row r="25" s="2" customFormat="1" ht="18" customHeight="1">
      <c r="A25" s="37"/>
      <c r="B25" s="43"/>
      <c r="C25" s="37"/>
      <c r="D25" s="37"/>
      <c r="E25" s="140" t="str">
        <f>IF('Rekapitulace stavby'!E17="","",'Rekapitulace stavby'!E17)</f>
        <v>Kania a.s.</v>
      </c>
      <c r="F25" s="37"/>
      <c r="G25" s="37"/>
      <c r="H25" s="37"/>
      <c r="I25" s="150" t="s">
        <v>27</v>
      </c>
      <c r="J25" s="140" t="str">
        <f>IF('Rekapitulace stavby'!AN17="","",'Rekapitulace stavby'!AN17)</f>
        <v/>
      </c>
      <c r="K25" s="37"/>
      <c r="L25" s="62"/>
      <c r="S25" s="37"/>
      <c r="T25" s="37"/>
      <c r="U25" s="37"/>
      <c r="V25" s="37"/>
      <c r="W25" s="37"/>
      <c r="X25" s="37"/>
      <c r="Y25" s="37"/>
      <c r="Z25" s="37"/>
      <c r="AA25" s="37"/>
      <c r="AB25" s="37"/>
      <c r="AC25" s="37"/>
      <c r="AD25" s="37"/>
      <c r="AE25" s="37"/>
    </row>
    <row r="26" s="2" customFormat="1" ht="6.96" customHeight="1">
      <c r="A26" s="37"/>
      <c r="B26" s="43"/>
      <c r="C26" s="37"/>
      <c r="D26" s="37"/>
      <c r="E26" s="37"/>
      <c r="F26" s="37"/>
      <c r="G26" s="37"/>
      <c r="H26" s="37"/>
      <c r="I26" s="37"/>
      <c r="J26" s="37"/>
      <c r="K26" s="37"/>
      <c r="L26" s="62"/>
      <c r="S26" s="37"/>
      <c r="T26" s="37"/>
      <c r="U26" s="37"/>
      <c r="V26" s="37"/>
      <c r="W26" s="37"/>
      <c r="X26" s="37"/>
      <c r="Y26" s="37"/>
      <c r="Z26" s="37"/>
      <c r="AA26" s="37"/>
      <c r="AB26" s="37"/>
      <c r="AC26" s="37"/>
      <c r="AD26" s="37"/>
      <c r="AE26" s="37"/>
    </row>
    <row r="27" s="2" customFormat="1" ht="12" customHeight="1">
      <c r="A27" s="37"/>
      <c r="B27" s="43"/>
      <c r="C27" s="37"/>
      <c r="D27" s="150" t="s">
        <v>33</v>
      </c>
      <c r="E27" s="37"/>
      <c r="F27" s="37"/>
      <c r="G27" s="37"/>
      <c r="H27" s="37"/>
      <c r="I27" s="150" t="s">
        <v>25</v>
      </c>
      <c r="J27" s="140" t="str">
        <f>IF('Rekapitulace stavby'!AN19="","",'Rekapitulace stavby'!AN19)</f>
        <v/>
      </c>
      <c r="K27" s="37"/>
      <c r="L27" s="62"/>
      <c r="S27" s="37"/>
      <c r="T27" s="37"/>
      <c r="U27" s="37"/>
      <c r="V27" s="37"/>
      <c r="W27" s="37"/>
      <c r="X27" s="37"/>
      <c r="Y27" s="37"/>
      <c r="Z27" s="37"/>
      <c r="AA27" s="37"/>
      <c r="AB27" s="37"/>
      <c r="AC27" s="37"/>
      <c r="AD27" s="37"/>
      <c r="AE27" s="37"/>
    </row>
    <row r="28" s="2" customFormat="1" ht="18" customHeight="1">
      <c r="A28" s="37"/>
      <c r="B28" s="43"/>
      <c r="C28" s="37"/>
      <c r="D28" s="37"/>
      <c r="E28" s="140" t="str">
        <f>IF('Rekapitulace stavby'!E20="","",'Rekapitulace stavby'!E20)</f>
        <v xml:space="preserve"> </v>
      </c>
      <c r="F28" s="37"/>
      <c r="G28" s="37"/>
      <c r="H28" s="37"/>
      <c r="I28" s="150" t="s">
        <v>27</v>
      </c>
      <c r="J28" s="140" t="str">
        <f>IF('Rekapitulace stavby'!AN20="","",'Rekapitulace stavby'!AN20)</f>
        <v/>
      </c>
      <c r="K28" s="37"/>
      <c r="L28" s="62"/>
      <c r="S28" s="37"/>
      <c r="T28" s="37"/>
      <c r="U28" s="37"/>
      <c r="V28" s="37"/>
      <c r="W28" s="37"/>
      <c r="X28" s="37"/>
      <c r="Y28" s="37"/>
      <c r="Z28" s="37"/>
      <c r="AA28" s="37"/>
      <c r="AB28" s="37"/>
      <c r="AC28" s="37"/>
      <c r="AD28" s="37"/>
      <c r="AE28" s="37"/>
    </row>
    <row r="29" s="2" customFormat="1" ht="6.96" customHeight="1">
      <c r="A29" s="37"/>
      <c r="B29" s="43"/>
      <c r="C29" s="37"/>
      <c r="D29" s="37"/>
      <c r="E29" s="37"/>
      <c r="F29" s="37"/>
      <c r="G29" s="37"/>
      <c r="H29" s="37"/>
      <c r="I29" s="37"/>
      <c r="J29" s="37"/>
      <c r="K29" s="37"/>
      <c r="L29" s="62"/>
      <c r="S29" s="37"/>
      <c r="T29" s="37"/>
      <c r="U29" s="37"/>
      <c r="V29" s="37"/>
      <c r="W29" s="37"/>
      <c r="X29" s="37"/>
      <c r="Y29" s="37"/>
      <c r="Z29" s="37"/>
      <c r="AA29" s="37"/>
      <c r="AB29" s="37"/>
      <c r="AC29" s="37"/>
      <c r="AD29" s="37"/>
      <c r="AE29" s="37"/>
    </row>
    <row r="30" s="2" customFormat="1" ht="12" customHeight="1">
      <c r="A30" s="37"/>
      <c r="B30" s="43"/>
      <c r="C30" s="37"/>
      <c r="D30" s="150" t="s">
        <v>35</v>
      </c>
      <c r="E30" s="37"/>
      <c r="F30" s="37"/>
      <c r="G30" s="37"/>
      <c r="H30" s="37"/>
      <c r="I30" s="37"/>
      <c r="J30" s="37"/>
      <c r="K30" s="37"/>
      <c r="L30" s="62"/>
      <c r="S30" s="37"/>
      <c r="T30" s="37"/>
      <c r="U30" s="37"/>
      <c r="V30" s="37"/>
      <c r="W30" s="37"/>
      <c r="X30" s="37"/>
      <c r="Y30" s="37"/>
      <c r="Z30" s="37"/>
      <c r="AA30" s="37"/>
      <c r="AB30" s="37"/>
      <c r="AC30" s="37"/>
      <c r="AD30" s="37"/>
      <c r="AE30" s="37"/>
    </row>
    <row r="31" s="8" customFormat="1" ht="16.5" customHeight="1">
      <c r="A31" s="154"/>
      <c r="B31" s="155"/>
      <c r="C31" s="154"/>
      <c r="D31" s="154"/>
      <c r="E31" s="156" t="s">
        <v>1</v>
      </c>
      <c r="F31" s="156"/>
      <c r="G31" s="156"/>
      <c r="H31" s="156"/>
      <c r="I31" s="154"/>
      <c r="J31" s="154"/>
      <c r="K31" s="154"/>
      <c r="L31" s="157"/>
      <c r="S31" s="154"/>
      <c r="T31" s="154"/>
      <c r="U31" s="154"/>
      <c r="V31" s="154"/>
      <c r="W31" s="154"/>
      <c r="X31" s="154"/>
      <c r="Y31" s="154"/>
      <c r="Z31" s="154"/>
      <c r="AA31" s="154"/>
      <c r="AB31" s="154"/>
      <c r="AC31" s="154"/>
      <c r="AD31" s="154"/>
      <c r="AE31" s="154"/>
    </row>
    <row r="32" s="2" customFormat="1" ht="6.96" customHeight="1">
      <c r="A32" s="37"/>
      <c r="B32" s="43"/>
      <c r="C32" s="37"/>
      <c r="D32" s="37"/>
      <c r="E32" s="37"/>
      <c r="F32" s="37"/>
      <c r="G32" s="37"/>
      <c r="H32" s="37"/>
      <c r="I32" s="37"/>
      <c r="J32" s="37"/>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25.44" customHeight="1">
      <c r="A34" s="37"/>
      <c r="B34" s="43"/>
      <c r="C34" s="37"/>
      <c r="D34" s="159" t="s">
        <v>37</v>
      </c>
      <c r="E34" s="37"/>
      <c r="F34" s="37"/>
      <c r="G34" s="37"/>
      <c r="H34" s="37"/>
      <c r="I34" s="37"/>
      <c r="J34" s="160">
        <f>ROUND(J125, 2)</f>
        <v>0</v>
      </c>
      <c r="K34" s="37"/>
      <c r="L34" s="62"/>
      <c r="S34" s="37"/>
      <c r="T34" s="37"/>
      <c r="U34" s="37"/>
      <c r="V34" s="37"/>
      <c r="W34" s="37"/>
      <c r="X34" s="37"/>
      <c r="Y34" s="37"/>
      <c r="Z34" s="37"/>
      <c r="AA34" s="37"/>
      <c r="AB34" s="37"/>
      <c r="AC34" s="37"/>
      <c r="AD34" s="37"/>
      <c r="AE34" s="37"/>
    </row>
    <row r="35" s="2" customFormat="1" ht="6.96" customHeight="1">
      <c r="A35" s="37"/>
      <c r="B35" s="43"/>
      <c r="C35" s="37"/>
      <c r="D35" s="158"/>
      <c r="E35" s="158"/>
      <c r="F35" s="158"/>
      <c r="G35" s="158"/>
      <c r="H35" s="158"/>
      <c r="I35" s="158"/>
      <c r="J35" s="158"/>
      <c r="K35" s="158"/>
      <c r="L35" s="62"/>
      <c r="S35" s="37"/>
      <c r="T35" s="37"/>
      <c r="U35" s="37"/>
      <c r="V35" s="37"/>
      <c r="W35" s="37"/>
      <c r="X35" s="37"/>
      <c r="Y35" s="37"/>
      <c r="Z35" s="37"/>
      <c r="AA35" s="37"/>
      <c r="AB35" s="37"/>
      <c r="AC35" s="37"/>
      <c r="AD35" s="37"/>
      <c r="AE35" s="37"/>
    </row>
    <row r="36" s="2" customFormat="1" ht="14.4" customHeight="1">
      <c r="A36" s="37"/>
      <c r="B36" s="43"/>
      <c r="C36" s="37"/>
      <c r="D36" s="37"/>
      <c r="E36" s="37"/>
      <c r="F36" s="161" t="s">
        <v>39</v>
      </c>
      <c r="G36" s="37"/>
      <c r="H36" s="37"/>
      <c r="I36" s="161" t="s">
        <v>38</v>
      </c>
      <c r="J36" s="161" t="s">
        <v>40</v>
      </c>
      <c r="K36" s="37"/>
      <c r="L36" s="62"/>
      <c r="S36" s="37"/>
      <c r="T36" s="37"/>
      <c r="U36" s="37"/>
      <c r="V36" s="37"/>
      <c r="W36" s="37"/>
      <c r="X36" s="37"/>
      <c r="Y36" s="37"/>
      <c r="Z36" s="37"/>
      <c r="AA36" s="37"/>
      <c r="AB36" s="37"/>
      <c r="AC36" s="37"/>
      <c r="AD36" s="37"/>
      <c r="AE36" s="37"/>
    </row>
    <row r="37" s="2" customFormat="1" ht="14.4" customHeight="1">
      <c r="A37" s="37"/>
      <c r="B37" s="43"/>
      <c r="C37" s="37"/>
      <c r="D37" s="162" t="s">
        <v>41</v>
      </c>
      <c r="E37" s="150" t="s">
        <v>42</v>
      </c>
      <c r="F37" s="163">
        <f>ROUND((SUM(BE125:BE155)),  2)</f>
        <v>0</v>
      </c>
      <c r="G37" s="37"/>
      <c r="H37" s="37"/>
      <c r="I37" s="164">
        <v>0.20999999999999999</v>
      </c>
      <c r="J37" s="163">
        <f>ROUND(((SUM(BE125:BE155))*I37),  2)</f>
        <v>0</v>
      </c>
      <c r="K37" s="37"/>
      <c r="L37" s="62"/>
      <c r="S37" s="37"/>
      <c r="T37" s="37"/>
      <c r="U37" s="37"/>
      <c r="V37" s="37"/>
      <c r="W37" s="37"/>
      <c r="X37" s="37"/>
      <c r="Y37" s="37"/>
      <c r="Z37" s="37"/>
      <c r="AA37" s="37"/>
      <c r="AB37" s="37"/>
      <c r="AC37" s="37"/>
      <c r="AD37" s="37"/>
      <c r="AE37" s="37"/>
    </row>
    <row r="38" s="2" customFormat="1" ht="14.4" customHeight="1">
      <c r="A38" s="37"/>
      <c r="B38" s="43"/>
      <c r="C38" s="37"/>
      <c r="D38" s="37"/>
      <c r="E38" s="150" t="s">
        <v>43</v>
      </c>
      <c r="F38" s="163">
        <f>ROUND((SUM(BF125:BF155)),  2)</f>
        <v>0</v>
      </c>
      <c r="G38" s="37"/>
      <c r="H38" s="37"/>
      <c r="I38" s="164">
        <v>0.12</v>
      </c>
      <c r="J38" s="163">
        <f>ROUND(((SUM(BF125:BF155))*I38),  2)</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44</v>
      </c>
      <c r="F39" s="163">
        <f>ROUND((SUM(BG125:BG155)),  2)</f>
        <v>0</v>
      </c>
      <c r="G39" s="37"/>
      <c r="H39" s="37"/>
      <c r="I39" s="164">
        <v>0.20999999999999999</v>
      </c>
      <c r="J39" s="163">
        <f>0</f>
        <v>0</v>
      </c>
      <c r="K39" s="37"/>
      <c r="L39" s="62"/>
      <c r="S39" s="37"/>
      <c r="T39" s="37"/>
      <c r="U39" s="37"/>
      <c r="V39" s="37"/>
      <c r="W39" s="37"/>
      <c r="X39" s="37"/>
      <c r="Y39" s="37"/>
      <c r="Z39" s="37"/>
      <c r="AA39" s="37"/>
      <c r="AB39" s="37"/>
      <c r="AC39" s="37"/>
      <c r="AD39" s="37"/>
      <c r="AE39" s="37"/>
    </row>
    <row r="40" hidden="1" s="2" customFormat="1" ht="14.4" customHeight="1">
      <c r="A40" s="37"/>
      <c r="B40" s="43"/>
      <c r="C40" s="37"/>
      <c r="D40" s="37"/>
      <c r="E40" s="150" t="s">
        <v>45</v>
      </c>
      <c r="F40" s="163">
        <f>ROUND((SUM(BH125:BH155)),  2)</f>
        <v>0</v>
      </c>
      <c r="G40" s="37"/>
      <c r="H40" s="37"/>
      <c r="I40" s="164">
        <v>0.12</v>
      </c>
      <c r="J40" s="163">
        <f>0</f>
        <v>0</v>
      </c>
      <c r="K40" s="37"/>
      <c r="L40" s="62"/>
      <c r="S40" s="37"/>
      <c r="T40" s="37"/>
      <c r="U40" s="37"/>
      <c r="V40" s="37"/>
      <c r="W40" s="37"/>
      <c r="X40" s="37"/>
      <c r="Y40" s="37"/>
      <c r="Z40" s="37"/>
      <c r="AA40" s="37"/>
      <c r="AB40" s="37"/>
      <c r="AC40" s="37"/>
      <c r="AD40" s="37"/>
      <c r="AE40" s="37"/>
    </row>
    <row r="41" hidden="1" s="2" customFormat="1" ht="14.4" customHeight="1">
      <c r="A41" s="37"/>
      <c r="B41" s="43"/>
      <c r="C41" s="37"/>
      <c r="D41" s="37"/>
      <c r="E41" s="150" t="s">
        <v>46</v>
      </c>
      <c r="F41" s="163">
        <f>ROUND((SUM(BI125:BI155)),  2)</f>
        <v>0</v>
      </c>
      <c r="G41" s="37"/>
      <c r="H41" s="37"/>
      <c r="I41" s="164">
        <v>0</v>
      </c>
      <c r="J41" s="163">
        <f>0</f>
        <v>0</v>
      </c>
      <c r="K41" s="37"/>
      <c r="L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2" customFormat="1" ht="25.44" customHeight="1">
      <c r="A43" s="37"/>
      <c r="B43" s="43"/>
      <c r="C43" s="165"/>
      <c r="D43" s="166" t="s">
        <v>47</v>
      </c>
      <c r="E43" s="167"/>
      <c r="F43" s="167"/>
      <c r="G43" s="168" t="s">
        <v>48</v>
      </c>
      <c r="H43" s="169" t="s">
        <v>49</v>
      </c>
      <c r="I43" s="167"/>
      <c r="J43" s="170">
        <f>SUM(J34:J41)</f>
        <v>0</v>
      </c>
      <c r="K43" s="171"/>
      <c r="L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62"/>
      <c r="S44" s="37"/>
      <c r="T44" s="37"/>
      <c r="U44" s="37"/>
      <c r="V44" s="37"/>
      <c r="W44" s="37"/>
      <c r="X44" s="37"/>
      <c r="Y44" s="37"/>
      <c r="Z44" s="37"/>
      <c r="AA44" s="37"/>
      <c r="AB44" s="37"/>
      <c r="AC44" s="37"/>
      <c r="AD44" s="37"/>
      <c r="AE44" s="37"/>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1" customFormat="1" ht="16.5" customHeight="1">
      <c r="B87" s="20"/>
      <c r="C87" s="21"/>
      <c r="D87" s="21"/>
      <c r="E87" s="183" t="s">
        <v>1084</v>
      </c>
      <c r="F87" s="21"/>
      <c r="G87" s="21"/>
      <c r="H87" s="21"/>
      <c r="I87" s="21"/>
      <c r="J87" s="21"/>
      <c r="K87" s="21"/>
      <c r="L87" s="19"/>
    </row>
    <row r="88" s="1" customFormat="1" ht="12" customHeight="1">
      <c r="B88" s="20"/>
      <c r="C88" s="31" t="s">
        <v>1085</v>
      </c>
      <c r="D88" s="21"/>
      <c r="E88" s="21"/>
      <c r="F88" s="21"/>
      <c r="G88" s="21"/>
      <c r="H88" s="21"/>
      <c r="I88" s="21"/>
      <c r="J88" s="21"/>
      <c r="K88" s="21"/>
      <c r="L88" s="19"/>
    </row>
    <row r="89" s="2" customFormat="1" ht="16.5" customHeight="1">
      <c r="A89" s="37"/>
      <c r="B89" s="38"/>
      <c r="C89" s="39"/>
      <c r="D89" s="39"/>
      <c r="E89" s="285" t="s">
        <v>1124</v>
      </c>
      <c r="F89" s="39"/>
      <c r="G89" s="39"/>
      <c r="H89" s="39"/>
      <c r="I89" s="39"/>
      <c r="J89" s="39"/>
      <c r="K89" s="39"/>
      <c r="L89" s="62"/>
      <c r="S89" s="37"/>
      <c r="T89" s="37"/>
      <c r="U89" s="37"/>
      <c r="V89" s="37"/>
      <c r="W89" s="37"/>
      <c r="X89" s="37"/>
      <c r="Y89" s="37"/>
      <c r="Z89" s="37"/>
      <c r="AA89" s="37"/>
      <c r="AB89" s="37"/>
      <c r="AC89" s="37"/>
      <c r="AD89" s="37"/>
      <c r="AE89" s="37"/>
    </row>
    <row r="90" s="2" customFormat="1" ht="12" customHeight="1">
      <c r="A90" s="37"/>
      <c r="B90" s="38"/>
      <c r="C90" s="31" t="s">
        <v>1125</v>
      </c>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6.5" customHeight="1">
      <c r="A91" s="37"/>
      <c r="B91" s="38"/>
      <c r="C91" s="39"/>
      <c r="D91" s="39"/>
      <c r="E91" s="75" t="str">
        <f>E13</f>
        <v>2 - Z.Č.1 - VĚTRÁNÍ MÍSTNOSTÍ OPTICKÝCH LABORATOŘÍ</v>
      </c>
      <c r="F91" s="39"/>
      <c r="G91" s="39"/>
      <c r="H91" s="39"/>
      <c r="I91" s="39"/>
      <c r="J91" s="39"/>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2" customHeight="1">
      <c r="A93" s="37"/>
      <c r="B93" s="38"/>
      <c r="C93" s="31" t="s">
        <v>20</v>
      </c>
      <c r="D93" s="39"/>
      <c r="E93" s="39"/>
      <c r="F93" s="26" t="str">
        <f>F16</f>
        <v xml:space="preserve"> </v>
      </c>
      <c r="G93" s="39"/>
      <c r="H93" s="39"/>
      <c r="I93" s="31" t="s">
        <v>22</v>
      </c>
      <c r="J93" s="78" t="str">
        <f>IF(J16="","",J16)</f>
        <v>27. 4. 2025</v>
      </c>
      <c r="K93" s="39"/>
      <c r="L93" s="62"/>
      <c r="S93" s="37"/>
      <c r="T93" s="37"/>
      <c r="U93" s="37"/>
      <c r="V93" s="37"/>
      <c r="W93" s="37"/>
      <c r="X93" s="37"/>
      <c r="Y93" s="37"/>
      <c r="Z93" s="37"/>
      <c r="AA93" s="37"/>
      <c r="AB93" s="37"/>
      <c r="AC93" s="37"/>
      <c r="AD93" s="37"/>
      <c r="AE93" s="37"/>
    </row>
    <row r="94" s="2" customFormat="1" ht="6.96" customHeight="1">
      <c r="A94" s="37"/>
      <c r="B94" s="38"/>
      <c r="C94" s="39"/>
      <c r="D94" s="39"/>
      <c r="E94" s="39"/>
      <c r="F94" s="39"/>
      <c r="G94" s="39"/>
      <c r="H94" s="39"/>
      <c r="I94" s="39"/>
      <c r="J94" s="39"/>
      <c r="K94" s="39"/>
      <c r="L94" s="62"/>
      <c r="S94" s="37"/>
      <c r="T94" s="37"/>
      <c r="U94" s="37"/>
      <c r="V94" s="37"/>
      <c r="W94" s="37"/>
      <c r="X94" s="37"/>
      <c r="Y94" s="37"/>
      <c r="Z94" s="37"/>
      <c r="AA94" s="37"/>
      <c r="AB94" s="37"/>
      <c r="AC94" s="37"/>
      <c r="AD94" s="37"/>
      <c r="AE94" s="37"/>
    </row>
    <row r="95" s="2" customFormat="1" ht="15.15" customHeight="1">
      <c r="A95" s="37"/>
      <c r="B95" s="38"/>
      <c r="C95" s="31" t="s">
        <v>24</v>
      </c>
      <c r="D95" s="39"/>
      <c r="E95" s="39"/>
      <c r="F95" s="26" t="str">
        <f>E19</f>
        <v>Ústav termomechaniky AV ČR, v.v.i.</v>
      </c>
      <c r="G95" s="39"/>
      <c r="H95" s="39"/>
      <c r="I95" s="31" t="s">
        <v>30</v>
      </c>
      <c r="J95" s="35" t="str">
        <f>E25</f>
        <v>Kania a.s.</v>
      </c>
      <c r="K95" s="39"/>
      <c r="L95" s="62"/>
      <c r="S95" s="37"/>
      <c r="T95" s="37"/>
      <c r="U95" s="37"/>
      <c r="V95" s="37"/>
      <c r="W95" s="37"/>
      <c r="X95" s="37"/>
      <c r="Y95" s="37"/>
      <c r="Z95" s="37"/>
      <c r="AA95" s="37"/>
      <c r="AB95" s="37"/>
      <c r="AC95" s="37"/>
      <c r="AD95" s="37"/>
      <c r="AE95" s="37"/>
    </row>
    <row r="96" s="2" customFormat="1" ht="15.15" customHeight="1">
      <c r="A96" s="37"/>
      <c r="B96" s="38"/>
      <c r="C96" s="31" t="s">
        <v>28</v>
      </c>
      <c r="D96" s="39"/>
      <c r="E96" s="39"/>
      <c r="F96" s="26" t="str">
        <f>IF(E22="","",E22)</f>
        <v>Vyplň údaj</v>
      </c>
      <c r="G96" s="39"/>
      <c r="H96" s="39"/>
      <c r="I96" s="31" t="s">
        <v>33</v>
      </c>
      <c r="J96" s="35" t="str">
        <f>E28</f>
        <v xml:space="preserve"> </v>
      </c>
      <c r="K96" s="39"/>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9.28" customHeight="1">
      <c r="A98" s="37"/>
      <c r="B98" s="38"/>
      <c r="C98" s="184" t="s">
        <v>139</v>
      </c>
      <c r="D98" s="185"/>
      <c r="E98" s="185"/>
      <c r="F98" s="185"/>
      <c r="G98" s="185"/>
      <c r="H98" s="185"/>
      <c r="I98" s="185"/>
      <c r="J98" s="186" t="s">
        <v>140</v>
      </c>
      <c r="K98" s="185"/>
      <c r="L98" s="62"/>
      <c r="S98" s="37"/>
      <c r="T98" s="37"/>
      <c r="U98" s="37"/>
      <c r="V98" s="37"/>
      <c r="W98" s="37"/>
      <c r="X98" s="37"/>
      <c r="Y98" s="37"/>
      <c r="Z98" s="37"/>
      <c r="AA98" s="37"/>
      <c r="AB98" s="37"/>
      <c r="AC98" s="37"/>
      <c r="AD98" s="37"/>
      <c r="AE98" s="37"/>
    </row>
    <row r="99" s="2" customFormat="1" ht="10.32"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22.8" customHeight="1">
      <c r="A100" s="37"/>
      <c r="B100" s="38"/>
      <c r="C100" s="187" t="s">
        <v>141</v>
      </c>
      <c r="D100" s="39"/>
      <c r="E100" s="39"/>
      <c r="F100" s="39"/>
      <c r="G100" s="39"/>
      <c r="H100" s="39"/>
      <c r="I100" s="39"/>
      <c r="J100" s="109">
        <f>J125</f>
        <v>0</v>
      </c>
      <c r="K100" s="39"/>
      <c r="L100" s="62"/>
      <c r="S100" s="37"/>
      <c r="T100" s="37"/>
      <c r="U100" s="37"/>
      <c r="V100" s="37"/>
      <c r="W100" s="37"/>
      <c r="X100" s="37"/>
      <c r="Y100" s="37"/>
      <c r="Z100" s="37"/>
      <c r="AA100" s="37"/>
      <c r="AB100" s="37"/>
      <c r="AC100" s="37"/>
      <c r="AD100" s="37"/>
      <c r="AE100" s="37"/>
      <c r="AU100" s="16" t="s">
        <v>142</v>
      </c>
    </row>
    <row r="101" s="9" customFormat="1" ht="24.96" customHeight="1">
      <c r="A101" s="9"/>
      <c r="B101" s="188"/>
      <c r="C101" s="189"/>
      <c r="D101" s="190" t="s">
        <v>1144</v>
      </c>
      <c r="E101" s="191"/>
      <c r="F101" s="191"/>
      <c r="G101" s="191"/>
      <c r="H101" s="191"/>
      <c r="I101" s="191"/>
      <c r="J101" s="192">
        <f>J126</f>
        <v>0</v>
      </c>
      <c r="K101" s="189"/>
      <c r="L101" s="193"/>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2"/>
      <c r="S107" s="37"/>
      <c r="T107" s="37"/>
      <c r="U107" s="37"/>
      <c r="V107" s="37"/>
      <c r="W107" s="37"/>
      <c r="X107" s="37"/>
      <c r="Y107" s="37"/>
      <c r="Z107" s="37"/>
      <c r="AA107" s="37"/>
      <c r="AB107" s="37"/>
      <c r="AC107" s="37"/>
      <c r="AD107" s="37"/>
      <c r="AE107" s="37"/>
    </row>
    <row r="108" s="2" customFormat="1" ht="24.96" customHeight="1">
      <c r="A108" s="37"/>
      <c r="B108" s="38"/>
      <c r="C108" s="22" t="s">
        <v>169</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16</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183" t="str">
        <f>E7</f>
        <v>STAVEBNÍ ÚPRAVY OPTICKÝCH LABORATOŘÍ V ÚSTAVU TERMOMECHANIKY AV ČR, v.v.i.</v>
      </c>
      <c r="F111" s="31"/>
      <c r="G111" s="31"/>
      <c r="H111" s="31"/>
      <c r="I111" s="39"/>
      <c r="J111" s="39"/>
      <c r="K111" s="39"/>
      <c r="L111" s="62"/>
      <c r="S111" s="37"/>
      <c r="T111" s="37"/>
      <c r="U111" s="37"/>
      <c r="V111" s="37"/>
      <c r="W111" s="37"/>
      <c r="X111" s="37"/>
      <c r="Y111" s="37"/>
      <c r="Z111" s="37"/>
      <c r="AA111" s="37"/>
      <c r="AB111" s="37"/>
      <c r="AC111" s="37"/>
      <c r="AD111" s="37"/>
      <c r="AE111" s="37"/>
    </row>
    <row r="112" s="1" customFormat="1" ht="12" customHeight="1">
      <c r="B112" s="20"/>
      <c r="C112" s="31" t="s">
        <v>136</v>
      </c>
      <c r="D112" s="21"/>
      <c r="E112" s="21"/>
      <c r="F112" s="21"/>
      <c r="G112" s="21"/>
      <c r="H112" s="21"/>
      <c r="I112" s="21"/>
      <c r="J112" s="21"/>
      <c r="K112" s="21"/>
      <c r="L112" s="19"/>
    </row>
    <row r="113" s="1" customFormat="1" ht="16.5" customHeight="1">
      <c r="B113" s="20"/>
      <c r="C113" s="21"/>
      <c r="D113" s="21"/>
      <c r="E113" s="183" t="s">
        <v>1084</v>
      </c>
      <c r="F113" s="21"/>
      <c r="G113" s="21"/>
      <c r="H113" s="21"/>
      <c r="I113" s="21"/>
      <c r="J113" s="21"/>
      <c r="K113" s="21"/>
      <c r="L113" s="19"/>
    </row>
    <row r="114" s="1" customFormat="1" ht="12" customHeight="1">
      <c r="B114" s="20"/>
      <c r="C114" s="31" t="s">
        <v>1085</v>
      </c>
      <c r="D114" s="21"/>
      <c r="E114" s="21"/>
      <c r="F114" s="21"/>
      <c r="G114" s="21"/>
      <c r="H114" s="21"/>
      <c r="I114" s="21"/>
      <c r="J114" s="21"/>
      <c r="K114" s="21"/>
      <c r="L114" s="19"/>
    </row>
    <row r="115" s="2" customFormat="1" ht="16.5" customHeight="1">
      <c r="A115" s="37"/>
      <c r="B115" s="38"/>
      <c r="C115" s="39"/>
      <c r="D115" s="39"/>
      <c r="E115" s="285" t="s">
        <v>1124</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1125</v>
      </c>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6.5" customHeight="1">
      <c r="A117" s="37"/>
      <c r="B117" s="38"/>
      <c r="C117" s="39"/>
      <c r="D117" s="39"/>
      <c r="E117" s="75" t="str">
        <f>E13</f>
        <v>2 - Z.Č.1 - VĚTRÁNÍ MÍSTNOSTÍ OPTICKÝCH LABORATOŘÍ</v>
      </c>
      <c r="F117" s="39"/>
      <c r="G117" s="39"/>
      <c r="H117" s="39"/>
      <c r="I117" s="39"/>
      <c r="J117" s="39"/>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20</v>
      </c>
      <c r="D119" s="39"/>
      <c r="E119" s="39"/>
      <c r="F119" s="26" t="str">
        <f>F16</f>
        <v xml:space="preserve"> </v>
      </c>
      <c r="G119" s="39"/>
      <c r="H119" s="39"/>
      <c r="I119" s="31" t="s">
        <v>22</v>
      </c>
      <c r="J119" s="78" t="str">
        <f>IF(J16="","",J16)</f>
        <v>27. 4. 2025</v>
      </c>
      <c r="K119" s="39"/>
      <c r="L119" s="62"/>
      <c r="S119" s="37"/>
      <c r="T119" s="37"/>
      <c r="U119" s="37"/>
      <c r="V119" s="37"/>
      <c r="W119" s="37"/>
      <c r="X119" s="37"/>
      <c r="Y119" s="37"/>
      <c r="Z119" s="37"/>
      <c r="AA119" s="37"/>
      <c r="AB119" s="37"/>
      <c r="AC119" s="37"/>
      <c r="AD119" s="37"/>
      <c r="AE119" s="37"/>
    </row>
    <row r="120" s="2" customFormat="1" ht="6.96"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15.15" customHeight="1">
      <c r="A121" s="37"/>
      <c r="B121" s="38"/>
      <c r="C121" s="31" t="s">
        <v>24</v>
      </c>
      <c r="D121" s="39"/>
      <c r="E121" s="39"/>
      <c r="F121" s="26" t="str">
        <f>E19</f>
        <v>Ústav termomechaniky AV ČR, v.v.i.</v>
      </c>
      <c r="G121" s="39"/>
      <c r="H121" s="39"/>
      <c r="I121" s="31" t="s">
        <v>30</v>
      </c>
      <c r="J121" s="35" t="str">
        <f>E25</f>
        <v>Kania a.s.</v>
      </c>
      <c r="K121" s="39"/>
      <c r="L121" s="62"/>
      <c r="S121" s="37"/>
      <c r="T121" s="37"/>
      <c r="U121" s="37"/>
      <c r="V121" s="37"/>
      <c r="W121" s="37"/>
      <c r="X121" s="37"/>
      <c r="Y121" s="37"/>
      <c r="Z121" s="37"/>
      <c r="AA121" s="37"/>
      <c r="AB121" s="37"/>
      <c r="AC121" s="37"/>
      <c r="AD121" s="37"/>
      <c r="AE121" s="37"/>
    </row>
    <row r="122" s="2" customFormat="1" ht="15.15" customHeight="1">
      <c r="A122" s="37"/>
      <c r="B122" s="38"/>
      <c r="C122" s="31" t="s">
        <v>28</v>
      </c>
      <c r="D122" s="39"/>
      <c r="E122" s="39"/>
      <c r="F122" s="26" t="str">
        <f>IF(E22="","",E22)</f>
        <v>Vyplň údaj</v>
      </c>
      <c r="G122" s="39"/>
      <c r="H122" s="39"/>
      <c r="I122" s="31" t="s">
        <v>33</v>
      </c>
      <c r="J122" s="35" t="str">
        <f>E28</f>
        <v xml:space="preserve"> </v>
      </c>
      <c r="K122" s="39"/>
      <c r="L122" s="62"/>
      <c r="S122" s="37"/>
      <c r="T122" s="37"/>
      <c r="U122" s="37"/>
      <c r="V122" s="37"/>
      <c r="W122" s="37"/>
      <c r="X122" s="37"/>
      <c r="Y122" s="37"/>
      <c r="Z122" s="37"/>
      <c r="AA122" s="37"/>
      <c r="AB122" s="37"/>
      <c r="AC122" s="37"/>
      <c r="AD122" s="37"/>
      <c r="AE122" s="37"/>
    </row>
    <row r="123" s="2" customFormat="1" ht="10.32"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11" customFormat="1" ht="29.28" customHeight="1">
      <c r="A124" s="199"/>
      <c r="B124" s="200"/>
      <c r="C124" s="201" t="s">
        <v>170</v>
      </c>
      <c r="D124" s="202" t="s">
        <v>62</v>
      </c>
      <c r="E124" s="202" t="s">
        <v>58</v>
      </c>
      <c r="F124" s="202" t="s">
        <v>59</v>
      </c>
      <c r="G124" s="202" t="s">
        <v>171</v>
      </c>
      <c r="H124" s="202" t="s">
        <v>172</v>
      </c>
      <c r="I124" s="202" t="s">
        <v>173</v>
      </c>
      <c r="J124" s="202" t="s">
        <v>140</v>
      </c>
      <c r="K124" s="203" t="s">
        <v>174</v>
      </c>
      <c r="L124" s="204"/>
      <c r="M124" s="99" t="s">
        <v>1</v>
      </c>
      <c r="N124" s="100" t="s">
        <v>41</v>
      </c>
      <c r="O124" s="100" t="s">
        <v>175</v>
      </c>
      <c r="P124" s="100" t="s">
        <v>176</v>
      </c>
      <c r="Q124" s="100" t="s">
        <v>177</v>
      </c>
      <c r="R124" s="100" t="s">
        <v>178</v>
      </c>
      <c r="S124" s="100" t="s">
        <v>179</v>
      </c>
      <c r="T124" s="101" t="s">
        <v>180</v>
      </c>
      <c r="U124" s="199"/>
      <c r="V124" s="199"/>
      <c r="W124" s="199"/>
      <c r="X124" s="199"/>
      <c r="Y124" s="199"/>
      <c r="Z124" s="199"/>
      <c r="AA124" s="199"/>
      <c r="AB124" s="199"/>
      <c r="AC124" s="199"/>
      <c r="AD124" s="199"/>
      <c r="AE124" s="199"/>
    </row>
    <row r="125" s="2" customFormat="1" ht="22.8" customHeight="1">
      <c r="A125" s="37"/>
      <c r="B125" s="38"/>
      <c r="C125" s="106" t="s">
        <v>181</v>
      </c>
      <c r="D125" s="39"/>
      <c r="E125" s="39"/>
      <c r="F125" s="39"/>
      <c r="G125" s="39"/>
      <c r="H125" s="39"/>
      <c r="I125" s="39"/>
      <c r="J125" s="205">
        <f>BK125</f>
        <v>0</v>
      </c>
      <c r="K125" s="39"/>
      <c r="L125" s="43"/>
      <c r="M125" s="102"/>
      <c r="N125" s="206"/>
      <c r="O125" s="103"/>
      <c r="P125" s="207">
        <f>P126</f>
        <v>0</v>
      </c>
      <c r="Q125" s="103"/>
      <c r="R125" s="207">
        <f>R126</f>
        <v>0</v>
      </c>
      <c r="S125" s="103"/>
      <c r="T125" s="208">
        <f>T126</f>
        <v>0</v>
      </c>
      <c r="U125" s="37"/>
      <c r="V125" s="37"/>
      <c r="W125" s="37"/>
      <c r="X125" s="37"/>
      <c r="Y125" s="37"/>
      <c r="Z125" s="37"/>
      <c r="AA125" s="37"/>
      <c r="AB125" s="37"/>
      <c r="AC125" s="37"/>
      <c r="AD125" s="37"/>
      <c r="AE125" s="37"/>
      <c r="AT125" s="16" t="s">
        <v>76</v>
      </c>
      <c r="AU125" s="16" t="s">
        <v>142</v>
      </c>
      <c r="BK125" s="209">
        <f>BK126</f>
        <v>0</v>
      </c>
    </row>
    <row r="126" s="12" customFormat="1" ht="25.92" customHeight="1">
      <c r="A126" s="12"/>
      <c r="B126" s="210"/>
      <c r="C126" s="211"/>
      <c r="D126" s="212" t="s">
        <v>76</v>
      </c>
      <c r="E126" s="213" t="s">
        <v>1145</v>
      </c>
      <c r="F126" s="213" t="s">
        <v>104</v>
      </c>
      <c r="G126" s="211"/>
      <c r="H126" s="211"/>
      <c r="I126" s="214"/>
      <c r="J126" s="215">
        <f>BK126</f>
        <v>0</v>
      </c>
      <c r="K126" s="211"/>
      <c r="L126" s="216"/>
      <c r="M126" s="217"/>
      <c r="N126" s="218"/>
      <c r="O126" s="218"/>
      <c r="P126" s="219">
        <f>SUM(P127:P155)</f>
        <v>0</v>
      </c>
      <c r="Q126" s="218"/>
      <c r="R126" s="219">
        <f>SUM(R127:R155)</f>
        <v>0</v>
      </c>
      <c r="S126" s="218"/>
      <c r="T126" s="220">
        <f>SUM(T127:T155)</f>
        <v>0</v>
      </c>
      <c r="U126" s="12"/>
      <c r="V126" s="12"/>
      <c r="W126" s="12"/>
      <c r="X126" s="12"/>
      <c r="Y126" s="12"/>
      <c r="Z126" s="12"/>
      <c r="AA126" s="12"/>
      <c r="AB126" s="12"/>
      <c r="AC126" s="12"/>
      <c r="AD126" s="12"/>
      <c r="AE126" s="12"/>
      <c r="AR126" s="221" t="s">
        <v>85</v>
      </c>
      <c r="AT126" s="222" t="s">
        <v>76</v>
      </c>
      <c r="AU126" s="222" t="s">
        <v>77</v>
      </c>
      <c r="AY126" s="221" t="s">
        <v>184</v>
      </c>
      <c r="BK126" s="223">
        <f>SUM(BK127:BK155)</f>
        <v>0</v>
      </c>
    </row>
    <row r="127" s="2" customFormat="1" ht="16.5" customHeight="1">
      <c r="A127" s="37"/>
      <c r="B127" s="38"/>
      <c r="C127" s="226" t="s">
        <v>85</v>
      </c>
      <c r="D127" s="226" t="s">
        <v>186</v>
      </c>
      <c r="E127" s="227" t="s">
        <v>1146</v>
      </c>
      <c r="F127" s="228" t="s">
        <v>1147</v>
      </c>
      <c r="G127" s="229" t="s">
        <v>733</v>
      </c>
      <c r="H127" s="230">
        <v>2</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87</v>
      </c>
    </row>
    <row r="128" s="2" customFormat="1">
      <c r="A128" s="37"/>
      <c r="B128" s="38"/>
      <c r="C128" s="39"/>
      <c r="D128" s="241" t="s">
        <v>300</v>
      </c>
      <c r="E128" s="39"/>
      <c r="F128" s="272" t="s">
        <v>1148</v>
      </c>
      <c r="G128" s="39"/>
      <c r="H128" s="39"/>
      <c r="I128" s="273"/>
      <c r="J128" s="39"/>
      <c r="K128" s="39"/>
      <c r="L128" s="43"/>
      <c r="M128" s="274"/>
      <c r="N128" s="275"/>
      <c r="O128" s="90"/>
      <c r="P128" s="90"/>
      <c r="Q128" s="90"/>
      <c r="R128" s="90"/>
      <c r="S128" s="90"/>
      <c r="T128" s="91"/>
      <c r="U128" s="37"/>
      <c r="V128" s="37"/>
      <c r="W128" s="37"/>
      <c r="X128" s="37"/>
      <c r="Y128" s="37"/>
      <c r="Z128" s="37"/>
      <c r="AA128" s="37"/>
      <c r="AB128" s="37"/>
      <c r="AC128" s="37"/>
      <c r="AD128" s="37"/>
      <c r="AE128" s="37"/>
      <c r="AT128" s="16" t="s">
        <v>300</v>
      </c>
      <c r="AU128" s="16" t="s">
        <v>85</v>
      </c>
    </row>
    <row r="129" s="2" customFormat="1" ht="16.5" customHeight="1">
      <c r="A129" s="37"/>
      <c r="B129" s="38"/>
      <c r="C129" s="226" t="s">
        <v>87</v>
      </c>
      <c r="D129" s="226" t="s">
        <v>186</v>
      </c>
      <c r="E129" s="227" t="s">
        <v>1149</v>
      </c>
      <c r="F129" s="228" t="s">
        <v>1150</v>
      </c>
      <c r="G129" s="229" t="s">
        <v>733</v>
      </c>
      <c r="H129" s="230">
        <v>2</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108</v>
      </c>
    </row>
    <row r="130" s="2" customFormat="1" ht="16.5" customHeight="1">
      <c r="A130" s="37"/>
      <c r="B130" s="38"/>
      <c r="C130" s="226" t="s">
        <v>102</v>
      </c>
      <c r="D130" s="226" t="s">
        <v>186</v>
      </c>
      <c r="E130" s="227" t="s">
        <v>1151</v>
      </c>
      <c r="F130" s="228" t="s">
        <v>1152</v>
      </c>
      <c r="G130" s="229" t="s">
        <v>733</v>
      </c>
      <c r="H130" s="230">
        <v>6</v>
      </c>
      <c r="I130" s="231"/>
      <c r="J130" s="232">
        <f>ROUND(I130*H130,2)</f>
        <v>0</v>
      </c>
      <c r="K130" s="228" t="s">
        <v>202</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108</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108</v>
      </c>
      <c r="BM130" s="237" t="s">
        <v>114</v>
      </c>
    </row>
    <row r="131" s="2" customFormat="1" ht="16.5" customHeight="1">
      <c r="A131" s="37"/>
      <c r="B131" s="38"/>
      <c r="C131" s="226" t="s">
        <v>108</v>
      </c>
      <c r="D131" s="226" t="s">
        <v>186</v>
      </c>
      <c r="E131" s="227" t="s">
        <v>1153</v>
      </c>
      <c r="F131" s="228" t="s">
        <v>1154</v>
      </c>
      <c r="G131" s="229" t="s">
        <v>733</v>
      </c>
      <c r="H131" s="230">
        <v>2</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221</v>
      </c>
    </row>
    <row r="132" s="2" customFormat="1" ht="24.15" customHeight="1">
      <c r="A132" s="37"/>
      <c r="B132" s="38"/>
      <c r="C132" s="226" t="s">
        <v>111</v>
      </c>
      <c r="D132" s="226" t="s">
        <v>186</v>
      </c>
      <c r="E132" s="227" t="s">
        <v>1155</v>
      </c>
      <c r="F132" s="228" t="s">
        <v>1156</v>
      </c>
      <c r="G132" s="229" t="s">
        <v>733</v>
      </c>
      <c r="H132" s="230">
        <v>4</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229</v>
      </c>
    </row>
    <row r="133" s="2" customFormat="1" ht="16.5" customHeight="1">
      <c r="A133" s="37"/>
      <c r="B133" s="38"/>
      <c r="C133" s="226" t="s">
        <v>114</v>
      </c>
      <c r="D133" s="226" t="s">
        <v>186</v>
      </c>
      <c r="E133" s="227" t="s">
        <v>1157</v>
      </c>
      <c r="F133" s="228" t="s">
        <v>1158</v>
      </c>
      <c r="G133" s="229" t="s">
        <v>733</v>
      </c>
      <c r="H133" s="230">
        <v>2</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8</v>
      </c>
    </row>
    <row r="134" s="2" customFormat="1" ht="24.15" customHeight="1">
      <c r="A134" s="37"/>
      <c r="B134" s="38"/>
      <c r="C134" s="226" t="s">
        <v>216</v>
      </c>
      <c r="D134" s="226" t="s">
        <v>186</v>
      </c>
      <c r="E134" s="227" t="s">
        <v>1159</v>
      </c>
      <c r="F134" s="228" t="s">
        <v>1160</v>
      </c>
      <c r="G134" s="229" t="s">
        <v>733</v>
      </c>
      <c r="H134" s="230">
        <v>2</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250</v>
      </c>
    </row>
    <row r="135" s="2" customFormat="1" ht="16.5" customHeight="1">
      <c r="A135" s="37"/>
      <c r="B135" s="38"/>
      <c r="C135" s="226" t="s">
        <v>221</v>
      </c>
      <c r="D135" s="226" t="s">
        <v>186</v>
      </c>
      <c r="E135" s="227" t="s">
        <v>1161</v>
      </c>
      <c r="F135" s="228" t="s">
        <v>1162</v>
      </c>
      <c r="G135" s="229" t="s">
        <v>733</v>
      </c>
      <c r="H135" s="230">
        <v>2</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260</v>
      </c>
    </row>
    <row r="136" s="2" customFormat="1" ht="16.5" customHeight="1">
      <c r="A136" s="37"/>
      <c r="B136" s="38"/>
      <c r="C136" s="226" t="s">
        <v>225</v>
      </c>
      <c r="D136" s="226" t="s">
        <v>186</v>
      </c>
      <c r="E136" s="227" t="s">
        <v>1163</v>
      </c>
      <c r="F136" s="228" t="s">
        <v>1164</v>
      </c>
      <c r="G136" s="229" t="s">
        <v>733</v>
      </c>
      <c r="H136" s="230">
        <v>3</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272</v>
      </c>
    </row>
    <row r="137" s="2" customFormat="1" ht="21.75" customHeight="1">
      <c r="A137" s="37"/>
      <c r="B137" s="38"/>
      <c r="C137" s="226" t="s">
        <v>229</v>
      </c>
      <c r="D137" s="226" t="s">
        <v>186</v>
      </c>
      <c r="E137" s="227" t="s">
        <v>1165</v>
      </c>
      <c r="F137" s="228" t="s">
        <v>1166</v>
      </c>
      <c r="G137" s="229" t="s">
        <v>733</v>
      </c>
      <c r="H137" s="230">
        <v>2</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281</v>
      </c>
    </row>
    <row r="138" s="2" customFormat="1" ht="16.5" customHeight="1">
      <c r="A138" s="37"/>
      <c r="B138" s="38"/>
      <c r="C138" s="226" t="s">
        <v>234</v>
      </c>
      <c r="D138" s="226" t="s">
        <v>186</v>
      </c>
      <c r="E138" s="227" t="s">
        <v>1167</v>
      </c>
      <c r="F138" s="228" t="s">
        <v>1168</v>
      </c>
      <c r="G138" s="229" t="s">
        <v>733</v>
      </c>
      <c r="H138" s="230">
        <v>1</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290</v>
      </c>
    </row>
    <row r="139" s="2" customFormat="1">
      <c r="A139" s="37"/>
      <c r="B139" s="38"/>
      <c r="C139" s="39"/>
      <c r="D139" s="241" t="s">
        <v>300</v>
      </c>
      <c r="E139" s="39"/>
      <c r="F139" s="272" t="s">
        <v>1169</v>
      </c>
      <c r="G139" s="39"/>
      <c r="H139" s="39"/>
      <c r="I139" s="273"/>
      <c r="J139" s="39"/>
      <c r="K139" s="39"/>
      <c r="L139" s="43"/>
      <c r="M139" s="274"/>
      <c r="N139" s="275"/>
      <c r="O139" s="90"/>
      <c r="P139" s="90"/>
      <c r="Q139" s="90"/>
      <c r="R139" s="90"/>
      <c r="S139" s="90"/>
      <c r="T139" s="91"/>
      <c r="U139" s="37"/>
      <c r="V139" s="37"/>
      <c r="W139" s="37"/>
      <c r="X139" s="37"/>
      <c r="Y139" s="37"/>
      <c r="Z139" s="37"/>
      <c r="AA139" s="37"/>
      <c r="AB139" s="37"/>
      <c r="AC139" s="37"/>
      <c r="AD139" s="37"/>
      <c r="AE139" s="37"/>
      <c r="AT139" s="16" t="s">
        <v>300</v>
      </c>
      <c r="AU139" s="16" t="s">
        <v>85</v>
      </c>
    </row>
    <row r="140" s="2" customFormat="1" ht="16.5" customHeight="1">
      <c r="A140" s="37"/>
      <c r="B140" s="38"/>
      <c r="C140" s="226" t="s">
        <v>8</v>
      </c>
      <c r="D140" s="226" t="s">
        <v>186</v>
      </c>
      <c r="E140" s="227" t="s">
        <v>1170</v>
      </c>
      <c r="F140" s="228" t="s">
        <v>1171</v>
      </c>
      <c r="G140" s="229" t="s">
        <v>733</v>
      </c>
      <c r="H140" s="230">
        <v>1</v>
      </c>
      <c r="I140" s="231"/>
      <c r="J140" s="232">
        <f>ROUND(I140*H140,2)</f>
        <v>0</v>
      </c>
      <c r="K140" s="228" t="s">
        <v>202</v>
      </c>
      <c r="L140" s="43"/>
      <c r="M140" s="233" t="s">
        <v>1</v>
      </c>
      <c r="N140" s="234" t="s">
        <v>42</v>
      </c>
      <c r="O140" s="90"/>
      <c r="P140" s="235">
        <f>O140*H140</f>
        <v>0</v>
      </c>
      <c r="Q140" s="235">
        <v>0</v>
      </c>
      <c r="R140" s="235">
        <f>Q140*H140</f>
        <v>0</v>
      </c>
      <c r="S140" s="235">
        <v>0</v>
      </c>
      <c r="T140" s="236">
        <f>S140*H140</f>
        <v>0</v>
      </c>
      <c r="U140" s="37"/>
      <c r="V140" s="37"/>
      <c r="W140" s="37"/>
      <c r="X140" s="37"/>
      <c r="Y140" s="37"/>
      <c r="Z140" s="37"/>
      <c r="AA140" s="37"/>
      <c r="AB140" s="37"/>
      <c r="AC140" s="37"/>
      <c r="AD140" s="37"/>
      <c r="AE140" s="37"/>
      <c r="AR140" s="237" t="s">
        <v>108</v>
      </c>
      <c r="AT140" s="237" t="s">
        <v>186</v>
      </c>
      <c r="AU140" s="237" t="s">
        <v>85</v>
      </c>
      <c r="AY140" s="16" t="s">
        <v>184</v>
      </c>
      <c r="BE140" s="238">
        <f>IF(N140="základní",J140,0)</f>
        <v>0</v>
      </c>
      <c r="BF140" s="238">
        <f>IF(N140="snížená",J140,0)</f>
        <v>0</v>
      </c>
      <c r="BG140" s="238">
        <f>IF(N140="zákl. přenesená",J140,0)</f>
        <v>0</v>
      </c>
      <c r="BH140" s="238">
        <f>IF(N140="sníž. přenesená",J140,0)</f>
        <v>0</v>
      </c>
      <c r="BI140" s="238">
        <f>IF(N140="nulová",J140,0)</f>
        <v>0</v>
      </c>
      <c r="BJ140" s="16" t="s">
        <v>85</v>
      </c>
      <c r="BK140" s="238">
        <f>ROUND(I140*H140,2)</f>
        <v>0</v>
      </c>
      <c r="BL140" s="16" t="s">
        <v>108</v>
      </c>
      <c r="BM140" s="237" t="s">
        <v>302</v>
      </c>
    </row>
    <row r="141" s="2" customFormat="1">
      <c r="A141" s="37"/>
      <c r="B141" s="38"/>
      <c r="C141" s="39"/>
      <c r="D141" s="241" t="s">
        <v>300</v>
      </c>
      <c r="E141" s="39"/>
      <c r="F141" s="272" t="s">
        <v>1172</v>
      </c>
      <c r="G141" s="39"/>
      <c r="H141" s="39"/>
      <c r="I141" s="273"/>
      <c r="J141" s="39"/>
      <c r="K141" s="39"/>
      <c r="L141" s="43"/>
      <c r="M141" s="274"/>
      <c r="N141" s="275"/>
      <c r="O141" s="90"/>
      <c r="P141" s="90"/>
      <c r="Q141" s="90"/>
      <c r="R141" s="90"/>
      <c r="S141" s="90"/>
      <c r="T141" s="91"/>
      <c r="U141" s="37"/>
      <c r="V141" s="37"/>
      <c r="W141" s="37"/>
      <c r="X141" s="37"/>
      <c r="Y141" s="37"/>
      <c r="Z141" s="37"/>
      <c r="AA141" s="37"/>
      <c r="AB141" s="37"/>
      <c r="AC141" s="37"/>
      <c r="AD141" s="37"/>
      <c r="AE141" s="37"/>
      <c r="AT141" s="16" t="s">
        <v>300</v>
      </c>
      <c r="AU141" s="16" t="s">
        <v>85</v>
      </c>
    </row>
    <row r="142" s="2" customFormat="1" ht="16.5" customHeight="1">
      <c r="A142" s="37"/>
      <c r="B142" s="38"/>
      <c r="C142" s="226" t="s">
        <v>245</v>
      </c>
      <c r="D142" s="226" t="s">
        <v>186</v>
      </c>
      <c r="E142" s="227" t="s">
        <v>1173</v>
      </c>
      <c r="F142" s="228" t="s">
        <v>1174</v>
      </c>
      <c r="G142" s="229" t="s">
        <v>733</v>
      </c>
      <c r="H142" s="230">
        <v>2</v>
      </c>
      <c r="I142" s="231"/>
      <c r="J142" s="232">
        <f>ROUND(I142*H142,2)</f>
        <v>0</v>
      </c>
      <c r="K142" s="228" t="s">
        <v>202</v>
      </c>
      <c r="L142" s="43"/>
      <c r="M142" s="233" t="s">
        <v>1</v>
      </c>
      <c r="N142" s="234" t="s">
        <v>42</v>
      </c>
      <c r="O142" s="90"/>
      <c r="P142" s="235">
        <f>O142*H142</f>
        <v>0</v>
      </c>
      <c r="Q142" s="235">
        <v>0</v>
      </c>
      <c r="R142" s="235">
        <f>Q142*H142</f>
        <v>0</v>
      </c>
      <c r="S142" s="235">
        <v>0</v>
      </c>
      <c r="T142" s="236">
        <f>S142*H142</f>
        <v>0</v>
      </c>
      <c r="U142" s="37"/>
      <c r="V142" s="37"/>
      <c r="W142" s="37"/>
      <c r="X142" s="37"/>
      <c r="Y142" s="37"/>
      <c r="Z142" s="37"/>
      <c r="AA142" s="37"/>
      <c r="AB142" s="37"/>
      <c r="AC142" s="37"/>
      <c r="AD142" s="37"/>
      <c r="AE142" s="37"/>
      <c r="AR142" s="237" t="s">
        <v>108</v>
      </c>
      <c r="AT142" s="237" t="s">
        <v>186</v>
      </c>
      <c r="AU142" s="237" t="s">
        <v>85</v>
      </c>
      <c r="AY142" s="16" t="s">
        <v>184</v>
      </c>
      <c r="BE142" s="238">
        <f>IF(N142="základní",J142,0)</f>
        <v>0</v>
      </c>
      <c r="BF142" s="238">
        <f>IF(N142="snížená",J142,0)</f>
        <v>0</v>
      </c>
      <c r="BG142" s="238">
        <f>IF(N142="zákl. přenesená",J142,0)</f>
        <v>0</v>
      </c>
      <c r="BH142" s="238">
        <f>IF(N142="sníž. přenesená",J142,0)</f>
        <v>0</v>
      </c>
      <c r="BI142" s="238">
        <f>IF(N142="nulová",J142,0)</f>
        <v>0</v>
      </c>
      <c r="BJ142" s="16" t="s">
        <v>85</v>
      </c>
      <c r="BK142" s="238">
        <f>ROUND(I142*H142,2)</f>
        <v>0</v>
      </c>
      <c r="BL142" s="16" t="s">
        <v>108</v>
      </c>
      <c r="BM142" s="237" t="s">
        <v>311</v>
      </c>
    </row>
    <row r="143" s="2" customFormat="1" ht="16.5" customHeight="1">
      <c r="A143" s="37"/>
      <c r="B143" s="38"/>
      <c r="C143" s="226" t="s">
        <v>250</v>
      </c>
      <c r="D143" s="226" t="s">
        <v>186</v>
      </c>
      <c r="E143" s="227" t="s">
        <v>1175</v>
      </c>
      <c r="F143" s="228" t="s">
        <v>1176</v>
      </c>
      <c r="G143" s="229" t="s">
        <v>733</v>
      </c>
      <c r="H143" s="230">
        <v>4</v>
      </c>
      <c r="I143" s="231"/>
      <c r="J143" s="232">
        <f>ROUND(I143*H143,2)</f>
        <v>0</v>
      </c>
      <c r="K143" s="228" t="s">
        <v>202</v>
      </c>
      <c r="L143" s="43"/>
      <c r="M143" s="233" t="s">
        <v>1</v>
      </c>
      <c r="N143" s="234" t="s">
        <v>42</v>
      </c>
      <c r="O143" s="90"/>
      <c r="P143" s="235">
        <f>O143*H143</f>
        <v>0</v>
      </c>
      <c r="Q143" s="235">
        <v>0</v>
      </c>
      <c r="R143" s="235">
        <f>Q143*H143</f>
        <v>0</v>
      </c>
      <c r="S143" s="235">
        <v>0</v>
      </c>
      <c r="T143" s="236">
        <f>S143*H143</f>
        <v>0</v>
      </c>
      <c r="U143" s="37"/>
      <c r="V143" s="37"/>
      <c r="W143" s="37"/>
      <c r="X143" s="37"/>
      <c r="Y143" s="37"/>
      <c r="Z143" s="37"/>
      <c r="AA143" s="37"/>
      <c r="AB143" s="37"/>
      <c r="AC143" s="37"/>
      <c r="AD143" s="37"/>
      <c r="AE143" s="37"/>
      <c r="AR143" s="237" t="s">
        <v>108</v>
      </c>
      <c r="AT143" s="237" t="s">
        <v>186</v>
      </c>
      <c r="AU143" s="237" t="s">
        <v>85</v>
      </c>
      <c r="AY143" s="16" t="s">
        <v>184</v>
      </c>
      <c r="BE143" s="238">
        <f>IF(N143="základní",J143,0)</f>
        <v>0</v>
      </c>
      <c r="BF143" s="238">
        <f>IF(N143="snížená",J143,0)</f>
        <v>0</v>
      </c>
      <c r="BG143" s="238">
        <f>IF(N143="zákl. přenesená",J143,0)</f>
        <v>0</v>
      </c>
      <c r="BH143" s="238">
        <f>IF(N143="sníž. přenesená",J143,0)</f>
        <v>0</v>
      </c>
      <c r="BI143" s="238">
        <f>IF(N143="nulová",J143,0)</f>
        <v>0</v>
      </c>
      <c r="BJ143" s="16" t="s">
        <v>85</v>
      </c>
      <c r="BK143" s="238">
        <f>ROUND(I143*H143,2)</f>
        <v>0</v>
      </c>
      <c r="BL143" s="16" t="s">
        <v>108</v>
      </c>
      <c r="BM143" s="237" t="s">
        <v>319</v>
      </c>
    </row>
    <row r="144" s="2" customFormat="1" ht="16.5" customHeight="1">
      <c r="A144" s="37"/>
      <c r="B144" s="38"/>
      <c r="C144" s="226" t="s">
        <v>255</v>
      </c>
      <c r="D144" s="226" t="s">
        <v>186</v>
      </c>
      <c r="E144" s="227" t="s">
        <v>1177</v>
      </c>
      <c r="F144" s="228" t="s">
        <v>1178</v>
      </c>
      <c r="G144" s="229" t="s">
        <v>733</v>
      </c>
      <c r="H144" s="230">
        <v>4</v>
      </c>
      <c r="I144" s="231"/>
      <c r="J144" s="232">
        <f>ROUND(I144*H144,2)</f>
        <v>0</v>
      </c>
      <c r="K144" s="228" t="s">
        <v>202</v>
      </c>
      <c r="L144" s="43"/>
      <c r="M144" s="233" t="s">
        <v>1</v>
      </c>
      <c r="N144" s="234" t="s">
        <v>42</v>
      </c>
      <c r="O144" s="90"/>
      <c r="P144" s="235">
        <f>O144*H144</f>
        <v>0</v>
      </c>
      <c r="Q144" s="235">
        <v>0</v>
      </c>
      <c r="R144" s="235">
        <f>Q144*H144</f>
        <v>0</v>
      </c>
      <c r="S144" s="235">
        <v>0</v>
      </c>
      <c r="T144" s="236">
        <f>S144*H144</f>
        <v>0</v>
      </c>
      <c r="U144" s="37"/>
      <c r="V144" s="37"/>
      <c r="W144" s="37"/>
      <c r="X144" s="37"/>
      <c r="Y144" s="37"/>
      <c r="Z144" s="37"/>
      <c r="AA144" s="37"/>
      <c r="AB144" s="37"/>
      <c r="AC144" s="37"/>
      <c r="AD144" s="37"/>
      <c r="AE144" s="37"/>
      <c r="AR144" s="237" t="s">
        <v>108</v>
      </c>
      <c r="AT144" s="237" t="s">
        <v>186</v>
      </c>
      <c r="AU144" s="237" t="s">
        <v>85</v>
      </c>
      <c r="AY144" s="16" t="s">
        <v>184</v>
      </c>
      <c r="BE144" s="238">
        <f>IF(N144="základní",J144,0)</f>
        <v>0</v>
      </c>
      <c r="BF144" s="238">
        <f>IF(N144="snížená",J144,0)</f>
        <v>0</v>
      </c>
      <c r="BG144" s="238">
        <f>IF(N144="zákl. přenesená",J144,0)</f>
        <v>0</v>
      </c>
      <c r="BH144" s="238">
        <f>IF(N144="sníž. přenesená",J144,0)</f>
        <v>0</v>
      </c>
      <c r="BI144" s="238">
        <f>IF(N144="nulová",J144,0)</f>
        <v>0</v>
      </c>
      <c r="BJ144" s="16" t="s">
        <v>85</v>
      </c>
      <c r="BK144" s="238">
        <f>ROUND(I144*H144,2)</f>
        <v>0</v>
      </c>
      <c r="BL144" s="16" t="s">
        <v>108</v>
      </c>
      <c r="BM144" s="237" t="s">
        <v>329</v>
      </c>
    </row>
    <row r="145" s="2" customFormat="1" ht="16.5" customHeight="1">
      <c r="A145" s="37"/>
      <c r="B145" s="38"/>
      <c r="C145" s="226" t="s">
        <v>260</v>
      </c>
      <c r="D145" s="226" t="s">
        <v>186</v>
      </c>
      <c r="E145" s="227" t="s">
        <v>1179</v>
      </c>
      <c r="F145" s="228" t="s">
        <v>1180</v>
      </c>
      <c r="G145" s="229" t="s">
        <v>733</v>
      </c>
      <c r="H145" s="230">
        <v>4</v>
      </c>
      <c r="I145" s="231"/>
      <c r="J145" s="232">
        <f>ROUND(I145*H145,2)</f>
        <v>0</v>
      </c>
      <c r="K145" s="228" t="s">
        <v>202</v>
      </c>
      <c r="L145" s="43"/>
      <c r="M145" s="233" t="s">
        <v>1</v>
      </c>
      <c r="N145" s="234" t="s">
        <v>42</v>
      </c>
      <c r="O145" s="90"/>
      <c r="P145" s="235">
        <f>O145*H145</f>
        <v>0</v>
      </c>
      <c r="Q145" s="235">
        <v>0</v>
      </c>
      <c r="R145" s="235">
        <f>Q145*H145</f>
        <v>0</v>
      </c>
      <c r="S145" s="235">
        <v>0</v>
      </c>
      <c r="T145" s="236">
        <f>S145*H145</f>
        <v>0</v>
      </c>
      <c r="U145" s="37"/>
      <c r="V145" s="37"/>
      <c r="W145" s="37"/>
      <c r="X145" s="37"/>
      <c r="Y145" s="37"/>
      <c r="Z145" s="37"/>
      <c r="AA145" s="37"/>
      <c r="AB145" s="37"/>
      <c r="AC145" s="37"/>
      <c r="AD145" s="37"/>
      <c r="AE145" s="37"/>
      <c r="AR145" s="237" t="s">
        <v>108</v>
      </c>
      <c r="AT145" s="237" t="s">
        <v>186</v>
      </c>
      <c r="AU145" s="237" t="s">
        <v>85</v>
      </c>
      <c r="AY145" s="16" t="s">
        <v>184</v>
      </c>
      <c r="BE145" s="238">
        <f>IF(N145="základní",J145,0)</f>
        <v>0</v>
      </c>
      <c r="BF145" s="238">
        <f>IF(N145="snížená",J145,0)</f>
        <v>0</v>
      </c>
      <c r="BG145" s="238">
        <f>IF(N145="zákl. přenesená",J145,0)</f>
        <v>0</v>
      </c>
      <c r="BH145" s="238">
        <f>IF(N145="sníž. přenesená",J145,0)</f>
        <v>0</v>
      </c>
      <c r="BI145" s="238">
        <f>IF(N145="nulová",J145,0)</f>
        <v>0</v>
      </c>
      <c r="BJ145" s="16" t="s">
        <v>85</v>
      </c>
      <c r="BK145" s="238">
        <f>ROUND(I145*H145,2)</f>
        <v>0</v>
      </c>
      <c r="BL145" s="16" t="s">
        <v>108</v>
      </c>
      <c r="BM145" s="237" t="s">
        <v>339</v>
      </c>
    </row>
    <row r="146" s="2" customFormat="1" ht="16.5" customHeight="1">
      <c r="A146" s="37"/>
      <c r="B146" s="38"/>
      <c r="C146" s="226" t="s">
        <v>267</v>
      </c>
      <c r="D146" s="226" t="s">
        <v>186</v>
      </c>
      <c r="E146" s="227" t="s">
        <v>1181</v>
      </c>
      <c r="F146" s="228" t="s">
        <v>1182</v>
      </c>
      <c r="G146" s="229" t="s">
        <v>733</v>
      </c>
      <c r="H146" s="230">
        <v>2</v>
      </c>
      <c r="I146" s="231"/>
      <c r="J146" s="232">
        <f>ROUND(I146*H146,2)</f>
        <v>0</v>
      </c>
      <c r="K146" s="228" t="s">
        <v>202</v>
      </c>
      <c r="L146" s="43"/>
      <c r="M146" s="233" t="s">
        <v>1</v>
      </c>
      <c r="N146" s="234" t="s">
        <v>42</v>
      </c>
      <c r="O146" s="90"/>
      <c r="P146" s="235">
        <f>O146*H146</f>
        <v>0</v>
      </c>
      <c r="Q146" s="235">
        <v>0</v>
      </c>
      <c r="R146" s="235">
        <f>Q146*H146</f>
        <v>0</v>
      </c>
      <c r="S146" s="235">
        <v>0</v>
      </c>
      <c r="T146" s="236">
        <f>S146*H146</f>
        <v>0</v>
      </c>
      <c r="U146" s="37"/>
      <c r="V146" s="37"/>
      <c r="W146" s="37"/>
      <c r="X146" s="37"/>
      <c r="Y146" s="37"/>
      <c r="Z146" s="37"/>
      <c r="AA146" s="37"/>
      <c r="AB146" s="37"/>
      <c r="AC146" s="37"/>
      <c r="AD146" s="37"/>
      <c r="AE146" s="37"/>
      <c r="AR146" s="237" t="s">
        <v>108</v>
      </c>
      <c r="AT146" s="237" t="s">
        <v>186</v>
      </c>
      <c r="AU146" s="237" t="s">
        <v>85</v>
      </c>
      <c r="AY146" s="16" t="s">
        <v>184</v>
      </c>
      <c r="BE146" s="238">
        <f>IF(N146="základní",J146,0)</f>
        <v>0</v>
      </c>
      <c r="BF146" s="238">
        <f>IF(N146="snížená",J146,0)</f>
        <v>0</v>
      </c>
      <c r="BG146" s="238">
        <f>IF(N146="zákl. přenesená",J146,0)</f>
        <v>0</v>
      </c>
      <c r="BH146" s="238">
        <f>IF(N146="sníž. přenesená",J146,0)</f>
        <v>0</v>
      </c>
      <c r="BI146" s="238">
        <f>IF(N146="nulová",J146,0)</f>
        <v>0</v>
      </c>
      <c r="BJ146" s="16" t="s">
        <v>85</v>
      </c>
      <c r="BK146" s="238">
        <f>ROUND(I146*H146,2)</f>
        <v>0</v>
      </c>
      <c r="BL146" s="16" t="s">
        <v>108</v>
      </c>
      <c r="BM146" s="237" t="s">
        <v>348</v>
      </c>
    </row>
    <row r="147" s="2" customFormat="1" ht="16.5" customHeight="1">
      <c r="A147" s="37"/>
      <c r="B147" s="38"/>
      <c r="C147" s="226" t="s">
        <v>272</v>
      </c>
      <c r="D147" s="226" t="s">
        <v>186</v>
      </c>
      <c r="E147" s="227" t="s">
        <v>1183</v>
      </c>
      <c r="F147" s="228" t="s">
        <v>1184</v>
      </c>
      <c r="G147" s="229" t="s">
        <v>733</v>
      </c>
      <c r="H147" s="230">
        <v>4</v>
      </c>
      <c r="I147" s="231"/>
      <c r="J147" s="232">
        <f>ROUND(I147*H147,2)</f>
        <v>0</v>
      </c>
      <c r="K147" s="228" t="s">
        <v>202</v>
      </c>
      <c r="L147" s="43"/>
      <c r="M147" s="233" t="s">
        <v>1</v>
      </c>
      <c r="N147" s="234" t="s">
        <v>42</v>
      </c>
      <c r="O147" s="90"/>
      <c r="P147" s="235">
        <f>O147*H147</f>
        <v>0</v>
      </c>
      <c r="Q147" s="235">
        <v>0</v>
      </c>
      <c r="R147" s="235">
        <f>Q147*H147</f>
        <v>0</v>
      </c>
      <c r="S147" s="235">
        <v>0</v>
      </c>
      <c r="T147" s="236">
        <f>S147*H147</f>
        <v>0</v>
      </c>
      <c r="U147" s="37"/>
      <c r="V147" s="37"/>
      <c r="W147" s="37"/>
      <c r="X147" s="37"/>
      <c r="Y147" s="37"/>
      <c r="Z147" s="37"/>
      <c r="AA147" s="37"/>
      <c r="AB147" s="37"/>
      <c r="AC147" s="37"/>
      <c r="AD147" s="37"/>
      <c r="AE147" s="37"/>
      <c r="AR147" s="237" t="s">
        <v>108</v>
      </c>
      <c r="AT147" s="237" t="s">
        <v>186</v>
      </c>
      <c r="AU147" s="237" t="s">
        <v>85</v>
      </c>
      <c r="AY147" s="16" t="s">
        <v>184</v>
      </c>
      <c r="BE147" s="238">
        <f>IF(N147="základní",J147,0)</f>
        <v>0</v>
      </c>
      <c r="BF147" s="238">
        <f>IF(N147="snížená",J147,0)</f>
        <v>0</v>
      </c>
      <c r="BG147" s="238">
        <f>IF(N147="zákl. přenesená",J147,0)</f>
        <v>0</v>
      </c>
      <c r="BH147" s="238">
        <f>IF(N147="sníž. přenesená",J147,0)</f>
        <v>0</v>
      </c>
      <c r="BI147" s="238">
        <f>IF(N147="nulová",J147,0)</f>
        <v>0</v>
      </c>
      <c r="BJ147" s="16" t="s">
        <v>85</v>
      </c>
      <c r="BK147" s="238">
        <f>ROUND(I147*H147,2)</f>
        <v>0</v>
      </c>
      <c r="BL147" s="16" t="s">
        <v>108</v>
      </c>
      <c r="BM147" s="237" t="s">
        <v>357</v>
      </c>
    </row>
    <row r="148" s="2" customFormat="1" ht="16.5" customHeight="1">
      <c r="A148" s="37"/>
      <c r="B148" s="38"/>
      <c r="C148" s="226" t="s">
        <v>277</v>
      </c>
      <c r="D148" s="226" t="s">
        <v>186</v>
      </c>
      <c r="E148" s="227" t="s">
        <v>1185</v>
      </c>
      <c r="F148" s="228" t="s">
        <v>1186</v>
      </c>
      <c r="G148" s="229" t="s">
        <v>916</v>
      </c>
      <c r="H148" s="230">
        <v>90</v>
      </c>
      <c r="I148" s="231"/>
      <c r="J148" s="232">
        <f>ROUND(I148*H148,2)</f>
        <v>0</v>
      </c>
      <c r="K148" s="228" t="s">
        <v>202</v>
      </c>
      <c r="L148" s="43"/>
      <c r="M148" s="233" t="s">
        <v>1</v>
      </c>
      <c r="N148" s="234" t="s">
        <v>42</v>
      </c>
      <c r="O148" s="90"/>
      <c r="P148" s="235">
        <f>O148*H148</f>
        <v>0</v>
      </c>
      <c r="Q148" s="235">
        <v>0</v>
      </c>
      <c r="R148" s="235">
        <f>Q148*H148</f>
        <v>0</v>
      </c>
      <c r="S148" s="235">
        <v>0</v>
      </c>
      <c r="T148" s="236">
        <f>S148*H148</f>
        <v>0</v>
      </c>
      <c r="U148" s="37"/>
      <c r="V148" s="37"/>
      <c r="W148" s="37"/>
      <c r="X148" s="37"/>
      <c r="Y148" s="37"/>
      <c r="Z148" s="37"/>
      <c r="AA148" s="37"/>
      <c r="AB148" s="37"/>
      <c r="AC148" s="37"/>
      <c r="AD148" s="37"/>
      <c r="AE148" s="37"/>
      <c r="AR148" s="237" t="s">
        <v>108</v>
      </c>
      <c r="AT148" s="237" t="s">
        <v>186</v>
      </c>
      <c r="AU148" s="237" t="s">
        <v>85</v>
      </c>
      <c r="AY148" s="16" t="s">
        <v>184</v>
      </c>
      <c r="BE148" s="238">
        <f>IF(N148="základní",J148,0)</f>
        <v>0</v>
      </c>
      <c r="BF148" s="238">
        <f>IF(N148="snížená",J148,0)</f>
        <v>0</v>
      </c>
      <c r="BG148" s="238">
        <f>IF(N148="zákl. přenesená",J148,0)</f>
        <v>0</v>
      </c>
      <c r="BH148" s="238">
        <f>IF(N148="sníž. přenesená",J148,0)</f>
        <v>0</v>
      </c>
      <c r="BI148" s="238">
        <f>IF(N148="nulová",J148,0)</f>
        <v>0</v>
      </c>
      <c r="BJ148" s="16" t="s">
        <v>85</v>
      </c>
      <c r="BK148" s="238">
        <f>ROUND(I148*H148,2)</f>
        <v>0</v>
      </c>
      <c r="BL148" s="16" t="s">
        <v>108</v>
      </c>
      <c r="BM148" s="237" t="s">
        <v>366</v>
      </c>
    </row>
    <row r="149" s="2" customFormat="1" ht="16.5" customHeight="1">
      <c r="A149" s="37"/>
      <c r="B149" s="38"/>
      <c r="C149" s="226" t="s">
        <v>281</v>
      </c>
      <c r="D149" s="226" t="s">
        <v>186</v>
      </c>
      <c r="E149" s="227" t="s">
        <v>1187</v>
      </c>
      <c r="F149" s="228" t="s">
        <v>1188</v>
      </c>
      <c r="G149" s="229" t="s">
        <v>916</v>
      </c>
      <c r="H149" s="230">
        <v>2</v>
      </c>
      <c r="I149" s="231"/>
      <c r="J149" s="232">
        <f>ROUND(I149*H149,2)</f>
        <v>0</v>
      </c>
      <c r="K149" s="228" t="s">
        <v>202</v>
      </c>
      <c r="L149" s="43"/>
      <c r="M149" s="233" t="s">
        <v>1</v>
      </c>
      <c r="N149" s="234" t="s">
        <v>42</v>
      </c>
      <c r="O149" s="90"/>
      <c r="P149" s="235">
        <f>O149*H149</f>
        <v>0</v>
      </c>
      <c r="Q149" s="235">
        <v>0</v>
      </c>
      <c r="R149" s="235">
        <f>Q149*H149</f>
        <v>0</v>
      </c>
      <c r="S149" s="235">
        <v>0</v>
      </c>
      <c r="T149" s="236">
        <f>S149*H149</f>
        <v>0</v>
      </c>
      <c r="U149" s="37"/>
      <c r="V149" s="37"/>
      <c r="W149" s="37"/>
      <c r="X149" s="37"/>
      <c r="Y149" s="37"/>
      <c r="Z149" s="37"/>
      <c r="AA149" s="37"/>
      <c r="AB149" s="37"/>
      <c r="AC149" s="37"/>
      <c r="AD149" s="37"/>
      <c r="AE149" s="37"/>
      <c r="AR149" s="237" t="s">
        <v>108</v>
      </c>
      <c r="AT149" s="237" t="s">
        <v>186</v>
      </c>
      <c r="AU149" s="237" t="s">
        <v>85</v>
      </c>
      <c r="AY149" s="16" t="s">
        <v>184</v>
      </c>
      <c r="BE149" s="238">
        <f>IF(N149="základní",J149,0)</f>
        <v>0</v>
      </c>
      <c r="BF149" s="238">
        <f>IF(N149="snížená",J149,0)</f>
        <v>0</v>
      </c>
      <c r="BG149" s="238">
        <f>IF(N149="zákl. přenesená",J149,0)</f>
        <v>0</v>
      </c>
      <c r="BH149" s="238">
        <f>IF(N149="sníž. přenesená",J149,0)</f>
        <v>0</v>
      </c>
      <c r="BI149" s="238">
        <f>IF(N149="nulová",J149,0)</f>
        <v>0</v>
      </c>
      <c r="BJ149" s="16" t="s">
        <v>85</v>
      </c>
      <c r="BK149" s="238">
        <f>ROUND(I149*H149,2)</f>
        <v>0</v>
      </c>
      <c r="BL149" s="16" t="s">
        <v>108</v>
      </c>
      <c r="BM149" s="237" t="s">
        <v>374</v>
      </c>
    </row>
    <row r="150" s="2" customFormat="1" ht="16.5" customHeight="1">
      <c r="A150" s="37"/>
      <c r="B150" s="38"/>
      <c r="C150" s="226" t="s">
        <v>7</v>
      </c>
      <c r="D150" s="226" t="s">
        <v>186</v>
      </c>
      <c r="E150" s="227" t="s">
        <v>1189</v>
      </c>
      <c r="F150" s="228" t="s">
        <v>1190</v>
      </c>
      <c r="G150" s="229" t="s">
        <v>916</v>
      </c>
      <c r="H150" s="230">
        <v>5</v>
      </c>
      <c r="I150" s="231"/>
      <c r="J150" s="232">
        <f>ROUND(I150*H150,2)</f>
        <v>0</v>
      </c>
      <c r="K150" s="228" t="s">
        <v>202</v>
      </c>
      <c r="L150" s="43"/>
      <c r="M150" s="233" t="s">
        <v>1</v>
      </c>
      <c r="N150" s="234" t="s">
        <v>42</v>
      </c>
      <c r="O150" s="90"/>
      <c r="P150" s="235">
        <f>O150*H150</f>
        <v>0</v>
      </c>
      <c r="Q150" s="235">
        <v>0</v>
      </c>
      <c r="R150" s="235">
        <f>Q150*H150</f>
        <v>0</v>
      </c>
      <c r="S150" s="235">
        <v>0</v>
      </c>
      <c r="T150" s="236">
        <f>S150*H150</f>
        <v>0</v>
      </c>
      <c r="U150" s="37"/>
      <c r="V150" s="37"/>
      <c r="W150" s="37"/>
      <c r="X150" s="37"/>
      <c r="Y150" s="37"/>
      <c r="Z150" s="37"/>
      <c r="AA150" s="37"/>
      <c r="AB150" s="37"/>
      <c r="AC150" s="37"/>
      <c r="AD150" s="37"/>
      <c r="AE150" s="37"/>
      <c r="AR150" s="237" t="s">
        <v>108</v>
      </c>
      <c r="AT150" s="237" t="s">
        <v>186</v>
      </c>
      <c r="AU150" s="237" t="s">
        <v>85</v>
      </c>
      <c r="AY150" s="16" t="s">
        <v>184</v>
      </c>
      <c r="BE150" s="238">
        <f>IF(N150="základní",J150,0)</f>
        <v>0</v>
      </c>
      <c r="BF150" s="238">
        <f>IF(N150="snížená",J150,0)</f>
        <v>0</v>
      </c>
      <c r="BG150" s="238">
        <f>IF(N150="zákl. přenesená",J150,0)</f>
        <v>0</v>
      </c>
      <c r="BH150" s="238">
        <f>IF(N150="sníž. přenesená",J150,0)</f>
        <v>0</v>
      </c>
      <c r="BI150" s="238">
        <f>IF(N150="nulová",J150,0)</f>
        <v>0</v>
      </c>
      <c r="BJ150" s="16" t="s">
        <v>85</v>
      </c>
      <c r="BK150" s="238">
        <f>ROUND(I150*H150,2)</f>
        <v>0</v>
      </c>
      <c r="BL150" s="16" t="s">
        <v>108</v>
      </c>
      <c r="BM150" s="237" t="s">
        <v>380</v>
      </c>
    </row>
    <row r="151" s="2" customFormat="1" ht="16.5" customHeight="1">
      <c r="A151" s="37"/>
      <c r="B151" s="38"/>
      <c r="C151" s="226" t="s">
        <v>290</v>
      </c>
      <c r="D151" s="226" t="s">
        <v>186</v>
      </c>
      <c r="E151" s="227" t="s">
        <v>1191</v>
      </c>
      <c r="F151" s="228" t="s">
        <v>1192</v>
      </c>
      <c r="G151" s="229" t="s">
        <v>201</v>
      </c>
      <c r="H151" s="230">
        <v>50</v>
      </c>
      <c r="I151" s="231"/>
      <c r="J151" s="232">
        <f>ROUND(I151*H151,2)</f>
        <v>0</v>
      </c>
      <c r="K151" s="228" t="s">
        <v>202</v>
      </c>
      <c r="L151" s="43"/>
      <c r="M151" s="233" t="s">
        <v>1</v>
      </c>
      <c r="N151" s="234" t="s">
        <v>42</v>
      </c>
      <c r="O151" s="90"/>
      <c r="P151" s="235">
        <f>O151*H151</f>
        <v>0</v>
      </c>
      <c r="Q151" s="235">
        <v>0</v>
      </c>
      <c r="R151" s="235">
        <f>Q151*H151</f>
        <v>0</v>
      </c>
      <c r="S151" s="235">
        <v>0</v>
      </c>
      <c r="T151" s="236">
        <f>S151*H151</f>
        <v>0</v>
      </c>
      <c r="U151" s="37"/>
      <c r="V151" s="37"/>
      <c r="W151" s="37"/>
      <c r="X151" s="37"/>
      <c r="Y151" s="37"/>
      <c r="Z151" s="37"/>
      <c r="AA151" s="37"/>
      <c r="AB151" s="37"/>
      <c r="AC151" s="37"/>
      <c r="AD151" s="37"/>
      <c r="AE151" s="37"/>
      <c r="AR151" s="237" t="s">
        <v>108</v>
      </c>
      <c r="AT151" s="237" t="s">
        <v>186</v>
      </c>
      <c r="AU151" s="237" t="s">
        <v>85</v>
      </c>
      <c r="AY151" s="16" t="s">
        <v>184</v>
      </c>
      <c r="BE151" s="238">
        <f>IF(N151="základní",J151,0)</f>
        <v>0</v>
      </c>
      <c r="BF151" s="238">
        <f>IF(N151="snížená",J151,0)</f>
        <v>0</v>
      </c>
      <c r="BG151" s="238">
        <f>IF(N151="zákl. přenesená",J151,0)</f>
        <v>0</v>
      </c>
      <c r="BH151" s="238">
        <f>IF(N151="sníž. přenesená",J151,0)</f>
        <v>0</v>
      </c>
      <c r="BI151" s="238">
        <f>IF(N151="nulová",J151,0)</f>
        <v>0</v>
      </c>
      <c r="BJ151" s="16" t="s">
        <v>85</v>
      </c>
      <c r="BK151" s="238">
        <f>ROUND(I151*H151,2)</f>
        <v>0</v>
      </c>
      <c r="BL151" s="16" t="s">
        <v>108</v>
      </c>
      <c r="BM151" s="237" t="s">
        <v>389</v>
      </c>
    </row>
    <row r="152" s="2" customFormat="1" ht="16.5" customHeight="1">
      <c r="A152" s="37"/>
      <c r="B152" s="38"/>
      <c r="C152" s="226" t="s">
        <v>296</v>
      </c>
      <c r="D152" s="226" t="s">
        <v>186</v>
      </c>
      <c r="E152" s="227" t="s">
        <v>1193</v>
      </c>
      <c r="F152" s="228" t="s">
        <v>1194</v>
      </c>
      <c r="G152" s="229" t="s">
        <v>201</v>
      </c>
      <c r="H152" s="230">
        <v>26</v>
      </c>
      <c r="I152" s="231"/>
      <c r="J152" s="232">
        <f>ROUND(I152*H152,2)</f>
        <v>0</v>
      </c>
      <c r="K152" s="228" t="s">
        <v>202</v>
      </c>
      <c r="L152" s="43"/>
      <c r="M152" s="233" t="s">
        <v>1</v>
      </c>
      <c r="N152" s="234" t="s">
        <v>42</v>
      </c>
      <c r="O152" s="90"/>
      <c r="P152" s="235">
        <f>O152*H152</f>
        <v>0</v>
      </c>
      <c r="Q152" s="235">
        <v>0</v>
      </c>
      <c r="R152" s="235">
        <f>Q152*H152</f>
        <v>0</v>
      </c>
      <c r="S152" s="235">
        <v>0</v>
      </c>
      <c r="T152" s="236">
        <f>S152*H152</f>
        <v>0</v>
      </c>
      <c r="U152" s="37"/>
      <c r="V152" s="37"/>
      <c r="W152" s="37"/>
      <c r="X152" s="37"/>
      <c r="Y152" s="37"/>
      <c r="Z152" s="37"/>
      <c r="AA152" s="37"/>
      <c r="AB152" s="37"/>
      <c r="AC152" s="37"/>
      <c r="AD152" s="37"/>
      <c r="AE152" s="37"/>
      <c r="AR152" s="237" t="s">
        <v>108</v>
      </c>
      <c r="AT152" s="237" t="s">
        <v>186</v>
      </c>
      <c r="AU152" s="237" t="s">
        <v>85</v>
      </c>
      <c r="AY152" s="16" t="s">
        <v>184</v>
      </c>
      <c r="BE152" s="238">
        <f>IF(N152="základní",J152,0)</f>
        <v>0</v>
      </c>
      <c r="BF152" s="238">
        <f>IF(N152="snížená",J152,0)</f>
        <v>0</v>
      </c>
      <c r="BG152" s="238">
        <f>IF(N152="zákl. přenesená",J152,0)</f>
        <v>0</v>
      </c>
      <c r="BH152" s="238">
        <f>IF(N152="sníž. přenesená",J152,0)</f>
        <v>0</v>
      </c>
      <c r="BI152" s="238">
        <f>IF(N152="nulová",J152,0)</f>
        <v>0</v>
      </c>
      <c r="BJ152" s="16" t="s">
        <v>85</v>
      </c>
      <c r="BK152" s="238">
        <f>ROUND(I152*H152,2)</f>
        <v>0</v>
      </c>
      <c r="BL152" s="16" t="s">
        <v>108</v>
      </c>
      <c r="BM152" s="237" t="s">
        <v>399</v>
      </c>
    </row>
    <row r="153" s="2" customFormat="1" ht="16.5" customHeight="1">
      <c r="A153" s="37"/>
      <c r="B153" s="38"/>
      <c r="C153" s="226" t="s">
        <v>302</v>
      </c>
      <c r="D153" s="226" t="s">
        <v>186</v>
      </c>
      <c r="E153" s="227" t="s">
        <v>1195</v>
      </c>
      <c r="F153" s="228" t="s">
        <v>1196</v>
      </c>
      <c r="G153" s="229" t="s">
        <v>201</v>
      </c>
      <c r="H153" s="230">
        <v>10</v>
      </c>
      <c r="I153" s="231"/>
      <c r="J153" s="232">
        <f>ROUND(I153*H153,2)</f>
        <v>0</v>
      </c>
      <c r="K153" s="228" t="s">
        <v>202</v>
      </c>
      <c r="L153" s="43"/>
      <c r="M153" s="233" t="s">
        <v>1</v>
      </c>
      <c r="N153" s="234" t="s">
        <v>42</v>
      </c>
      <c r="O153" s="90"/>
      <c r="P153" s="235">
        <f>O153*H153</f>
        <v>0</v>
      </c>
      <c r="Q153" s="235">
        <v>0</v>
      </c>
      <c r="R153" s="235">
        <f>Q153*H153</f>
        <v>0</v>
      </c>
      <c r="S153" s="235">
        <v>0</v>
      </c>
      <c r="T153" s="236">
        <f>S153*H153</f>
        <v>0</v>
      </c>
      <c r="U153" s="37"/>
      <c r="V153" s="37"/>
      <c r="W153" s="37"/>
      <c r="X153" s="37"/>
      <c r="Y153" s="37"/>
      <c r="Z153" s="37"/>
      <c r="AA153" s="37"/>
      <c r="AB153" s="37"/>
      <c r="AC153" s="37"/>
      <c r="AD153" s="37"/>
      <c r="AE153" s="37"/>
      <c r="AR153" s="237" t="s">
        <v>108</v>
      </c>
      <c r="AT153" s="237" t="s">
        <v>186</v>
      </c>
      <c r="AU153" s="237" t="s">
        <v>85</v>
      </c>
      <c r="AY153" s="16" t="s">
        <v>184</v>
      </c>
      <c r="BE153" s="238">
        <f>IF(N153="základní",J153,0)</f>
        <v>0</v>
      </c>
      <c r="BF153" s="238">
        <f>IF(N153="snížená",J153,0)</f>
        <v>0</v>
      </c>
      <c r="BG153" s="238">
        <f>IF(N153="zákl. přenesená",J153,0)</f>
        <v>0</v>
      </c>
      <c r="BH153" s="238">
        <f>IF(N153="sníž. přenesená",J153,0)</f>
        <v>0</v>
      </c>
      <c r="BI153" s="238">
        <f>IF(N153="nulová",J153,0)</f>
        <v>0</v>
      </c>
      <c r="BJ153" s="16" t="s">
        <v>85</v>
      </c>
      <c r="BK153" s="238">
        <f>ROUND(I153*H153,2)</f>
        <v>0</v>
      </c>
      <c r="BL153" s="16" t="s">
        <v>108</v>
      </c>
      <c r="BM153" s="237" t="s">
        <v>409</v>
      </c>
    </row>
    <row r="154" s="2" customFormat="1" ht="16.5" customHeight="1">
      <c r="A154" s="37"/>
      <c r="B154" s="38"/>
      <c r="C154" s="226" t="s">
        <v>307</v>
      </c>
      <c r="D154" s="226" t="s">
        <v>186</v>
      </c>
      <c r="E154" s="227" t="s">
        <v>1197</v>
      </c>
      <c r="F154" s="228" t="s">
        <v>1198</v>
      </c>
      <c r="G154" s="229" t="s">
        <v>916</v>
      </c>
      <c r="H154" s="230">
        <v>23</v>
      </c>
      <c r="I154" s="231"/>
      <c r="J154" s="232">
        <f>ROUND(I154*H154,2)</f>
        <v>0</v>
      </c>
      <c r="K154" s="228" t="s">
        <v>202</v>
      </c>
      <c r="L154" s="43"/>
      <c r="M154" s="233" t="s">
        <v>1</v>
      </c>
      <c r="N154" s="234" t="s">
        <v>42</v>
      </c>
      <c r="O154" s="90"/>
      <c r="P154" s="235">
        <f>O154*H154</f>
        <v>0</v>
      </c>
      <c r="Q154" s="235">
        <v>0</v>
      </c>
      <c r="R154" s="235">
        <f>Q154*H154</f>
        <v>0</v>
      </c>
      <c r="S154" s="235">
        <v>0</v>
      </c>
      <c r="T154" s="236">
        <f>S154*H154</f>
        <v>0</v>
      </c>
      <c r="U154" s="37"/>
      <c r="V154" s="37"/>
      <c r="W154" s="37"/>
      <c r="X154" s="37"/>
      <c r="Y154" s="37"/>
      <c r="Z154" s="37"/>
      <c r="AA154" s="37"/>
      <c r="AB154" s="37"/>
      <c r="AC154" s="37"/>
      <c r="AD154" s="37"/>
      <c r="AE154" s="37"/>
      <c r="AR154" s="237" t="s">
        <v>108</v>
      </c>
      <c r="AT154" s="237" t="s">
        <v>186</v>
      </c>
      <c r="AU154" s="237" t="s">
        <v>85</v>
      </c>
      <c r="AY154" s="16" t="s">
        <v>184</v>
      </c>
      <c r="BE154" s="238">
        <f>IF(N154="základní",J154,0)</f>
        <v>0</v>
      </c>
      <c r="BF154" s="238">
        <f>IF(N154="snížená",J154,0)</f>
        <v>0</v>
      </c>
      <c r="BG154" s="238">
        <f>IF(N154="zákl. přenesená",J154,0)</f>
        <v>0</v>
      </c>
      <c r="BH154" s="238">
        <f>IF(N154="sníž. přenesená",J154,0)</f>
        <v>0</v>
      </c>
      <c r="BI154" s="238">
        <f>IF(N154="nulová",J154,0)</f>
        <v>0</v>
      </c>
      <c r="BJ154" s="16" t="s">
        <v>85</v>
      </c>
      <c r="BK154" s="238">
        <f>ROUND(I154*H154,2)</f>
        <v>0</v>
      </c>
      <c r="BL154" s="16" t="s">
        <v>108</v>
      </c>
      <c r="BM154" s="237" t="s">
        <v>420</v>
      </c>
    </row>
    <row r="155" s="2" customFormat="1" ht="16.5" customHeight="1">
      <c r="A155" s="37"/>
      <c r="B155" s="38"/>
      <c r="C155" s="226" t="s">
        <v>311</v>
      </c>
      <c r="D155" s="226" t="s">
        <v>186</v>
      </c>
      <c r="E155" s="227" t="s">
        <v>1199</v>
      </c>
      <c r="F155" s="228" t="s">
        <v>1200</v>
      </c>
      <c r="G155" s="229" t="s">
        <v>774</v>
      </c>
      <c r="H155" s="230">
        <v>100</v>
      </c>
      <c r="I155" s="231"/>
      <c r="J155" s="232">
        <f>ROUND(I155*H155,2)</f>
        <v>0</v>
      </c>
      <c r="K155" s="228" t="s">
        <v>202</v>
      </c>
      <c r="L155" s="43"/>
      <c r="M155" s="281" t="s">
        <v>1</v>
      </c>
      <c r="N155" s="282" t="s">
        <v>42</v>
      </c>
      <c r="O155" s="279"/>
      <c r="P155" s="283">
        <f>O155*H155</f>
        <v>0</v>
      </c>
      <c r="Q155" s="283">
        <v>0</v>
      </c>
      <c r="R155" s="283">
        <f>Q155*H155</f>
        <v>0</v>
      </c>
      <c r="S155" s="283">
        <v>0</v>
      </c>
      <c r="T155" s="284">
        <f>S155*H155</f>
        <v>0</v>
      </c>
      <c r="U155" s="37"/>
      <c r="V155" s="37"/>
      <c r="W155" s="37"/>
      <c r="X155" s="37"/>
      <c r="Y155" s="37"/>
      <c r="Z155" s="37"/>
      <c r="AA155" s="37"/>
      <c r="AB155" s="37"/>
      <c r="AC155" s="37"/>
      <c r="AD155" s="37"/>
      <c r="AE155" s="37"/>
      <c r="AR155" s="237" t="s">
        <v>108</v>
      </c>
      <c r="AT155" s="237" t="s">
        <v>186</v>
      </c>
      <c r="AU155" s="237" t="s">
        <v>85</v>
      </c>
      <c r="AY155" s="16" t="s">
        <v>184</v>
      </c>
      <c r="BE155" s="238">
        <f>IF(N155="základní",J155,0)</f>
        <v>0</v>
      </c>
      <c r="BF155" s="238">
        <f>IF(N155="snížená",J155,0)</f>
        <v>0</v>
      </c>
      <c r="BG155" s="238">
        <f>IF(N155="zákl. přenesená",J155,0)</f>
        <v>0</v>
      </c>
      <c r="BH155" s="238">
        <f>IF(N155="sníž. přenesená",J155,0)</f>
        <v>0</v>
      </c>
      <c r="BI155" s="238">
        <f>IF(N155="nulová",J155,0)</f>
        <v>0</v>
      </c>
      <c r="BJ155" s="16" t="s">
        <v>85</v>
      </c>
      <c r="BK155" s="238">
        <f>ROUND(I155*H155,2)</f>
        <v>0</v>
      </c>
      <c r="BL155" s="16" t="s">
        <v>108</v>
      </c>
      <c r="BM155" s="237" t="s">
        <v>431</v>
      </c>
    </row>
    <row r="156" s="2" customFormat="1" ht="6.96" customHeight="1">
      <c r="A156" s="37"/>
      <c r="B156" s="65"/>
      <c r="C156" s="66"/>
      <c r="D156" s="66"/>
      <c r="E156" s="66"/>
      <c r="F156" s="66"/>
      <c r="G156" s="66"/>
      <c r="H156" s="66"/>
      <c r="I156" s="66"/>
      <c r="J156" s="66"/>
      <c r="K156" s="66"/>
      <c r="L156" s="43"/>
      <c r="M156" s="37"/>
      <c r="O156" s="37"/>
      <c r="P156" s="37"/>
      <c r="Q156" s="37"/>
      <c r="R156" s="37"/>
      <c r="S156" s="37"/>
      <c r="T156" s="37"/>
      <c r="U156" s="37"/>
      <c r="V156" s="37"/>
      <c r="W156" s="37"/>
      <c r="X156" s="37"/>
      <c r="Y156" s="37"/>
      <c r="Z156" s="37"/>
      <c r="AA156" s="37"/>
      <c r="AB156" s="37"/>
      <c r="AC156" s="37"/>
      <c r="AD156" s="37"/>
      <c r="AE156" s="37"/>
    </row>
  </sheetData>
  <sheetProtection sheet="1" autoFilter="0" formatColumns="0" formatRows="0" objects="1" scenarios="1" spinCount="100000" saltValue="LQp4tdKsveP3hddrhVKW9p7Jlw0Jd7hRxlnnbZO7lDmad09UzSdJh2byFOWW/dpmyJW8pgUBQNcGAjGhRBJLUg==" hashValue="Lmw4vKov8F3LMymPzq6LLN2V6mCMLwVS7JLajaiFdn1s856hU7qcjcseLMuRQu49qhtc9lK1S89vqXKFRF6KaA==" algorithmName="SHA-512" password="E785"/>
  <autoFilter ref="C124:K155"/>
  <mergeCells count="15">
    <mergeCell ref="E7:H7"/>
    <mergeCell ref="E11:H11"/>
    <mergeCell ref="E9:H9"/>
    <mergeCell ref="E13:H13"/>
    <mergeCell ref="E22:H22"/>
    <mergeCell ref="E31:H31"/>
    <mergeCell ref="E85:H85"/>
    <mergeCell ref="E89:H89"/>
    <mergeCell ref="E87:H87"/>
    <mergeCell ref="E91:H91"/>
    <mergeCell ref="E111:H111"/>
    <mergeCell ref="E115:H115"/>
    <mergeCell ref="E113:H113"/>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107</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c r="B8" s="19"/>
      <c r="D8" s="150" t="s">
        <v>136</v>
      </c>
      <c r="L8" s="19"/>
    </row>
    <row r="9" s="1" customFormat="1" ht="16.5" customHeight="1">
      <c r="B9" s="19"/>
      <c r="E9" s="151" t="s">
        <v>1084</v>
      </c>
      <c r="F9" s="1"/>
      <c r="G9" s="1"/>
      <c r="H9" s="1"/>
      <c r="L9" s="19"/>
    </row>
    <row r="10" s="1" customFormat="1" ht="12" customHeight="1">
      <c r="B10" s="19"/>
      <c r="D10" s="150" t="s">
        <v>1085</v>
      </c>
      <c r="L10" s="19"/>
    </row>
    <row r="11" s="2" customFormat="1" ht="16.5" customHeight="1">
      <c r="A11" s="37"/>
      <c r="B11" s="43"/>
      <c r="C11" s="37"/>
      <c r="D11" s="37"/>
      <c r="E11" s="162" t="s">
        <v>1124</v>
      </c>
      <c r="F11" s="37"/>
      <c r="G11" s="37"/>
      <c r="H11" s="37"/>
      <c r="I11" s="37"/>
      <c r="J11" s="37"/>
      <c r="K11" s="37"/>
      <c r="L11" s="62"/>
      <c r="S11" s="37"/>
      <c r="T11" s="37"/>
      <c r="U11" s="37"/>
      <c r="V11" s="37"/>
      <c r="W11" s="37"/>
      <c r="X11" s="37"/>
      <c r="Y11" s="37"/>
      <c r="Z11" s="37"/>
      <c r="AA11" s="37"/>
      <c r="AB11" s="37"/>
      <c r="AC11" s="37"/>
      <c r="AD11" s="37"/>
      <c r="AE11" s="37"/>
    </row>
    <row r="12" s="2" customFormat="1" ht="12" customHeight="1">
      <c r="A12" s="37"/>
      <c r="B12" s="43"/>
      <c r="C12" s="37"/>
      <c r="D12" s="150" t="s">
        <v>1125</v>
      </c>
      <c r="E12" s="37"/>
      <c r="F12" s="37"/>
      <c r="G12" s="37"/>
      <c r="H12" s="37"/>
      <c r="I12" s="37"/>
      <c r="J12" s="37"/>
      <c r="K12" s="37"/>
      <c r="L12" s="62"/>
      <c r="S12" s="37"/>
      <c r="T12" s="37"/>
      <c r="U12" s="37"/>
      <c r="V12" s="37"/>
      <c r="W12" s="37"/>
      <c r="X12" s="37"/>
      <c r="Y12" s="37"/>
      <c r="Z12" s="37"/>
      <c r="AA12" s="37"/>
      <c r="AB12" s="37"/>
      <c r="AC12" s="37"/>
      <c r="AD12" s="37"/>
      <c r="AE12" s="37"/>
    </row>
    <row r="13" s="2" customFormat="1" ht="16.5" customHeight="1">
      <c r="A13" s="37"/>
      <c r="B13" s="43"/>
      <c r="C13" s="37"/>
      <c r="D13" s="37"/>
      <c r="E13" s="152" t="s">
        <v>1201</v>
      </c>
      <c r="F13" s="37"/>
      <c r="G13" s="37"/>
      <c r="H13" s="37"/>
      <c r="I13" s="37"/>
      <c r="J13" s="37"/>
      <c r="K13" s="37"/>
      <c r="L13" s="62"/>
      <c r="S13" s="37"/>
      <c r="T13" s="37"/>
      <c r="U13" s="37"/>
      <c r="V13" s="37"/>
      <c r="W13" s="37"/>
      <c r="X13" s="37"/>
      <c r="Y13" s="37"/>
      <c r="Z13" s="37"/>
      <c r="AA13" s="37"/>
      <c r="AB13" s="37"/>
      <c r="AC13" s="37"/>
      <c r="AD13" s="37"/>
      <c r="AE13" s="37"/>
    </row>
    <row r="14" s="2" customFormat="1">
      <c r="A14" s="37"/>
      <c r="B14" s="43"/>
      <c r="C14" s="37"/>
      <c r="D14" s="37"/>
      <c r="E14" s="37"/>
      <c r="F14" s="37"/>
      <c r="G14" s="37"/>
      <c r="H14" s="37"/>
      <c r="I14" s="37"/>
      <c r="J14" s="37"/>
      <c r="K14" s="37"/>
      <c r="L14" s="62"/>
      <c r="S14" s="37"/>
      <c r="T14" s="37"/>
      <c r="U14" s="37"/>
      <c r="V14" s="37"/>
      <c r="W14" s="37"/>
      <c r="X14" s="37"/>
      <c r="Y14" s="37"/>
      <c r="Z14" s="37"/>
      <c r="AA14" s="37"/>
      <c r="AB14" s="37"/>
      <c r="AC14" s="37"/>
      <c r="AD14" s="37"/>
      <c r="AE14" s="37"/>
    </row>
    <row r="15" s="2" customFormat="1" ht="12" customHeight="1">
      <c r="A15" s="37"/>
      <c r="B15" s="43"/>
      <c r="C15" s="37"/>
      <c r="D15" s="150" t="s">
        <v>18</v>
      </c>
      <c r="E15" s="37"/>
      <c r="F15" s="140" t="s">
        <v>1</v>
      </c>
      <c r="G15" s="37"/>
      <c r="H15" s="37"/>
      <c r="I15" s="150" t="s">
        <v>19</v>
      </c>
      <c r="J15" s="140" t="s">
        <v>1</v>
      </c>
      <c r="K15" s="37"/>
      <c r="L15" s="62"/>
      <c r="S15" s="37"/>
      <c r="T15" s="37"/>
      <c r="U15" s="37"/>
      <c r="V15" s="37"/>
      <c r="W15" s="37"/>
      <c r="X15" s="37"/>
      <c r="Y15" s="37"/>
      <c r="Z15" s="37"/>
      <c r="AA15" s="37"/>
      <c r="AB15" s="37"/>
      <c r="AC15" s="37"/>
      <c r="AD15" s="37"/>
      <c r="AE15" s="37"/>
    </row>
    <row r="16" s="2" customFormat="1" ht="12" customHeight="1">
      <c r="A16" s="37"/>
      <c r="B16" s="43"/>
      <c r="C16" s="37"/>
      <c r="D16" s="150" t="s">
        <v>20</v>
      </c>
      <c r="E16" s="37"/>
      <c r="F16" s="140" t="s">
        <v>34</v>
      </c>
      <c r="G16" s="37"/>
      <c r="H16" s="37"/>
      <c r="I16" s="150" t="s">
        <v>22</v>
      </c>
      <c r="J16" s="153" t="str">
        <f>'Rekapitulace stavby'!AN8</f>
        <v>27. 4. 2025</v>
      </c>
      <c r="K16" s="37"/>
      <c r="L16" s="62"/>
      <c r="S16" s="37"/>
      <c r="T16" s="37"/>
      <c r="U16" s="37"/>
      <c r="V16" s="37"/>
      <c r="W16" s="37"/>
      <c r="X16" s="37"/>
      <c r="Y16" s="37"/>
      <c r="Z16" s="37"/>
      <c r="AA16" s="37"/>
      <c r="AB16" s="37"/>
      <c r="AC16" s="37"/>
      <c r="AD16" s="37"/>
      <c r="AE16" s="37"/>
    </row>
    <row r="17" s="2" customFormat="1" ht="10.8" customHeight="1">
      <c r="A17" s="37"/>
      <c r="B17" s="43"/>
      <c r="C17" s="37"/>
      <c r="D17" s="37"/>
      <c r="E17" s="37"/>
      <c r="F17" s="37"/>
      <c r="G17" s="37"/>
      <c r="H17" s="37"/>
      <c r="I17" s="37"/>
      <c r="J17" s="37"/>
      <c r="K17" s="37"/>
      <c r="L17" s="62"/>
      <c r="S17" s="37"/>
      <c r="T17" s="37"/>
      <c r="U17" s="37"/>
      <c r="V17" s="37"/>
      <c r="W17" s="37"/>
      <c r="X17" s="37"/>
      <c r="Y17" s="37"/>
      <c r="Z17" s="37"/>
      <c r="AA17" s="37"/>
      <c r="AB17" s="37"/>
      <c r="AC17" s="37"/>
      <c r="AD17" s="37"/>
      <c r="AE17" s="37"/>
    </row>
    <row r="18" s="2" customFormat="1" ht="12" customHeight="1">
      <c r="A18" s="37"/>
      <c r="B18" s="43"/>
      <c r="C18" s="37"/>
      <c r="D18" s="150" t="s">
        <v>24</v>
      </c>
      <c r="E18" s="37"/>
      <c r="F18" s="37"/>
      <c r="G18" s="37"/>
      <c r="H18" s="37"/>
      <c r="I18" s="150" t="s">
        <v>25</v>
      </c>
      <c r="J18" s="140" t="str">
        <f>IF('Rekapitulace stavby'!AN10="","",'Rekapitulace stavby'!AN10)</f>
        <v/>
      </c>
      <c r="K18" s="37"/>
      <c r="L18" s="62"/>
      <c r="S18" s="37"/>
      <c r="T18" s="37"/>
      <c r="U18" s="37"/>
      <c r="V18" s="37"/>
      <c r="W18" s="37"/>
      <c r="X18" s="37"/>
      <c r="Y18" s="37"/>
      <c r="Z18" s="37"/>
      <c r="AA18" s="37"/>
      <c r="AB18" s="37"/>
      <c r="AC18" s="37"/>
      <c r="AD18" s="37"/>
      <c r="AE18" s="37"/>
    </row>
    <row r="19" s="2" customFormat="1" ht="18" customHeight="1">
      <c r="A19" s="37"/>
      <c r="B19" s="43"/>
      <c r="C19" s="37"/>
      <c r="D19" s="37"/>
      <c r="E19" s="140" t="str">
        <f>IF('Rekapitulace stavby'!E11="","",'Rekapitulace stavby'!E11)</f>
        <v>Ústav termomechaniky AV ČR, v.v.i.</v>
      </c>
      <c r="F19" s="37"/>
      <c r="G19" s="37"/>
      <c r="H19" s="37"/>
      <c r="I19" s="150" t="s">
        <v>27</v>
      </c>
      <c r="J19" s="140" t="str">
        <f>IF('Rekapitulace stavby'!AN11="","",'Rekapitulace stavby'!AN11)</f>
        <v/>
      </c>
      <c r="K19" s="37"/>
      <c r="L19" s="62"/>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37"/>
      <c r="J20" s="37"/>
      <c r="K20" s="37"/>
      <c r="L20" s="62"/>
      <c r="S20" s="37"/>
      <c r="T20" s="37"/>
      <c r="U20" s="37"/>
      <c r="V20" s="37"/>
      <c r="W20" s="37"/>
      <c r="X20" s="37"/>
      <c r="Y20" s="37"/>
      <c r="Z20" s="37"/>
      <c r="AA20" s="37"/>
      <c r="AB20" s="37"/>
      <c r="AC20" s="37"/>
      <c r="AD20" s="37"/>
      <c r="AE20" s="37"/>
    </row>
    <row r="21" s="2" customFormat="1" ht="12" customHeight="1">
      <c r="A21" s="37"/>
      <c r="B21" s="43"/>
      <c r="C21" s="37"/>
      <c r="D21" s="150" t="s">
        <v>28</v>
      </c>
      <c r="E21" s="37"/>
      <c r="F21" s="37"/>
      <c r="G21" s="37"/>
      <c r="H21" s="37"/>
      <c r="I21" s="150" t="s">
        <v>25</v>
      </c>
      <c r="J21" s="32" t="str">
        <f>'Rekapitulace stavby'!AN13</f>
        <v>Vyplň údaj</v>
      </c>
      <c r="K21" s="37"/>
      <c r="L21" s="62"/>
      <c r="S21" s="37"/>
      <c r="T21" s="37"/>
      <c r="U21" s="37"/>
      <c r="V21" s="37"/>
      <c r="W21" s="37"/>
      <c r="X21" s="37"/>
      <c r="Y21" s="37"/>
      <c r="Z21" s="37"/>
      <c r="AA21" s="37"/>
      <c r="AB21" s="37"/>
      <c r="AC21" s="37"/>
      <c r="AD21" s="37"/>
      <c r="AE21" s="37"/>
    </row>
    <row r="22" s="2" customFormat="1" ht="18" customHeight="1">
      <c r="A22" s="37"/>
      <c r="B22" s="43"/>
      <c r="C22" s="37"/>
      <c r="D22" s="37"/>
      <c r="E22" s="32" t="str">
        <f>'Rekapitulace stavby'!E14</f>
        <v>Vyplň údaj</v>
      </c>
      <c r="F22" s="140"/>
      <c r="G22" s="140"/>
      <c r="H22" s="140"/>
      <c r="I22" s="150" t="s">
        <v>27</v>
      </c>
      <c r="J22" s="32" t="str">
        <f>'Rekapitulace stavby'!AN14</f>
        <v>Vyplň údaj</v>
      </c>
      <c r="K22" s="37"/>
      <c r="L22" s="62"/>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37"/>
      <c r="J23" s="37"/>
      <c r="K23" s="37"/>
      <c r="L23" s="62"/>
      <c r="S23" s="37"/>
      <c r="T23" s="37"/>
      <c r="U23" s="37"/>
      <c r="V23" s="37"/>
      <c r="W23" s="37"/>
      <c r="X23" s="37"/>
      <c r="Y23" s="37"/>
      <c r="Z23" s="37"/>
      <c r="AA23" s="37"/>
      <c r="AB23" s="37"/>
      <c r="AC23" s="37"/>
      <c r="AD23" s="37"/>
      <c r="AE23" s="37"/>
    </row>
    <row r="24" s="2" customFormat="1" ht="12" customHeight="1">
      <c r="A24" s="37"/>
      <c r="B24" s="43"/>
      <c r="C24" s="37"/>
      <c r="D24" s="150" t="s">
        <v>30</v>
      </c>
      <c r="E24" s="37"/>
      <c r="F24" s="37"/>
      <c r="G24" s="37"/>
      <c r="H24" s="37"/>
      <c r="I24" s="150" t="s">
        <v>25</v>
      </c>
      <c r="J24" s="140" t="str">
        <f>IF('Rekapitulace stavby'!AN16="","",'Rekapitulace stavby'!AN16)</f>
        <v/>
      </c>
      <c r="K24" s="37"/>
      <c r="L24" s="62"/>
      <c r="S24" s="37"/>
      <c r="T24" s="37"/>
      <c r="U24" s="37"/>
      <c r="V24" s="37"/>
      <c r="W24" s="37"/>
      <c r="X24" s="37"/>
      <c r="Y24" s="37"/>
      <c r="Z24" s="37"/>
      <c r="AA24" s="37"/>
      <c r="AB24" s="37"/>
      <c r="AC24" s="37"/>
      <c r="AD24" s="37"/>
      <c r="AE24" s="37"/>
    </row>
    <row r="25" s="2" customFormat="1" ht="18" customHeight="1">
      <c r="A25" s="37"/>
      <c r="B25" s="43"/>
      <c r="C25" s="37"/>
      <c r="D25" s="37"/>
      <c r="E25" s="140" t="str">
        <f>IF('Rekapitulace stavby'!E17="","",'Rekapitulace stavby'!E17)</f>
        <v>Kania a.s.</v>
      </c>
      <c r="F25" s="37"/>
      <c r="G25" s="37"/>
      <c r="H25" s="37"/>
      <c r="I25" s="150" t="s">
        <v>27</v>
      </c>
      <c r="J25" s="140" t="str">
        <f>IF('Rekapitulace stavby'!AN17="","",'Rekapitulace stavby'!AN17)</f>
        <v/>
      </c>
      <c r="K25" s="37"/>
      <c r="L25" s="62"/>
      <c r="S25" s="37"/>
      <c r="T25" s="37"/>
      <c r="U25" s="37"/>
      <c r="V25" s="37"/>
      <c r="W25" s="37"/>
      <c r="X25" s="37"/>
      <c r="Y25" s="37"/>
      <c r="Z25" s="37"/>
      <c r="AA25" s="37"/>
      <c r="AB25" s="37"/>
      <c r="AC25" s="37"/>
      <c r="AD25" s="37"/>
      <c r="AE25" s="37"/>
    </row>
    <row r="26" s="2" customFormat="1" ht="6.96" customHeight="1">
      <c r="A26" s="37"/>
      <c r="B26" s="43"/>
      <c r="C26" s="37"/>
      <c r="D26" s="37"/>
      <c r="E26" s="37"/>
      <c r="F26" s="37"/>
      <c r="G26" s="37"/>
      <c r="H26" s="37"/>
      <c r="I26" s="37"/>
      <c r="J26" s="37"/>
      <c r="K26" s="37"/>
      <c r="L26" s="62"/>
      <c r="S26" s="37"/>
      <c r="T26" s="37"/>
      <c r="U26" s="37"/>
      <c r="V26" s="37"/>
      <c r="W26" s="37"/>
      <c r="X26" s="37"/>
      <c r="Y26" s="37"/>
      <c r="Z26" s="37"/>
      <c r="AA26" s="37"/>
      <c r="AB26" s="37"/>
      <c r="AC26" s="37"/>
      <c r="AD26" s="37"/>
      <c r="AE26" s="37"/>
    </row>
    <row r="27" s="2" customFormat="1" ht="12" customHeight="1">
      <c r="A27" s="37"/>
      <c r="B27" s="43"/>
      <c r="C27" s="37"/>
      <c r="D27" s="150" t="s">
        <v>33</v>
      </c>
      <c r="E27" s="37"/>
      <c r="F27" s="37"/>
      <c r="G27" s="37"/>
      <c r="H27" s="37"/>
      <c r="I27" s="150" t="s">
        <v>25</v>
      </c>
      <c r="J27" s="140" t="str">
        <f>IF('Rekapitulace stavby'!AN19="","",'Rekapitulace stavby'!AN19)</f>
        <v/>
      </c>
      <c r="K27" s="37"/>
      <c r="L27" s="62"/>
      <c r="S27" s="37"/>
      <c r="T27" s="37"/>
      <c r="U27" s="37"/>
      <c r="V27" s="37"/>
      <c r="W27" s="37"/>
      <c r="X27" s="37"/>
      <c r="Y27" s="37"/>
      <c r="Z27" s="37"/>
      <c r="AA27" s="37"/>
      <c r="AB27" s="37"/>
      <c r="AC27" s="37"/>
      <c r="AD27" s="37"/>
      <c r="AE27" s="37"/>
    </row>
    <row r="28" s="2" customFormat="1" ht="18" customHeight="1">
      <c r="A28" s="37"/>
      <c r="B28" s="43"/>
      <c r="C28" s="37"/>
      <c r="D28" s="37"/>
      <c r="E28" s="140" t="str">
        <f>IF('Rekapitulace stavby'!E20="","",'Rekapitulace stavby'!E20)</f>
        <v xml:space="preserve"> </v>
      </c>
      <c r="F28" s="37"/>
      <c r="G28" s="37"/>
      <c r="H28" s="37"/>
      <c r="I28" s="150" t="s">
        <v>27</v>
      </c>
      <c r="J28" s="140" t="str">
        <f>IF('Rekapitulace stavby'!AN20="","",'Rekapitulace stavby'!AN20)</f>
        <v/>
      </c>
      <c r="K28" s="37"/>
      <c r="L28" s="62"/>
      <c r="S28" s="37"/>
      <c r="T28" s="37"/>
      <c r="U28" s="37"/>
      <c r="V28" s="37"/>
      <c r="W28" s="37"/>
      <c r="X28" s="37"/>
      <c r="Y28" s="37"/>
      <c r="Z28" s="37"/>
      <c r="AA28" s="37"/>
      <c r="AB28" s="37"/>
      <c r="AC28" s="37"/>
      <c r="AD28" s="37"/>
      <c r="AE28" s="37"/>
    </row>
    <row r="29" s="2" customFormat="1" ht="6.96" customHeight="1">
      <c r="A29" s="37"/>
      <c r="B29" s="43"/>
      <c r="C29" s="37"/>
      <c r="D29" s="37"/>
      <c r="E29" s="37"/>
      <c r="F29" s="37"/>
      <c r="G29" s="37"/>
      <c r="H29" s="37"/>
      <c r="I29" s="37"/>
      <c r="J29" s="37"/>
      <c r="K29" s="37"/>
      <c r="L29" s="62"/>
      <c r="S29" s="37"/>
      <c r="T29" s="37"/>
      <c r="U29" s="37"/>
      <c r="V29" s="37"/>
      <c r="W29" s="37"/>
      <c r="X29" s="37"/>
      <c r="Y29" s="37"/>
      <c r="Z29" s="37"/>
      <c r="AA29" s="37"/>
      <c r="AB29" s="37"/>
      <c r="AC29" s="37"/>
      <c r="AD29" s="37"/>
      <c r="AE29" s="37"/>
    </row>
    <row r="30" s="2" customFormat="1" ht="12" customHeight="1">
      <c r="A30" s="37"/>
      <c r="B30" s="43"/>
      <c r="C30" s="37"/>
      <c r="D30" s="150" t="s">
        <v>35</v>
      </c>
      <c r="E30" s="37"/>
      <c r="F30" s="37"/>
      <c r="G30" s="37"/>
      <c r="H30" s="37"/>
      <c r="I30" s="37"/>
      <c r="J30" s="37"/>
      <c r="K30" s="37"/>
      <c r="L30" s="62"/>
      <c r="S30" s="37"/>
      <c r="T30" s="37"/>
      <c r="U30" s="37"/>
      <c r="V30" s="37"/>
      <c r="W30" s="37"/>
      <c r="X30" s="37"/>
      <c r="Y30" s="37"/>
      <c r="Z30" s="37"/>
      <c r="AA30" s="37"/>
      <c r="AB30" s="37"/>
      <c r="AC30" s="37"/>
      <c r="AD30" s="37"/>
      <c r="AE30" s="37"/>
    </row>
    <row r="31" s="8" customFormat="1" ht="16.5" customHeight="1">
      <c r="A31" s="154"/>
      <c r="B31" s="155"/>
      <c r="C31" s="154"/>
      <c r="D31" s="154"/>
      <c r="E31" s="156" t="s">
        <v>1</v>
      </c>
      <c r="F31" s="156"/>
      <c r="G31" s="156"/>
      <c r="H31" s="156"/>
      <c r="I31" s="154"/>
      <c r="J31" s="154"/>
      <c r="K31" s="154"/>
      <c r="L31" s="157"/>
      <c r="S31" s="154"/>
      <c r="T31" s="154"/>
      <c r="U31" s="154"/>
      <c r="V31" s="154"/>
      <c r="W31" s="154"/>
      <c r="X31" s="154"/>
      <c r="Y31" s="154"/>
      <c r="Z31" s="154"/>
      <c r="AA31" s="154"/>
      <c r="AB31" s="154"/>
      <c r="AC31" s="154"/>
      <c r="AD31" s="154"/>
      <c r="AE31" s="154"/>
    </row>
    <row r="32" s="2" customFormat="1" ht="6.96" customHeight="1">
      <c r="A32" s="37"/>
      <c r="B32" s="43"/>
      <c r="C32" s="37"/>
      <c r="D32" s="37"/>
      <c r="E32" s="37"/>
      <c r="F32" s="37"/>
      <c r="G32" s="37"/>
      <c r="H32" s="37"/>
      <c r="I32" s="37"/>
      <c r="J32" s="37"/>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25.44" customHeight="1">
      <c r="A34" s="37"/>
      <c r="B34" s="43"/>
      <c r="C34" s="37"/>
      <c r="D34" s="159" t="s">
        <v>37</v>
      </c>
      <c r="E34" s="37"/>
      <c r="F34" s="37"/>
      <c r="G34" s="37"/>
      <c r="H34" s="37"/>
      <c r="I34" s="37"/>
      <c r="J34" s="160">
        <f>ROUND(J125, 2)</f>
        <v>0</v>
      </c>
      <c r="K34" s="37"/>
      <c r="L34" s="62"/>
      <c r="S34" s="37"/>
      <c r="T34" s="37"/>
      <c r="U34" s="37"/>
      <c r="V34" s="37"/>
      <c r="W34" s="37"/>
      <c r="X34" s="37"/>
      <c r="Y34" s="37"/>
      <c r="Z34" s="37"/>
      <c r="AA34" s="37"/>
      <c r="AB34" s="37"/>
      <c r="AC34" s="37"/>
      <c r="AD34" s="37"/>
      <c r="AE34" s="37"/>
    </row>
    <row r="35" s="2" customFormat="1" ht="6.96" customHeight="1">
      <c r="A35" s="37"/>
      <c r="B35" s="43"/>
      <c r="C35" s="37"/>
      <c r="D35" s="158"/>
      <c r="E35" s="158"/>
      <c r="F35" s="158"/>
      <c r="G35" s="158"/>
      <c r="H35" s="158"/>
      <c r="I35" s="158"/>
      <c r="J35" s="158"/>
      <c r="K35" s="158"/>
      <c r="L35" s="62"/>
      <c r="S35" s="37"/>
      <c r="T35" s="37"/>
      <c r="U35" s="37"/>
      <c r="V35" s="37"/>
      <c r="W35" s="37"/>
      <c r="X35" s="37"/>
      <c r="Y35" s="37"/>
      <c r="Z35" s="37"/>
      <c r="AA35" s="37"/>
      <c r="AB35" s="37"/>
      <c r="AC35" s="37"/>
      <c r="AD35" s="37"/>
      <c r="AE35" s="37"/>
    </row>
    <row r="36" s="2" customFormat="1" ht="14.4" customHeight="1">
      <c r="A36" s="37"/>
      <c r="B36" s="43"/>
      <c r="C36" s="37"/>
      <c r="D36" s="37"/>
      <c r="E36" s="37"/>
      <c r="F36" s="161" t="s">
        <v>39</v>
      </c>
      <c r="G36" s="37"/>
      <c r="H36" s="37"/>
      <c r="I36" s="161" t="s">
        <v>38</v>
      </c>
      <c r="J36" s="161" t="s">
        <v>40</v>
      </c>
      <c r="K36" s="37"/>
      <c r="L36" s="62"/>
      <c r="S36" s="37"/>
      <c r="T36" s="37"/>
      <c r="U36" s="37"/>
      <c r="V36" s="37"/>
      <c r="W36" s="37"/>
      <c r="X36" s="37"/>
      <c r="Y36" s="37"/>
      <c r="Z36" s="37"/>
      <c r="AA36" s="37"/>
      <c r="AB36" s="37"/>
      <c r="AC36" s="37"/>
      <c r="AD36" s="37"/>
      <c r="AE36" s="37"/>
    </row>
    <row r="37" s="2" customFormat="1" ht="14.4" customHeight="1">
      <c r="A37" s="37"/>
      <c r="B37" s="43"/>
      <c r="C37" s="37"/>
      <c r="D37" s="162" t="s">
        <v>41</v>
      </c>
      <c r="E37" s="150" t="s">
        <v>42</v>
      </c>
      <c r="F37" s="163">
        <f>ROUND((SUM(BE125:BE139)),  2)</f>
        <v>0</v>
      </c>
      <c r="G37" s="37"/>
      <c r="H37" s="37"/>
      <c r="I37" s="164">
        <v>0.20999999999999999</v>
      </c>
      <c r="J37" s="163">
        <f>ROUND(((SUM(BE125:BE139))*I37),  2)</f>
        <v>0</v>
      </c>
      <c r="K37" s="37"/>
      <c r="L37" s="62"/>
      <c r="S37" s="37"/>
      <c r="T37" s="37"/>
      <c r="U37" s="37"/>
      <c r="V37" s="37"/>
      <c r="W37" s="37"/>
      <c r="X37" s="37"/>
      <c r="Y37" s="37"/>
      <c r="Z37" s="37"/>
      <c r="AA37" s="37"/>
      <c r="AB37" s="37"/>
      <c r="AC37" s="37"/>
      <c r="AD37" s="37"/>
      <c r="AE37" s="37"/>
    </row>
    <row r="38" s="2" customFormat="1" ht="14.4" customHeight="1">
      <c r="A38" s="37"/>
      <c r="B38" s="43"/>
      <c r="C38" s="37"/>
      <c r="D38" s="37"/>
      <c r="E38" s="150" t="s">
        <v>43</v>
      </c>
      <c r="F38" s="163">
        <f>ROUND((SUM(BF125:BF139)),  2)</f>
        <v>0</v>
      </c>
      <c r="G38" s="37"/>
      <c r="H38" s="37"/>
      <c r="I38" s="164">
        <v>0.12</v>
      </c>
      <c r="J38" s="163">
        <f>ROUND(((SUM(BF125:BF139))*I38),  2)</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44</v>
      </c>
      <c r="F39" s="163">
        <f>ROUND((SUM(BG125:BG139)),  2)</f>
        <v>0</v>
      </c>
      <c r="G39" s="37"/>
      <c r="H39" s="37"/>
      <c r="I39" s="164">
        <v>0.20999999999999999</v>
      </c>
      <c r="J39" s="163">
        <f>0</f>
        <v>0</v>
      </c>
      <c r="K39" s="37"/>
      <c r="L39" s="62"/>
      <c r="S39" s="37"/>
      <c r="T39" s="37"/>
      <c r="U39" s="37"/>
      <c r="V39" s="37"/>
      <c r="W39" s="37"/>
      <c r="X39" s="37"/>
      <c r="Y39" s="37"/>
      <c r="Z39" s="37"/>
      <c r="AA39" s="37"/>
      <c r="AB39" s="37"/>
      <c r="AC39" s="37"/>
      <c r="AD39" s="37"/>
      <c r="AE39" s="37"/>
    </row>
    <row r="40" hidden="1" s="2" customFormat="1" ht="14.4" customHeight="1">
      <c r="A40" s="37"/>
      <c r="B40" s="43"/>
      <c r="C40" s="37"/>
      <c r="D40" s="37"/>
      <c r="E40" s="150" t="s">
        <v>45</v>
      </c>
      <c r="F40" s="163">
        <f>ROUND((SUM(BH125:BH139)),  2)</f>
        <v>0</v>
      </c>
      <c r="G40" s="37"/>
      <c r="H40" s="37"/>
      <c r="I40" s="164">
        <v>0.12</v>
      </c>
      <c r="J40" s="163">
        <f>0</f>
        <v>0</v>
      </c>
      <c r="K40" s="37"/>
      <c r="L40" s="62"/>
      <c r="S40" s="37"/>
      <c r="T40" s="37"/>
      <c r="U40" s="37"/>
      <c r="V40" s="37"/>
      <c r="W40" s="37"/>
      <c r="X40" s="37"/>
      <c r="Y40" s="37"/>
      <c r="Z40" s="37"/>
      <c r="AA40" s="37"/>
      <c r="AB40" s="37"/>
      <c r="AC40" s="37"/>
      <c r="AD40" s="37"/>
      <c r="AE40" s="37"/>
    </row>
    <row r="41" hidden="1" s="2" customFormat="1" ht="14.4" customHeight="1">
      <c r="A41" s="37"/>
      <c r="B41" s="43"/>
      <c r="C41" s="37"/>
      <c r="D41" s="37"/>
      <c r="E41" s="150" t="s">
        <v>46</v>
      </c>
      <c r="F41" s="163">
        <f>ROUND((SUM(BI125:BI139)),  2)</f>
        <v>0</v>
      </c>
      <c r="G41" s="37"/>
      <c r="H41" s="37"/>
      <c r="I41" s="164">
        <v>0</v>
      </c>
      <c r="J41" s="163">
        <f>0</f>
        <v>0</v>
      </c>
      <c r="K41" s="37"/>
      <c r="L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2" customFormat="1" ht="25.44" customHeight="1">
      <c r="A43" s="37"/>
      <c r="B43" s="43"/>
      <c r="C43" s="165"/>
      <c r="D43" s="166" t="s">
        <v>47</v>
      </c>
      <c r="E43" s="167"/>
      <c r="F43" s="167"/>
      <c r="G43" s="168" t="s">
        <v>48</v>
      </c>
      <c r="H43" s="169" t="s">
        <v>49</v>
      </c>
      <c r="I43" s="167"/>
      <c r="J43" s="170">
        <f>SUM(J34:J41)</f>
        <v>0</v>
      </c>
      <c r="K43" s="171"/>
      <c r="L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62"/>
      <c r="S44" s="37"/>
      <c r="T44" s="37"/>
      <c r="U44" s="37"/>
      <c r="V44" s="37"/>
      <c r="W44" s="37"/>
      <c r="X44" s="37"/>
      <c r="Y44" s="37"/>
      <c r="Z44" s="37"/>
      <c r="AA44" s="37"/>
      <c r="AB44" s="37"/>
      <c r="AC44" s="37"/>
      <c r="AD44" s="37"/>
      <c r="AE44" s="37"/>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1" customFormat="1" ht="16.5" customHeight="1">
      <c r="B87" s="20"/>
      <c r="C87" s="21"/>
      <c r="D87" s="21"/>
      <c r="E87" s="183" t="s">
        <v>1084</v>
      </c>
      <c r="F87" s="21"/>
      <c r="G87" s="21"/>
      <c r="H87" s="21"/>
      <c r="I87" s="21"/>
      <c r="J87" s="21"/>
      <c r="K87" s="21"/>
      <c r="L87" s="19"/>
    </row>
    <row r="88" s="1" customFormat="1" ht="12" customHeight="1">
      <c r="B88" s="20"/>
      <c r="C88" s="31" t="s">
        <v>1085</v>
      </c>
      <c r="D88" s="21"/>
      <c r="E88" s="21"/>
      <c r="F88" s="21"/>
      <c r="G88" s="21"/>
      <c r="H88" s="21"/>
      <c r="I88" s="21"/>
      <c r="J88" s="21"/>
      <c r="K88" s="21"/>
      <c r="L88" s="19"/>
    </row>
    <row r="89" s="2" customFormat="1" ht="16.5" customHeight="1">
      <c r="A89" s="37"/>
      <c r="B89" s="38"/>
      <c r="C89" s="39"/>
      <c r="D89" s="39"/>
      <c r="E89" s="285" t="s">
        <v>1124</v>
      </c>
      <c r="F89" s="39"/>
      <c r="G89" s="39"/>
      <c r="H89" s="39"/>
      <c r="I89" s="39"/>
      <c r="J89" s="39"/>
      <c r="K89" s="39"/>
      <c r="L89" s="62"/>
      <c r="S89" s="37"/>
      <c r="T89" s="37"/>
      <c r="U89" s="37"/>
      <c r="V89" s="37"/>
      <c r="W89" s="37"/>
      <c r="X89" s="37"/>
      <c r="Y89" s="37"/>
      <c r="Z89" s="37"/>
      <c r="AA89" s="37"/>
      <c r="AB89" s="37"/>
      <c r="AC89" s="37"/>
      <c r="AD89" s="37"/>
      <c r="AE89" s="37"/>
    </row>
    <row r="90" s="2" customFormat="1" ht="12" customHeight="1">
      <c r="A90" s="37"/>
      <c r="B90" s="38"/>
      <c r="C90" s="31" t="s">
        <v>1125</v>
      </c>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6.5" customHeight="1">
      <c r="A91" s="37"/>
      <c r="B91" s="38"/>
      <c r="C91" s="39"/>
      <c r="D91" s="39"/>
      <c r="E91" s="75" t="str">
        <f>E13</f>
        <v>3 - Z.Č.2 - CHLAZENÍ m.č. 3.101</v>
      </c>
      <c r="F91" s="39"/>
      <c r="G91" s="39"/>
      <c r="H91" s="39"/>
      <c r="I91" s="39"/>
      <c r="J91" s="39"/>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2" customHeight="1">
      <c r="A93" s="37"/>
      <c r="B93" s="38"/>
      <c r="C93" s="31" t="s">
        <v>20</v>
      </c>
      <c r="D93" s="39"/>
      <c r="E93" s="39"/>
      <c r="F93" s="26" t="str">
        <f>F16</f>
        <v xml:space="preserve"> </v>
      </c>
      <c r="G93" s="39"/>
      <c r="H93" s="39"/>
      <c r="I93" s="31" t="s">
        <v>22</v>
      </c>
      <c r="J93" s="78" t="str">
        <f>IF(J16="","",J16)</f>
        <v>27. 4. 2025</v>
      </c>
      <c r="K93" s="39"/>
      <c r="L93" s="62"/>
      <c r="S93" s="37"/>
      <c r="T93" s="37"/>
      <c r="U93" s="37"/>
      <c r="V93" s="37"/>
      <c r="W93" s="37"/>
      <c r="X93" s="37"/>
      <c r="Y93" s="37"/>
      <c r="Z93" s="37"/>
      <c r="AA93" s="37"/>
      <c r="AB93" s="37"/>
      <c r="AC93" s="37"/>
      <c r="AD93" s="37"/>
      <c r="AE93" s="37"/>
    </row>
    <row r="94" s="2" customFormat="1" ht="6.96" customHeight="1">
      <c r="A94" s="37"/>
      <c r="B94" s="38"/>
      <c r="C94" s="39"/>
      <c r="D94" s="39"/>
      <c r="E94" s="39"/>
      <c r="F94" s="39"/>
      <c r="G94" s="39"/>
      <c r="H94" s="39"/>
      <c r="I94" s="39"/>
      <c r="J94" s="39"/>
      <c r="K94" s="39"/>
      <c r="L94" s="62"/>
      <c r="S94" s="37"/>
      <c r="T94" s="37"/>
      <c r="U94" s="37"/>
      <c r="V94" s="37"/>
      <c r="W94" s="37"/>
      <c r="X94" s="37"/>
      <c r="Y94" s="37"/>
      <c r="Z94" s="37"/>
      <c r="AA94" s="37"/>
      <c r="AB94" s="37"/>
      <c r="AC94" s="37"/>
      <c r="AD94" s="37"/>
      <c r="AE94" s="37"/>
    </row>
    <row r="95" s="2" customFormat="1" ht="15.15" customHeight="1">
      <c r="A95" s="37"/>
      <c r="B95" s="38"/>
      <c r="C95" s="31" t="s">
        <v>24</v>
      </c>
      <c r="D95" s="39"/>
      <c r="E95" s="39"/>
      <c r="F95" s="26" t="str">
        <f>E19</f>
        <v>Ústav termomechaniky AV ČR, v.v.i.</v>
      </c>
      <c r="G95" s="39"/>
      <c r="H95" s="39"/>
      <c r="I95" s="31" t="s">
        <v>30</v>
      </c>
      <c r="J95" s="35" t="str">
        <f>E25</f>
        <v>Kania a.s.</v>
      </c>
      <c r="K95" s="39"/>
      <c r="L95" s="62"/>
      <c r="S95" s="37"/>
      <c r="T95" s="37"/>
      <c r="U95" s="37"/>
      <c r="V95" s="37"/>
      <c r="W95" s="37"/>
      <c r="X95" s="37"/>
      <c r="Y95" s="37"/>
      <c r="Z95" s="37"/>
      <c r="AA95" s="37"/>
      <c r="AB95" s="37"/>
      <c r="AC95" s="37"/>
      <c r="AD95" s="37"/>
      <c r="AE95" s="37"/>
    </row>
    <row r="96" s="2" customFormat="1" ht="15.15" customHeight="1">
      <c r="A96" s="37"/>
      <c r="B96" s="38"/>
      <c r="C96" s="31" t="s">
        <v>28</v>
      </c>
      <c r="D96" s="39"/>
      <c r="E96" s="39"/>
      <c r="F96" s="26" t="str">
        <f>IF(E22="","",E22)</f>
        <v>Vyplň údaj</v>
      </c>
      <c r="G96" s="39"/>
      <c r="H96" s="39"/>
      <c r="I96" s="31" t="s">
        <v>33</v>
      </c>
      <c r="J96" s="35" t="str">
        <f>E28</f>
        <v xml:space="preserve"> </v>
      </c>
      <c r="K96" s="39"/>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9.28" customHeight="1">
      <c r="A98" s="37"/>
      <c r="B98" s="38"/>
      <c r="C98" s="184" t="s">
        <v>139</v>
      </c>
      <c r="D98" s="185"/>
      <c r="E98" s="185"/>
      <c r="F98" s="185"/>
      <c r="G98" s="185"/>
      <c r="H98" s="185"/>
      <c r="I98" s="185"/>
      <c r="J98" s="186" t="s">
        <v>140</v>
      </c>
      <c r="K98" s="185"/>
      <c r="L98" s="62"/>
      <c r="S98" s="37"/>
      <c r="T98" s="37"/>
      <c r="U98" s="37"/>
      <c r="V98" s="37"/>
      <c r="W98" s="37"/>
      <c r="X98" s="37"/>
      <c r="Y98" s="37"/>
      <c r="Z98" s="37"/>
      <c r="AA98" s="37"/>
      <c r="AB98" s="37"/>
      <c r="AC98" s="37"/>
      <c r="AD98" s="37"/>
      <c r="AE98" s="37"/>
    </row>
    <row r="99" s="2" customFormat="1" ht="10.32"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22.8" customHeight="1">
      <c r="A100" s="37"/>
      <c r="B100" s="38"/>
      <c r="C100" s="187" t="s">
        <v>141</v>
      </c>
      <c r="D100" s="39"/>
      <c r="E100" s="39"/>
      <c r="F100" s="39"/>
      <c r="G100" s="39"/>
      <c r="H100" s="39"/>
      <c r="I100" s="39"/>
      <c r="J100" s="109">
        <f>J125</f>
        <v>0</v>
      </c>
      <c r="K100" s="39"/>
      <c r="L100" s="62"/>
      <c r="S100" s="37"/>
      <c r="T100" s="37"/>
      <c r="U100" s="37"/>
      <c r="V100" s="37"/>
      <c r="W100" s="37"/>
      <c r="X100" s="37"/>
      <c r="Y100" s="37"/>
      <c r="Z100" s="37"/>
      <c r="AA100" s="37"/>
      <c r="AB100" s="37"/>
      <c r="AC100" s="37"/>
      <c r="AD100" s="37"/>
      <c r="AE100" s="37"/>
      <c r="AU100" s="16" t="s">
        <v>142</v>
      </c>
    </row>
    <row r="101" s="9" customFormat="1" ht="24.96" customHeight="1">
      <c r="A101" s="9"/>
      <c r="B101" s="188"/>
      <c r="C101" s="189"/>
      <c r="D101" s="190" t="s">
        <v>1202</v>
      </c>
      <c r="E101" s="191"/>
      <c r="F101" s="191"/>
      <c r="G101" s="191"/>
      <c r="H101" s="191"/>
      <c r="I101" s="191"/>
      <c r="J101" s="192">
        <f>J126</f>
        <v>0</v>
      </c>
      <c r="K101" s="189"/>
      <c r="L101" s="193"/>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2"/>
      <c r="S107" s="37"/>
      <c r="T107" s="37"/>
      <c r="U107" s="37"/>
      <c r="V107" s="37"/>
      <c r="W107" s="37"/>
      <c r="X107" s="37"/>
      <c r="Y107" s="37"/>
      <c r="Z107" s="37"/>
      <c r="AA107" s="37"/>
      <c r="AB107" s="37"/>
      <c r="AC107" s="37"/>
      <c r="AD107" s="37"/>
      <c r="AE107" s="37"/>
    </row>
    <row r="108" s="2" customFormat="1" ht="24.96" customHeight="1">
      <c r="A108" s="37"/>
      <c r="B108" s="38"/>
      <c r="C108" s="22" t="s">
        <v>169</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16</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183" t="str">
        <f>E7</f>
        <v>STAVEBNÍ ÚPRAVY OPTICKÝCH LABORATOŘÍ V ÚSTAVU TERMOMECHANIKY AV ČR, v.v.i.</v>
      </c>
      <c r="F111" s="31"/>
      <c r="G111" s="31"/>
      <c r="H111" s="31"/>
      <c r="I111" s="39"/>
      <c r="J111" s="39"/>
      <c r="K111" s="39"/>
      <c r="L111" s="62"/>
      <c r="S111" s="37"/>
      <c r="T111" s="37"/>
      <c r="U111" s="37"/>
      <c r="V111" s="37"/>
      <c r="W111" s="37"/>
      <c r="X111" s="37"/>
      <c r="Y111" s="37"/>
      <c r="Z111" s="37"/>
      <c r="AA111" s="37"/>
      <c r="AB111" s="37"/>
      <c r="AC111" s="37"/>
      <c r="AD111" s="37"/>
      <c r="AE111" s="37"/>
    </row>
    <row r="112" s="1" customFormat="1" ht="12" customHeight="1">
      <c r="B112" s="20"/>
      <c r="C112" s="31" t="s">
        <v>136</v>
      </c>
      <c r="D112" s="21"/>
      <c r="E112" s="21"/>
      <c r="F112" s="21"/>
      <c r="G112" s="21"/>
      <c r="H112" s="21"/>
      <c r="I112" s="21"/>
      <c r="J112" s="21"/>
      <c r="K112" s="21"/>
      <c r="L112" s="19"/>
    </row>
    <row r="113" s="1" customFormat="1" ht="16.5" customHeight="1">
      <c r="B113" s="20"/>
      <c r="C113" s="21"/>
      <c r="D113" s="21"/>
      <c r="E113" s="183" t="s">
        <v>1084</v>
      </c>
      <c r="F113" s="21"/>
      <c r="G113" s="21"/>
      <c r="H113" s="21"/>
      <c r="I113" s="21"/>
      <c r="J113" s="21"/>
      <c r="K113" s="21"/>
      <c r="L113" s="19"/>
    </row>
    <row r="114" s="1" customFormat="1" ht="12" customHeight="1">
      <c r="B114" s="20"/>
      <c r="C114" s="31" t="s">
        <v>1085</v>
      </c>
      <c r="D114" s="21"/>
      <c r="E114" s="21"/>
      <c r="F114" s="21"/>
      <c r="G114" s="21"/>
      <c r="H114" s="21"/>
      <c r="I114" s="21"/>
      <c r="J114" s="21"/>
      <c r="K114" s="21"/>
      <c r="L114" s="19"/>
    </row>
    <row r="115" s="2" customFormat="1" ht="16.5" customHeight="1">
      <c r="A115" s="37"/>
      <c r="B115" s="38"/>
      <c r="C115" s="39"/>
      <c r="D115" s="39"/>
      <c r="E115" s="285" t="s">
        <v>1124</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1125</v>
      </c>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6.5" customHeight="1">
      <c r="A117" s="37"/>
      <c r="B117" s="38"/>
      <c r="C117" s="39"/>
      <c r="D117" s="39"/>
      <c r="E117" s="75" t="str">
        <f>E13</f>
        <v>3 - Z.Č.2 - CHLAZENÍ m.č. 3.101</v>
      </c>
      <c r="F117" s="39"/>
      <c r="G117" s="39"/>
      <c r="H117" s="39"/>
      <c r="I117" s="39"/>
      <c r="J117" s="39"/>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20</v>
      </c>
      <c r="D119" s="39"/>
      <c r="E119" s="39"/>
      <c r="F119" s="26" t="str">
        <f>F16</f>
        <v xml:space="preserve"> </v>
      </c>
      <c r="G119" s="39"/>
      <c r="H119" s="39"/>
      <c r="I119" s="31" t="s">
        <v>22</v>
      </c>
      <c r="J119" s="78" t="str">
        <f>IF(J16="","",J16)</f>
        <v>27. 4. 2025</v>
      </c>
      <c r="K119" s="39"/>
      <c r="L119" s="62"/>
      <c r="S119" s="37"/>
      <c r="T119" s="37"/>
      <c r="U119" s="37"/>
      <c r="V119" s="37"/>
      <c r="W119" s="37"/>
      <c r="X119" s="37"/>
      <c r="Y119" s="37"/>
      <c r="Z119" s="37"/>
      <c r="AA119" s="37"/>
      <c r="AB119" s="37"/>
      <c r="AC119" s="37"/>
      <c r="AD119" s="37"/>
      <c r="AE119" s="37"/>
    </row>
    <row r="120" s="2" customFormat="1" ht="6.96"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15.15" customHeight="1">
      <c r="A121" s="37"/>
      <c r="B121" s="38"/>
      <c r="C121" s="31" t="s">
        <v>24</v>
      </c>
      <c r="D121" s="39"/>
      <c r="E121" s="39"/>
      <c r="F121" s="26" t="str">
        <f>E19</f>
        <v>Ústav termomechaniky AV ČR, v.v.i.</v>
      </c>
      <c r="G121" s="39"/>
      <c r="H121" s="39"/>
      <c r="I121" s="31" t="s">
        <v>30</v>
      </c>
      <c r="J121" s="35" t="str">
        <f>E25</f>
        <v>Kania a.s.</v>
      </c>
      <c r="K121" s="39"/>
      <c r="L121" s="62"/>
      <c r="S121" s="37"/>
      <c r="T121" s="37"/>
      <c r="U121" s="37"/>
      <c r="V121" s="37"/>
      <c r="W121" s="37"/>
      <c r="X121" s="37"/>
      <c r="Y121" s="37"/>
      <c r="Z121" s="37"/>
      <c r="AA121" s="37"/>
      <c r="AB121" s="37"/>
      <c r="AC121" s="37"/>
      <c r="AD121" s="37"/>
      <c r="AE121" s="37"/>
    </row>
    <row r="122" s="2" customFormat="1" ht="15.15" customHeight="1">
      <c r="A122" s="37"/>
      <c r="B122" s="38"/>
      <c r="C122" s="31" t="s">
        <v>28</v>
      </c>
      <c r="D122" s="39"/>
      <c r="E122" s="39"/>
      <c r="F122" s="26" t="str">
        <f>IF(E22="","",E22)</f>
        <v>Vyplň údaj</v>
      </c>
      <c r="G122" s="39"/>
      <c r="H122" s="39"/>
      <c r="I122" s="31" t="s">
        <v>33</v>
      </c>
      <c r="J122" s="35" t="str">
        <f>E28</f>
        <v xml:space="preserve"> </v>
      </c>
      <c r="K122" s="39"/>
      <c r="L122" s="62"/>
      <c r="S122" s="37"/>
      <c r="T122" s="37"/>
      <c r="U122" s="37"/>
      <c r="V122" s="37"/>
      <c r="W122" s="37"/>
      <c r="X122" s="37"/>
      <c r="Y122" s="37"/>
      <c r="Z122" s="37"/>
      <c r="AA122" s="37"/>
      <c r="AB122" s="37"/>
      <c r="AC122" s="37"/>
      <c r="AD122" s="37"/>
      <c r="AE122" s="37"/>
    </row>
    <row r="123" s="2" customFormat="1" ht="10.32"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11" customFormat="1" ht="29.28" customHeight="1">
      <c r="A124" s="199"/>
      <c r="B124" s="200"/>
      <c r="C124" s="201" t="s">
        <v>170</v>
      </c>
      <c r="D124" s="202" t="s">
        <v>62</v>
      </c>
      <c r="E124" s="202" t="s">
        <v>58</v>
      </c>
      <c r="F124" s="202" t="s">
        <v>59</v>
      </c>
      <c r="G124" s="202" t="s">
        <v>171</v>
      </c>
      <c r="H124" s="202" t="s">
        <v>172</v>
      </c>
      <c r="I124" s="202" t="s">
        <v>173</v>
      </c>
      <c r="J124" s="202" t="s">
        <v>140</v>
      </c>
      <c r="K124" s="203" t="s">
        <v>174</v>
      </c>
      <c r="L124" s="204"/>
      <c r="M124" s="99" t="s">
        <v>1</v>
      </c>
      <c r="N124" s="100" t="s">
        <v>41</v>
      </c>
      <c r="O124" s="100" t="s">
        <v>175</v>
      </c>
      <c r="P124" s="100" t="s">
        <v>176</v>
      </c>
      <c r="Q124" s="100" t="s">
        <v>177</v>
      </c>
      <c r="R124" s="100" t="s">
        <v>178</v>
      </c>
      <c r="S124" s="100" t="s">
        <v>179</v>
      </c>
      <c r="T124" s="101" t="s">
        <v>180</v>
      </c>
      <c r="U124" s="199"/>
      <c r="V124" s="199"/>
      <c r="W124" s="199"/>
      <c r="X124" s="199"/>
      <c r="Y124" s="199"/>
      <c r="Z124" s="199"/>
      <c r="AA124" s="199"/>
      <c r="AB124" s="199"/>
      <c r="AC124" s="199"/>
      <c r="AD124" s="199"/>
      <c r="AE124" s="199"/>
    </row>
    <row r="125" s="2" customFormat="1" ht="22.8" customHeight="1">
      <c r="A125" s="37"/>
      <c r="B125" s="38"/>
      <c r="C125" s="106" t="s">
        <v>181</v>
      </c>
      <c r="D125" s="39"/>
      <c r="E125" s="39"/>
      <c r="F125" s="39"/>
      <c r="G125" s="39"/>
      <c r="H125" s="39"/>
      <c r="I125" s="39"/>
      <c r="J125" s="205">
        <f>BK125</f>
        <v>0</v>
      </c>
      <c r="K125" s="39"/>
      <c r="L125" s="43"/>
      <c r="M125" s="102"/>
      <c r="N125" s="206"/>
      <c r="O125" s="103"/>
      <c r="P125" s="207">
        <f>P126</f>
        <v>0</v>
      </c>
      <c r="Q125" s="103"/>
      <c r="R125" s="207">
        <f>R126</f>
        <v>0</v>
      </c>
      <c r="S125" s="103"/>
      <c r="T125" s="208">
        <f>T126</f>
        <v>0</v>
      </c>
      <c r="U125" s="37"/>
      <c r="V125" s="37"/>
      <c r="W125" s="37"/>
      <c r="X125" s="37"/>
      <c r="Y125" s="37"/>
      <c r="Z125" s="37"/>
      <c r="AA125" s="37"/>
      <c r="AB125" s="37"/>
      <c r="AC125" s="37"/>
      <c r="AD125" s="37"/>
      <c r="AE125" s="37"/>
      <c r="AT125" s="16" t="s">
        <v>76</v>
      </c>
      <c r="AU125" s="16" t="s">
        <v>142</v>
      </c>
      <c r="BK125" s="209">
        <f>BK126</f>
        <v>0</v>
      </c>
    </row>
    <row r="126" s="12" customFormat="1" ht="25.92" customHeight="1">
      <c r="A126" s="12"/>
      <c r="B126" s="210"/>
      <c r="C126" s="211"/>
      <c r="D126" s="212" t="s">
        <v>76</v>
      </c>
      <c r="E126" s="213" t="s">
        <v>1145</v>
      </c>
      <c r="F126" s="213" t="s">
        <v>106</v>
      </c>
      <c r="G126" s="211"/>
      <c r="H126" s="211"/>
      <c r="I126" s="214"/>
      <c r="J126" s="215">
        <f>BK126</f>
        <v>0</v>
      </c>
      <c r="K126" s="211"/>
      <c r="L126" s="216"/>
      <c r="M126" s="217"/>
      <c r="N126" s="218"/>
      <c r="O126" s="218"/>
      <c r="P126" s="219">
        <f>SUM(P127:P139)</f>
        <v>0</v>
      </c>
      <c r="Q126" s="218"/>
      <c r="R126" s="219">
        <f>SUM(R127:R139)</f>
        <v>0</v>
      </c>
      <c r="S126" s="218"/>
      <c r="T126" s="220">
        <f>SUM(T127:T139)</f>
        <v>0</v>
      </c>
      <c r="U126" s="12"/>
      <c r="V126" s="12"/>
      <c r="W126" s="12"/>
      <c r="X126" s="12"/>
      <c r="Y126" s="12"/>
      <c r="Z126" s="12"/>
      <c r="AA126" s="12"/>
      <c r="AB126" s="12"/>
      <c r="AC126" s="12"/>
      <c r="AD126" s="12"/>
      <c r="AE126" s="12"/>
      <c r="AR126" s="221" t="s">
        <v>85</v>
      </c>
      <c r="AT126" s="222" t="s">
        <v>76</v>
      </c>
      <c r="AU126" s="222" t="s">
        <v>77</v>
      </c>
      <c r="AY126" s="221" t="s">
        <v>184</v>
      </c>
      <c r="BK126" s="223">
        <f>SUM(BK127:BK139)</f>
        <v>0</v>
      </c>
    </row>
    <row r="127" s="2" customFormat="1" ht="24.15" customHeight="1">
      <c r="A127" s="37"/>
      <c r="B127" s="38"/>
      <c r="C127" s="226" t="s">
        <v>85</v>
      </c>
      <c r="D127" s="226" t="s">
        <v>186</v>
      </c>
      <c r="E127" s="227" t="s">
        <v>1203</v>
      </c>
      <c r="F127" s="228" t="s">
        <v>1204</v>
      </c>
      <c r="G127" s="229" t="s">
        <v>733</v>
      </c>
      <c r="H127" s="230">
        <v>1</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87</v>
      </c>
    </row>
    <row r="128" s="2" customFormat="1">
      <c r="A128" s="37"/>
      <c r="B128" s="38"/>
      <c r="C128" s="39"/>
      <c r="D128" s="241" t="s">
        <v>300</v>
      </c>
      <c r="E128" s="39"/>
      <c r="F128" s="272" t="s">
        <v>1205</v>
      </c>
      <c r="G128" s="39"/>
      <c r="H128" s="39"/>
      <c r="I128" s="273"/>
      <c r="J128" s="39"/>
      <c r="K128" s="39"/>
      <c r="L128" s="43"/>
      <c r="M128" s="274"/>
      <c r="N128" s="275"/>
      <c r="O128" s="90"/>
      <c r="P128" s="90"/>
      <c r="Q128" s="90"/>
      <c r="R128" s="90"/>
      <c r="S128" s="90"/>
      <c r="T128" s="91"/>
      <c r="U128" s="37"/>
      <c r="V128" s="37"/>
      <c r="W128" s="37"/>
      <c r="X128" s="37"/>
      <c r="Y128" s="37"/>
      <c r="Z128" s="37"/>
      <c r="AA128" s="37"/>
      <c r="AB128" s="37"/>
      <c r="AC128" s="37"/>
      <c r="AD128" s="37"/>
      <c r="AE128" s="37"/>
      <c r="AT128" s="16" t="s">
        <v>300</v>
      </c>
      <c r="AU128" s="16" t="s">
        <v>85</v>
      </c>
    </row>
    <row r="129" s="2" customFormat="1" ht="21.75" customHeight="1">
      <c r="A129" s="37"/>
      <c r="B129" s="38"/>
      <c r="C129" s="226" t="s">
        <v>87</v>
      </c>
      <c r="D129" s="226" t="s">
        <v>186</v>
      </c>
      <c r="E129" s="227" t="s">
        <v>1206</v>
      </c>
      <c r="F129" s="228" t="s">
        <v>1207</v>
      </c>
      <c r="G129" s="229" t="s">
        <v>1</v>
      </c>
      <c r="H129" s="230">
        <v>0</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108</v>
      </c>
    </row>
    <row r="130" s="2" customFormat="1" ht="16.5" customHeight="1">
      <c r="A130" s="37"/>
      <c r="B130" s="38"/>
      <c r="C130" s="226" t="s">
        <v>102</v>
      </c>
      <c r="D130" s="226" t="s">
        <v>186</v>
      </c>
      <c r="E130" s="227" t="s">
        <v>1167</v>
      </c>
      <c r="F130" s="228" t="s">
        <v>1208</v>
      </c>
      <c r="G130" s="229" t="s">
        <v>733</v>
      </c>
      <c r="H130" s="230">
        <v>1</v>
      </c>
      <c r="I130" s="231"/>
      <c r="J130" s="232">
        <f>ROUND(I130*H130,2)</f>
        <v>0</v>
      </c>
      <c r="K130" s="228" t="s">
        <v>202</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108</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108</v>
      </c>
      <c r="BM130" s="237" t="s">
        <v>114</v>
      </c>
    </row>
    <row r="131" s="2" customFormat="1" ht="16.5" customHeight="1">
      <c r="A131" s="37"/>
      <c r="B131" s="38"/>
      <c r="C131" s="226" t="s">
        <v>108</v>
      </c>
      <c r="D131" s="226" t="s">
        <v>186</v>
      </c>
      <c r="E131" s="227" t="s">
        <v>1170</v>
      </c>
      <c r="F131" s="228" t="s">
        <v>1209</v>
      </c>
      <c r="G131" s="229" t="s">
        <v>733</v>
      </c>
      <c r="H131" s="230">
        <v>1</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221</v>
      </c>
    </row>
    <row r="132" s="2" customFormat="1" ht="16.5" customHeight="1">
      <c r="A132" s="37"/>
      <c r="B132" s="38"/>
      <c r="C132" s="226" t="s">
        <v>111</v>
      </c>
      <c r="D132" s="226" t="s">
        <v>186</v>
      </c>
      <c r="E132" s="227" t="s">
        <v>1183</v>
      </c>
      <c r="F132" s="228" t="s">
        <v>1210</v>
      </c>
      <c r="G132" s="229" t="s">
        <v>916</v>
      </c>
      <c r="H132" s="230">
        <v>7</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229</v>
      </c>
    </row>
    <row r="133" s="2" customFormat="1" ht="16.5" customHeight="1">
      <c r="A133" s="37"/>
      <c r="B133" s="38"/>
      <c r="C133" s="226" t="s">
        <v>114</v>
      </c>
      <c r="D133" s="226" t="s">
        <v>186</v>
      </c>
      <c r="E133" s="227" t="s">
        <v>1185</v>
      </c>
      <c r="F133" s="228" t="s">
        <v>1211</v>
      </c>
      <c r="G133" s="229" t="s">
        <v>733</v>
      </c>
      <c r="H133" s="230">
        <v>1</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8</v>
      </c>
    </row>
    <row r="134" s="2" customFormat="1" ht="16.5" customHeight="1">
      <c r="A134" s="37"/>
      <c r="B134" s="38"/>
      <c r="C134" s="226" t="s">
        <v>216</v>
      </c>
      <c r="D134" s="226" t="s">
        <v>186</v>
      </c>
      <c r="E134" s="227" t="s">
        <v>1187</v>
      </c>
      <c r="F134" s="228" t="s">
        <v>1212</v>
      </c>
      <c r="G134" s="229" t="s">
        <v>733</v>
      </c>
      <c r="H134" s="230">
        <v>1</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250</v>
      </c>
    </row>
    <row r="135" s="2" customFormat="1" ht="16.5" customHeight="1">
      <c r="A135" s="37"/>
      <c r="B135" s="38"/>
      <c r="C135" s="226" t="s">
        <v>221</v>
      </c>
      <c r="D135" s="226" t="s">
        <v>186</v>
      </c>
      <c r="E135" s="227" t="s">
        <v>1189</v>
      </c>
      <c r="F135" s="228" t="s">
        <v>1213</v>
      </c>
      <c r="G135" s="229" t="s">
        <v>916</v>
      </c>
      <c r="H135" s="230">
        <v>30</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260</v>
      </c>
    </row>
    <row r="136" s="2" customFormat="1" ht="16.5" customHeight="1">
      <c r="A136" s="37"/>
      <c r="B136" s="38"/>
      <c r="C136" s="226" t="s">
        <v>225</v>
      </c>
      <c r="D136" s="226" t="s">
        <v>186</v>
      </c>
      <c r="E136" s="227" t="s">
        <v>1191</v>
      </c>
      <c r="F136" s="228" t="s">
        <v>1214</v>
      </c>
      <c r="G136" s="229" t="s">
        <v>916</v>
      </c>
      <c r="H136" s="230">
        <v>2</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272</v>
      </c>
    </row>
    <row r="137" s="2" customFormat="1" ht="16.5" customHeight="1">
      <c r="A137" s="37"/>
      <c r="B137" s="38"/>
      <c r="C137" s="226" t="s">
        <v>229</v>
      </c>
      <c r="D137" s="226" t="s">
        <v>186</v>
      </c>
      <c r="E137" s="227" t="s">
        <v>1193</v>
      </c>
      <c r="F137" s="228" t="s">
        <v>1215</v>
      </c>
      <c r="G137" s="229" t="s">
        <v>916</v>
      </c>
      <c r="H137" s="230">
        <v>4</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281</v>
      </c>
    </row>
    <row r="138" s="2" customFormat="1" ht="16.5" customHeight="1">
      <c r="A138" s="37"/>
      <c r="B138" s="38"/>
      <c r="C138" s="226" t="s">
        <v>234</v>
      </c>
      <c r="D138" s="226" t="s">
        <v>186</v>
      </c>
      <c r="E138" s="227" t="s">
        <v>1195</v>
      </c>
      <c r="F138" s="228" t="s">
        <v>1216</v>
      </c>
      <c r="G138" s="229" t="s">
        <v>733</v>
      </c>
      <c r="H138" s="230">
        <v>1</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290</v>
      </c>
    </row>
    <row r="139" s="2" customFormat="1" ht="16.5" customHeight="1">
      <c r="A139" s="37"/>
      <c r="B139" s="38"/>
      <c r="C139" s="226" t="s">
        <v>8</v>
      </c>
      <c r="D139" s="226" t="s">
        <v>186</v>
      </c>
      <c r="E139" s="227" t="s">
        <v>1197</v>
      </c>
      <c r="F139" s="228" t="s">
        <v>1200</v>
      </c>
      <c r="G139" s="229" t="s">
        <v>774</v>
      </c>
      <c r="H139" s="230">
        <v>20</v>
      </c>
      <c r="I139" s="231"/>
      <c r="J139" s="232">
        <f>ROUND(I139*H139,2)</f>
        <v>0</v>
      </c>
      <c r="K139" s="228" t="s">
        <v>202</v>
      </c>
      <c r="L139" s="43"/>
      <c r="M139" s="281" t="s">
        <v>1</v>
      </c>
      <c r="N139" s="282" t="s">
        <v>42</v>
      </c>
      <c r="O139" s="279"/>
      <c r="P139" s="283">
        <f>O139*H139</f>
        <v>0</v>
      </c>
      <c r="Q139" s="283">
        <v>0</v>
      </c>
      <c r="R139" s="283">
        <f>Q139*H139</f>
        <v>0</v>
      </c>
      <c r="S139" s="283">
        <v>0</v>
      </c>
      <c r="T139" s="284">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302</v>
      </c>
    </row>
    <row r="140" s="2" customFormat="1" ht="6.96" customHeight="1">
      <c r="A140" s="37"/>
      <c r="B140" s="65"/>
      <c r="C140" s="66"/>
      <c r="D140" s="66"/>
      <c r="E140" s="66"/>
      <c r="F140" s="66"/>
      <c r="G140" s="66"/>
      <c r="H140" s="66"/>
      <c r="I140" s="66"/>
      <c r="J140" s="66"/>
      <c r="K140" s="66"/>
      <c r="L140" s="43"/>
      <c r="M140" s="37"/>
      <c r="O140" s="37"/>
      <c r="P140" s="37"/>
      <c r="Q140" s="37"/>
      <c r="R140" s="37"/>
      <c r="S140" s="37"/>
      <c r="T140" s="37"/>
      <c r="U140" s="37"/>
      <c r="V140" s="37"/>
      <c r="W140" s="37"/>
      <c r="X140" s="37"/>
      <c r="Y140" s="37"/>
      <c r="Z140" s="37"/>
      <c r="AA140" s="37"/>
      <c r="AB140" s="37"/>
      <c r="AC140" s="37"/>
      <c r="AD140" s="37"/>
      <c r="AE140" s="37"/>
    </row>
  </sheetData>
  <sheetProtection sheet="1" autoFilter="0" formatColumns="0" formatRows="0" objects="1" scenarios="1" spinCount="100000" saltValue="P9wwSDAKNNEDR1IyNtddR0UrgAgSxh/bPnl8jyH9vQxu72B13ks8AUU0aOL41hmeOM4LIimiyCBtB8GIuykbjQ==" hashValue="GwvbyqGLmyiNnR14CjFyxWQE7MSNTl4hmzOhQ4kK7qDKekjlmuxmQ16ZnVxo/pG7ZR+Y7iIYDFVZDlY8bTKc7Q==" algorithmName="SHA-512" password="E785"/>
  <autoFilter ref="C124:K139"/>
  <mergeCells count="15">
    <mergeCell ref="E7:H7"/>
    <mergeCell ref="E11:H11"/>
    <mergeCell ref="E9:H9"/>
    <mergeCell ref="E13:H13"/>
    <mergeCell ref="E22:H22"/>
    <mergeCell ref="E31:H31"/>
    <mergeCell ref="E85:H85"/>
    <mergeCell ref="E89:H89"/>
    <mergeCell ref="E87:H87"/>
    <mergeCell ref="E91:H91"/>
    <mergeCell ref="E111:H111"/>
    <mergeCell ref="E115:H115"/>
    <mergeCell ref="E113:H113"/>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110</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c r="B8" s="19"/>
      <c r="D8" s="150" t="s">
        <v>136</v>
      </c>
      <c r="L8" s="19"/>
    </row>
    <row r="9" s="1" customFormat="1" ht="16.5" customHeight="1">
      <c r="B9" s="19"/>
      <c r="E9" s="151" t="s">
        <v>1084</v>
      </c>
      <c r="F9" s="1"/>
      <c r="G9" s="1"/>
      <c r="H9" s="1"/>
      <c r="L9" s="19"/>
    </row>
    <row r="10" s="1" customFormat="1" ht="12" customHeight="1">
      <c r="B10" s="19"/>
      <c r="D10" s="150" t="s">
        <v>1085</v>
      </c>
      <c r="L10" s="19"/>
    </row>
    <row r="11" s="2" customFormat="1" ht="16.5" customHeight="1">
      <c r="A11" s="37"/>
      <c r="B11" s="43"/>
      <c r="C11" s="37"/>
      <c r="D11" s="37"/>
      <c r="E11" s="162" t="s">
        <v>1124</v>
      </c>
      <c r="F11" s="37"/>
      <c r="G11" s="37"/>
      <c r="H11" s="37"/>
      <c r="I11" s="37"/>
      <c r="J11" s="37"/>
      <c r="K11" s="37"/>
      <c r="L11" s="62"/>
      <c r="S11" s="37"/>
      <c r="T11" s="37"/>
      <c r="U11" s="37"/>
      <c r="V11" s="37"/>
      <c r="W11" s="37"/>
      <c r="X11" s="37"/>
      <c r="Y11" s="37"/>
      <c r="Z11" s="37"/>
      <c r="AA11" s="37"/>
      <c r="AB11" s="37"/>
      <c r="AC11" s="37"/>
      <c r="AD11" s="37"/>
      <c r="AE11" s="37"/>
    </row>
    <row r="12" s="2" customFormat="1" ht="12" customHeight="1">
      <c r="A12" s="37"/>
      <c r="B12" s="43"/>
      <c r="C12" s="37"/>
      <c r="D12" s="150" t="s">
        <v>1125</v>
      </c>
      <c r="E12" s="37"/>
      <c r="F12" s="37"/>
      <c r="G12" s="37"/>
      <c r="H12" s="37"/>
      <c r="I12" s="37"/>
      <c r="J12" s="37"/>
      <c r="K12" s="37"/>
      <c r="L12" s="62"/>
      <c r="S12" s="37"/>
      <c r="T12" s="37"/>
      <c r="U12" s="37"/>
      <c r="V12" s="37"/>
      <c r="W12" s="37"/>
      <c r="X12" s="37"/>
      <c r="Y12" s="37"/>
      <c r="Z12" s="37"/>
      <c r="AA12" s="37"/>
      <c r="AB12" s="37"/>
      <c r="AC12" s="37"/>
      <c r="AD12" s="37"/>
      <c r="AE12" s="37"/>
    </row>
    <row r="13" s="2" customFormat="1" ht="16.5" customHeight="1">
      <c r="A13" s="37"/>
      <c r="B13" s="43"/>
      <c r="C13" s="37"/>
      <c r="D13" s="37"/>
      <c r="E13" s="152" t="s">
        <v>1217</v>
      </c>
      <c r="F13" s="37"/>
      <c r="G13" s="37"/>
      <c r="H13" s="37"/>
      <c r="I13" s="37"/>
      <c r="J13" s="37"/>
      <c r="K13" s="37"/>
      <c r="L13" s="62"/>
      <c r="S13" s="37"/>
      <c r="T13" s="37"/>
      <c r="U13" s="37"/>
      <c r="V13" s="37"/>
      <c r="W13" s="37"/>
      <c r="X13" s="37"/>
      <c r="Y13" s="37"/>
      <c r="Z13" s="37"/>
      <c r="AA13" s="37"/>
      <c r="AB13" s="37"/>
      <c r="AC13" s="37"/>
      <c r="AD13" s="37"/>
      <c r="AE13" s="37"/>
    </row>
    <row r="14" s="2" customFormat="1">
      <c r="A14" s="37"/>
      <c r="B14" s="43"/>
      <c r="C14" s="37"/>
      <c r="D14" s="37"/>
      <c r="E14" s="37"/>
      <c r="F14" s="37"/>
      <c r="G14" s="37"/>
      <c r="H14" s="37"/>
      <c r="I14" s="37"/>
      <c r="J14" s="37"/>
      <c r="K14" s="37"/>
      <c r="L14" s="62"/>
      <c r="S14" s="37"/>
      <c r="T14" s="37"/>
      <c r="U14" s="37"/>
      <c r="V14" s="37"/>
      <c r="W14" s="37"/>
      <c r="X14" s="37"/>
      <c r="Y14" s="37"/>
      <c r="Z14" s="37"/>
      <c r="AA14" s="37"/>
      <c r="AB14" s="37"/>
      <c r="AC14" s="37"/>
      <c r="AD14" s="37"/>
      <c r="AE14" s="37"/>
    </row>
    <row r="15" s="2" customFormat="1" ht="12" customHeight="1">
      <c r="A15" s="37"/>
      <c r="B15" s="43"/>
      <c r="C15" s="37"/>
      <c r="D15" s="150" t="s">
        <v>18</v>
      </c>
      <c r="E15" s="37"/>
      <c r="F15" s="140" t="s">
        <v>1</v>
      </c>
      <c r="G15" s="37"/>
      <c r="H15" s="37"/>
      <c r="I15" s="150" t="s">
        <v>19</v>
      </c>
      <c r="J15" s="140" t="s">
        <v>1</v>
      </c>
      <c r="K15" s="37"/>
      <c r="L15" s="62"/>
      <c r="S15" s="37"/>
      <c r="T15" s="37"/>
      <c r="U15" s="37"/>
      <c r="V15" s="37"/>
      <c r="W15" s="37"/>
      <c r="X15" s="37"/>
      <c r="Y15" s="37"/>
      <c r="Z15" s="37"/>
      <c r="AA15" s="37"/>
      <c r="AB15" s="37"/>
      <c r="AC15" s="37"/>
      <c r="AD15" s="37"/>
      <c r="AE15" s="37"/>
    </row>
    <row r="16" s="2" customFormat="1" ht="12" customHeight="1">
      <c r="A16" s="37"/>
      <c r="B16" s="43"/>
      <c r="C16" s="37"/>
      <c r="D16" s="150" t="s">
        <v>20</v>
      </c>
      <c r="E16" s="37"/>
      <c r="F16" s="140" t="s">
        <v>34</v>
      </c>
      <c r="G16" s="37"/>
      <c r="H16" s="37"/>
      <c r="I16" s="150" t="s">
        <v>22</v>
      </c>
      <c r="J16" s="153" t="str">
        <f>'Rekapitulace stavby'!AN8</f>
        <v>27. 4. 2025</v>
      </c>
      <c r="K16" s="37"/>
      <c r="L16" s="62"/>
      <c r="S16" s="37"/>
      <c r="T16" s="37"/>
      <c r="U16" s="37"/>
      <c r="V16" s="37"/>
      <c r="W16" s="37"/>
      <c r="X16" s="37"/>
      <c r="Y16" s="37"/>
      <c r="Z16" s="37"/>
      <c r="AA16" s="37"/>
      <c r="AB16" s="37"/>
      <c r="AC16" s="37"/>
      <c r="AD16" s="37"/>
      <c r="AE16" s="37"/>
    </row>
    <row r="17" s="2" customFormat="1" ht="10.8" customHeight="1">
      <c r="A17" s="37"/>
      <c r="B17" s="43"/>
      <c r="C17" s="37"/>
      <c r="D17" s="37"/>
      <c r="E17" s="37"/>
      <c r="F17" s="37"/>
      <c r="G17" s="37"/>
      <c r="H17" s="37"/>
      <c r="I17" s="37"/>
      <c r="J17" s="37"/>
      <c r="K17" s="37"/>
      <c r="L17" s="62"/>
      <c r="S17" s="37"/>
      <c r="T17" s="37"/>
      <c r="U17" s="37"/>
      <c r="V17" s="37"/>
      <c r="W17" s="37"/>
      <c r="X17" s="37"/>
      <c r="Y17" s="37"/>
      <c r="Z17" s="37"/>
      <c r="AA17" s="37"/>
      <c r="AB17" s="37"/>
      <c r="AC17" s="37"/>
      <c r="AD17" s="37"/>
      <c r="AE17" s="37"/>
    </row>
    <row r="18" s="2" customFormat="1" ht="12" customHeight="1">
      <c r="A18" s="37"/>
      <c r="B18" s="43"/>
      <c r="C18" s="37"/>
      <c r="D18" s="150" t="s">
        <v>24</v>
      </c>
      <c r="E18" s="37"/>
      <c r="F18" s="37"/>
      <c r="G18" s="37"/>
      <c r="H18" s="37"/>
      <c r="I18" s="150" t="s">
        <v>25</v>
      </c>
      <c r="J18" s="140" t="str">
        <f>IF('Rekapitulace stavby'!AN10="","",'Rekapitulace stavby'!AN10)</f>
        <v/>
      </c>
      <c r="K18" s="37"/>
      <c r="L18" s="62"/>
      <c r="S18" s="37"/>
      <c r="T18" s="37"/>
      <c r="U18" s="37"/>
      <c r="V18" s="37"/>
      <c r="W18" s="37"/>
      <c r="X18" s="37"/>
      <c r="Y18" s="37"/>
      <c r="Z18" s="37"/>
      <c r="AA18" s="37"/>
      <c r="AB18" s="37"/>
      <c r="AC18" s="37"/>
      <c r="AD18" s="37"/>
      <c r="AE18" s="37"/>
    </row>
    <row r="19" s="2" customFormat="1" ht="18" customHeight="1">
      <c r="A19" s="37"/>
      <c r="B19" s="43"/>
      <c r="C19" s="37"/>
      <c r="D19" s="37"/>
      <c r="E19" s="140" t="str">
        <f>IF('Rekapitulace stavby'!E11="","",'Rekapitulace stavby'!E11)</f>
        <v>Ústav termomechaniky AV ČR, v.v.i.</v>
      </c>
      <c r="F19" s="37"/>
      <c r="G19" s="37"/>
      <c r="H19" s="37"/>
      <c r="I19" s="150" t="s">
        <v>27</v>
      </c>
      <c r="J19" s="140" t="str">
        <f>IF('Rekapitulace stavby'!AN11="","",'Rekapitulace stavby'!AN11)</f>
        <v/>
      </c>
      <c r="K19" s="37"/>
      <c r="L19" s="62"/>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37"/>
      <c r="J20" s="37"/>
      <c r="K20" s="37"/>
      <c r="L20" s="62"/>
      <c r="S20" s="37"/>
      <c r="T20" s="37"/>
      <c r="U20" s="37"/>
      <c r="V20" s="37"/>
      <c r="W20" s="37"/>
      <c r="X20" s="37"/>
      <c r="Y20" s="37"/>
      <c r="Z20" s="37"/>
      <c r="AA20" s="37"/>
      <c r="AB20" s="37"/>
      <c r="AC20" s="37"/>
      <c r="AD20" s="37"/>
      <c r="AE20" s="37"/>
    </row>
    <row r="21" s="2" customFormat="1" ht="12" customHeight="1">
      <c r="A21" s="37"/>
      <c r="B21" s="43"/>
      <c r="C21" s="37"/>
      <c r="D21" s="150" t="s">
        <v>28</v>
      </c>
      <c r="E21" s="37"/>
      <c r="F21" s="37"/>
      <c r="G21" s="37"/>
      <c r="H21" s="37"/>
      <c r="I21" s="150" t="s">
        <v>25</v>
      </c>
      <c r="J21" s="32" t="str">
        <f>'Rekapitulace stavby'!AN13</f>
        <v>Vyplň údaj</v>
      </c>
      <c r="K21" s="37"/>
      <c r="L21" s="62"/>
      <c r="S21" s="37"/>
      <c r="T21" s="37"/>
      <c r="U21" s="37"/>
      <c r="V21" s="37"/>
      <c r="W21" s="37"/>
      <c r="X21" s="37"/>
      <c r="Y21" s="37"/>
      <c r="Z21" s="37"/>
      <c r="AA21" s="37"/>
      <c r="AB21" s="37"/>
      <c r="AC21" s="37"/>
      <c r="AD21" s="37"/>
      <c r="AE21" s="37"/>
    </row>
    <row r="22" s="2" customFormat="1" ht="18" customHeight="1">
      <c r="A22" s="37"/>
      <c r="B22" s="43"/>
      <c r="C22" s="37"/>
      <c r="D22" s="37"/>
      <c r="E22" s="32" t="str">
        <f>'Rekapitulace stavby'!E14</f>
        <v>Vyplň údaj</v>
      </c>
      <c r="F22" s="140"/>
      <c r="G22" s="140"/>
      <c r="H22" s="140"/>
      <c r="I22" s="150" t="s">
        <v>27</v>
      </c>
      <c r="J22" s="32" t="str">
        <f>'Rekapitulace stavby'!AN14</f>
        <v>Vyplň údaj</v>
      </c>
      <c r="K22" s="37"/>
      <c r="L22" s="62"/>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37"/>
      <c r="J23" s="37"/>
      <c r="K23" s="37"/>
      <c r="L23" s="62"/>
      <c r="S23" s="37"/>
      <c r="T23" s="37"/>
      <c r="U23" s="37"/>
      <c r="V23" s="37"/>
      <c r="W23" s="37"/>
      <c r="X23" s="37"/>
      <c r="Y23" s="37"/>
      <c r="Z23" s="37"/>
      <c r="AA23" s="37"/>
      <c r="AB23" s="37"/>
      <c r="AC23" s="37"/>
      <c r="AD23" s="37"/>
      <c r="AE23" s="37"/>
    </row>
    <row r="24" s="2" customFormat="1" ht="12" customHeight="1">
      <c r="A24" s="37"/>
      <c r="B24" s="43"/>
      <c r="C24" s="37"/>
      <c r="D24" s="150" t="s">
        <v>30</v>
      </c>
      <c r="E24" s="37"/>
      <c r="F24" s="37"/>
      <c r="G24" s="37"/>
      <c r="H24" s="37"/>
      <c r="I24" s="150" t="s">
        <v>25</v>
      </c>
      <c r="J24" s="140" t="str">
        <f>IF('Rekapitulace stavby'!AN16="","",'Rekapitulace stavby'!AN16)</f>
        <v/>
      </c>
      <c r="K24" s="37"/>
      <c r="L24" s="62"/>
      <c r="S24" s="37"/>
      <c r="T24" s="37"/>
      <c r="U24" s="37"/>
      <c r="V24" s="37"/>
      <c r="W24" s="37"/>
      <c r="X24" s="37"/>
      <c r="Y24" s="37"/>
      <c r="Z24" s="37"/>
      <c r="AA24" s="37"/>
      <c r="AB24" s="37"/>
      <c r="AC24" s="37"/>
      <c r="AD24" s="37"/>
      <c r="AE24" s="37"/>
    </row>
    <row r="25" s="2" customFormat="1" ht="18" customHeight="1">
      <c r="A25" s="37"/>
      <c r="B25" s="43"/>
      <c r="C25" s="37"/>
      <c r="D25" s="37"/>
      <c r="E25" s="140" t="str">
        <f>IF('Rekapitulace stavby'!E17="","",'Rekapitulace stavby'!E17)</f>
        <v>Kania a.s.</v>
      </c>
      <c r="F25" s="37"/>
      <c r="G25" s="37"/>
      <c r="H25" s="37"/>
      <c r="I25" s="150" t="s">
        <v>27</v>
      </c>
      <c r="J25" s="140" t="str">
        <f>IF('Rekapitulace stavby'!AN17="","",'Rekapitulace stavby'!AN17)</f>
        <v/>
      </c>
      <c r="K25" s="37"/>
      <c r="L25" s="62"/>
      <c r="S25" s="37"/>
      <c r="T25" s="37"/>
      <c r="U25" s="37"/>
      <c r="V25" s="37"/>
      <c r="W25" s="37"/>
      <c r="X25" s="37"/>
      <c r="Y25" s="37"/>
      <c r="Z25" s="37"/>
      <c r="AA25" s="37"/>
      <c r="AB25" s="37"/>
      <c r="AC25" s="37"/>
      <c r="AD25" s="37"/>
      <c r="AE25" s="37"/>
    </row>
    <row r="26" s="2" customFormat="1" ht="6.96" customHeight="1">
      <c r="A26" s="37"/>
      <c r="B26" s="43"/>
      <c r="C26" s="37"/>
      <c r="D26" s="37"/>
      <c r="E26" s="37"/>
      <c r="F26" s="37"/>
      <c r="G26" s="37"/>
      <c r="H26" s="37"/>
      <c r="I26" s="37"/>
      <c r="J26" s="37"/>
      <c r="K26" s="37"/>
      <c r="L26" s="62"/>
      <c r="S26" s="37"/>
      <c r="T26" s="37"/>
      <c r="U26" s="37"/>
      <c r="V26" s="37"/>
      <c r="W26" s="37"/>
      <c r="X26" s="37"/>
      <c r="Y26" s="37"/>
      <c r="Z26" s="37"/>
      <c r="AA26" s="37"/>
      <c r="AB26" s="37"/>
      <c r="AC26" s="37"/>
      <c r="AD26" s="37"/>
      <c r="AE26" s="37"/>
    </row>
    <row r="27" s="2" customFormat="1" ht="12" customHeight="1">
      <c r="A27" s="37"/>
      <c r="B27" s="43"/>
      <c r="C27" s="37"/>
      <c r="D27" s="150" t="s">
        <v>33</v>
      </c>
      <c r="E27" s="37"/>
      <c r="F27" s="37"/>
      <c r="G27" s="37"/>
      <c r="H27" s="37"/>
      <c r="I27" s="150" t="s">
        <v>25</v>
      </c>
      <c r="J27" s="140" t="str">
        <f>IF('Rekapitulace stavby'!AN19="","",'Rekapitulace stavby'!AN19)</f>
        <v/>
      </c>
      <c r="K27" s="37"/>
      <c r="L27" s="62"/>
      <c r="S27" s="37"/>
      <c r="T27" s="37"/>
      <c r="U27" s="37"/>
      <c r="V27" s="37"/>
      <c r="W27" s="37"/>
      <c r="X27" s="37"/>
      <c r="Y27" s="37"/>
      <c r="Z27" s="37"/>
      <c r="AA27" s="37"/>
      <c r="AB27" s="37"/>
      <c r="AC27" s="37"/>
      <c r="AD27" s="37"/>
      <c r="AE27" s="37"/>
    </row>
    <row r="28" s="2" customFormat="1" ht="18" customHeight="1">
      <c r="A28" s="37"/>
      <c r="B28" s="43"/>
      <c r="C28" s="37"/>
      <c r="D28" s="37"/>
      <c r="E28" s="140" t="str">
        <f>IF('Rekapitulace stavby'!E20="","",'Rekapitulace stavby'!E20)</f>
        <v xml:space="preserve"> </v>
      </c>
      <c r="F28" s="37"/>
      <c r="G28" s="37"/>
      <c r="H28" s="37"/>
      <c r="I28" s="150" t="s">
        <v>27</v>
      </c>
      <c r="J28" s="140" t="str">
        <f>IF('Rekapitulace stavby'!AN20="","",'Rekapitulace stavby'!AN20)</f>
        <v/>
      </c>
      <c r="K28" s="37"/>
      <c r="L28" s="62"/>
      <c r="S28" s="37"/>
      <c r="T28" s="37"/>
      <c r="U28" s="37"/>
      <c r="V28" s="37"/>
      <c r="W28" s="37"/>
      <c r="X28" s="37"/>
      <c r="Y28" s="37"/>
      <c r="Z28" s="37"/>
      <c r="AA28" s="37"/>
      <c r="AB28" s="37"/>
      <c r="AC28" s="37"/>
      <c r="AD28" s="37"/>
      <c r="AE28" s="37"/>
    </row>
    <row r="29" s="2" customFormat="1" ht="6.96" customHeight="1">
      <c r="A29" s="37"/>
      <c r="B29" s="43"/>
      <c r="C29" s="37"/>
      <c r="D29" s="37"/>
      <c r="E29" s="37"/>
      <c r="F29" s="37"/>
      <c r="G29" s="37"/>
      <c r="H29" s="37"/>
      <c r="I29" s="37"/>
      <c r="J29" s="37"/>
      <c r="K29" s="37"/>
      <c r="L29" s="62"/>
      <c r="S29" s="37"/>
      <c r="T29" s="37"/>
      <c r="U29" s="37"/>
      <c r="V29" s="37"/>
      <c r="W29" s="37"/>
      <c r="X29" s="37"/>
      <c r="Y29" s="37"/>
      <c r="Z29" s="37"/>
      <c r="AA29" s="37"/>
      <c r="AB29" s="37"/>
      <c r="AC29" s="37"/>
      <c r="AD29" s="37"/>
      <c r="AE29" s="37"/>
    </row>
    <row r="30" s="2" customFormat="1" ht="12" customHeight="1">
      <c r="A30" s="37"/>
      <c r="B30" s="43"/>
      <c r="C30" s="37"/>
      <c r="D30" s="150" t="s">
        <v>35</v>
      </c>
      <c r="E30" s="37"/>
      <c r="F30" s="37"/>
      <c r="G30" s="37"/>
      <c r="H30" s="37"/>
      <c r="I30" s="37"/>
      <c r="J30" s="37"/>
      <c r="K30" s="37"/>
      <c r="L30" s="62"/>
      <c r="S30" s="37"/>
      <c r="T30" s="37"/>
      <c r="U30" s="37"/>
      <c r="V30" s="37"/>
      <c r="W30" s="37"/>
      <c r="X30" s="37"/>
      <c r="Y30" s="37"/>
      <c r="Z30" s="37"/>
      <c r="AA30" s="37"/>
      <c r="AB30" s="37"/>
      <c r="AC30" s="37"/>
      <c r="AD30" s="37"/>
      <c r="AE30" s="37"/>
    </row>
    <row r="31" s="8" customFormat="1" ht="16.5" customHeight="1">
      <c r="A31" s="154"/>
      <c r="B31" s="155"/>
      <c r="C31" s="154"/>
      <c r="D31" s="154"/>
      <c r="E31" s="156" t="s">
        <v>1</v>
      </c>
      <c r="F31" s="156"/>
      <c r="G31" s="156"/>
      <c r="H31" s="156"/>
      <c r="I31" s="154"/>
      <c r="J31" s="154"/>
      <c r="K31" s="154"/>
      <c r="L31" s="157"/>
      <c r="S31" s="154"/>
      <c r="T31" s="154"/>
      <c r="U31" s="154"/>
      <c r="V31" s="154"/>
      <c r="W31" s="154"/>
      <c r="X31" s="154"/>
      <c r="Y31" s="154"/>
      <c r="Z31" s="154"/>
      <c r="AA31" s="154"/>
      <c r="AB31" s="154"/>
      <c r="AC31" s="154"/>
      <c r="AD31" s="154"/>
      <c r="AE31" s="154"/>
    </row>
    <row r="32" s="2" customFormat="1" ht="6.96" customHeight="1">
      <c r="A32" s="37"/>
      <c r="B32" s="43"/>
      <c r="C32" s="37"/>
      <c r="D32" s="37"/>
      <c r="E32" s="37"/>
      <c r="F32" s="37"/>
      <c r="G32" s="37"/>
      <c r="H32" s="37"/>
      <c r="I32" s="37"/>
      <c r="J32" s="37"/>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25.44" customHeight="1">
      <c r="A34" s="37"/>
      <c r="B34" s="43"/>
      <c r="C34" s="37"/>
      <c r="D34" s="159" t="s">
        <v>37</v>
      </c>
      <c r="E34" s="37"/>
      <c r="F34" s="37"/>
      <c r="G34" s="37"/>
      <c r="H34" s="37"/>
      <c r="I34" s="37"/>
      <c r="J34" s="160">
        <f>ROUND(J125, 2)</f>
        <v>0</v>
      </c>
      <c r="K34" s="37"/>
      <c r="L34" s="62"/>
      <c r="S34" s="37"/>
      <c r="T34" s="37"/>
      <c r="U34" s="37"/>
      <c r="V34" s="37"/>
      <c r="W34" s="37"/>
      <c r="X34" s="37"/>
      <c r="Y34" s="37"/>
      <c r="Z34" s="37"/>
      <c r="AA34" s="37"/>
      <c r="AB34" s="37"/>
      <c r="AC34" s="37"/>
      <c r="AD34" s="37"/>
      <c r="AE34" s="37"/>
    </row>
    <row r="35" s="2" customFormat="1" ht="6.96" customHeight="1">
      <c r="A35" s="37"/>
      <c r="B35" s="43"/>
      <c r="C35" s="37"/>
      <c r="D35" s="158"/>
      <c r="E35" s="158"/>
      <c r="F35" s="158"/>
      <c r="G35" s="158"/>
      <c r="H35" s="158"/>
      <c r="I35" s="158"/>
      <c r="J35" s="158"/>
      <c r="K35" s="158"/>
      <c r="L35" s="62"/>
      <c r="S35" s="37"/>
      <c r="T35" s="37"/>
      <c r="U35" s="37"/>
      <c r="V35" s="37"/>
      <c r="W35" s="37"/>
      <c r="X35" s="37"/>
      <c r="Y35" s="37"/>
      <c r="Z35" s="37"/>
      <c r="AA35" s="37"/>
      <c r="AB35" s="37"/>
      <c r="AC35" s="37"/>
      <c r="AD35" s="37"/>
      <c r="AE35" s="37"/>
    </row>
    <row r="36" s="2" customFormat="1" ht="14.4" customHeight="1">
      <c r="A36" s="37"/>
      <c r="B36" s="43"/>
      <c r="C36" s="37"/>
      <c r="D36" s="37"/>
      <c r="E36" s="37"/>
      <c r="F36" s="161" t="s">
        <v>39</v>
      </c>
      <c r="G36" s="37"/>
      <c r="H36" s="37"/>
      <c r="I36" s="161" t="s">
        <v>38</v>
      </c>
      <c r="J36" s="161" t="s">
        <v>40</v>
      </c>
      <c r="K36" s="37"/>
      <c r="L36" s="62"/>
      <c r="S36" s="37"/>
      <c r="T36" s="37"/>
      <c r="U36" s="37"/>
      <c r="V36" s="37"/>
      <c r="W36" s="37"/>
      <c r="X36" s="37"/>
      <c r="Y36" s="37"/>
      <c r="Z36" s="37"/>
      <c r="AA36" s="37"/>
      <c r="AB36" s="37"/>
      <c r="AC36" s="37"/>
      <c r="AD36" s="37"/>
      <c r="AE36" s="37"/>
    </row>
    <row r="37" s="2" customFormat="1" ht="14.4" customHeight="1">
      <c r="A37" s="37"/>
      <c r="B37" s="43"/>
      <c r="C37" s="37"/>
      <c r="D37" s="162" t="s">
        <v>41</v>
      </c>
      <c r="E37" s="150" t="s">
        <v>42</v>
      </c>
      <c r="F37" s="163">
        <f>ROUND((SUM(BE125:BE139)),  2)</f>
        <v>0</v>
      </c>
      <c r="G37" s="37"/>
      <c r="H37" s="37"/>
      <c r="I37" s="164">
        <v>0.20999999999999999</v>
      </c>
      <c r="J37" s="163">
        <f>ROUND(((SUM(BE125:BE139))*I37),  2)</f>
        <v>0</v>
      </c>
      <c r="K37" s="37"/>
      <c r="L37" s="62"/>
      <c r="S37" s="37"/>
      <c r="T37" s="37"/>
      <c r="U37" s="37"/>
      <c r="V37" s="37"/>
      <c r="W37" s="37"/>
      <c r="X37" s="37"/>
      <c r="Y37" s="37"/>
      <c r="Z37" s="37"/>
      <c r="AA37" s="37"/>
      <c r="AB37" s="37"/>
      <c r="AC37" s="37"/>
      <c r="AD37" s="37"/>
      <c r="AE37" s="37"/>
    </row>
    <row r="38" s="2" customFormat="1" ht="14.4" customHeight="1">
      <c r="A38" s="37"/>
      <c r="B38" s="43"/>
      <c r="C38" s="37"/>
      <c r="D38" s="37"/>
      <c r="E38" s="150" t="s">
        <v>43</v>
      </c>
      <c r="F38" s="163">
        <f>ROUND((SUM(BF125:BF139)),  2)</f>
        <v>0</v>
      </c>
      <c r="G38" s="37"/>
      <c r="H38" s="37"/>
      <c r="I38" s="164">
        <v>0.12</v>
      </c>
      <c r="J38" s="163">
        <f>ROUND(((SUM(BF125:BF139))*I38),  2)</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44</v>
      </c>
      <c r="F39" s="163">
        <f>ROUND((SUM(BG125:BG139)),  2)</f>
        <v>0</v>
      </c>
      <c r="G39" s="37"/>
      <c r="H39" s="37"/>
      <c r="I39" s="164">
        <v>0.20999999999999999</v>
      </c>
      <c r="J39" s="163">
        <f>0</f>
        <v>0</v>
      </c>
      <c r="K39" s="37"/>
      <c r="L39" s="62"/>
      <c r="S39" s="37"/>
      <c r="T39" s="37"/>
      <c r="U39" s="37"/>
      <c r="V39" s="37"/>
      <c r="W39" s="37"/>
      <c r="X39" s="37"/>
      <c r="Y39" s="37"/>
      <c r="Z39" s="37"/>
      <c r="AA39" s="37"/>
      <c r="AB39" s="37"/>
      <c r="AC39" s="37"/>
      <c r="AD39" s="37"/>
      <c r="AE39" s="37"/>
    </row>
    <row r="40" hidden="1" s="2" customFormat="1" ht="14.4" customHeight="1">
      <c r="A40" s="37"/>
      <c r="B40" s="43"/>
      <c r="C40" s="37"/>
      <c r="D40" s="37"/>
      <c r="E40" s="150" t="s">
        <v>45</v>
      </c>
      <c r="F40" s="163">
        <f>ROUND((SUM(BH125:BH139)),  2)</f>
        <v>0</v>
      </c>
      <c r="G40" s="37"/>
      <c r="H40" s="37"/>
      <c r="I40" s="164">
        <v>0.12</v>
      </c>
      <c r="J40" s="163">
        <f>0</f>
        <v>0</v>
      </c>
      <c r="K40" s="37"/>
      <c r="L40" s="62"/>
      <c r="S40" s="37"/>
      <c r="T40" s="37"/>
      <c r="U40" s="37"/>
      <c r="V40" s="37"/>
      <c r="W40" s="37"/>
      <c r="X40" s="37"/>
      <c r="Y40" s="37"/>
      <c r="Z40" s="37"/>
      <c r="AA40" s="37"/>
      <c r="AB40" s="37"/>
      <c r="AC40" s="37"/>
      <c r="AD40" s="37"/>
      <c r="AE40" s="37"/>
    </row>
    <row r="41" hidden="1" s="2" customFormat="1" ht="14.4" customHeight="1">
      <c r="A41" s="37"/>
      <c r="B41" s="43"/>
      <c r="C41" s="37"/>
      <c r="D41" s="37"/>
      <c r="E41" s="150" t="s">
        <v>46</v>
      </c>
      <c r="F41" s="163">
        <f>ROUND((SUM(BI125:BI139)),  2)</f>
        <v>0</v>
      </c>
      <c r="G41" s="37"/>
      <c r="H41" s="37"/>
      <c r="I41" s="164">
        <v>0</v>
      </c>
      <c r="J41" s="163">
        <f>0</f>
        <v>0</v>
      </c>
      <c r="K41" s="37"/>
      <c r="L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2" customFormat="1" ht="25.44" customHeight="1">
      <c r="A43" s="37"/>
      <c r="B43" s="43"/>
      <c r="C43" s="165"/>
      <c r="D43" s="166" t="s">
        <v>47</v>
      </c>
      <c r="E43" s="167"/>
      <c r="F43" s="167"/>
      <c r="G43" s="168" t="s">
        <v>48</v>
      </c>
      <c r="H43" s="169" t="s">
        <v>49</v>
      </c>
      <c r="I43" s="167"/>
      <c r="J43" s="170">
        <f>SUM(J34:J41)</f>
        <v>0</v>
      </c>
      <c r="K43" s="171"/>
      <c r="L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62"/>
      <c r="S44" s="37"/>
      <c r="T44" s="37"/>
      <c r="U44" s="37"/>
      <c r="V44" s="37"/>
      <c r="W44" s="37"/>
      <c r="X44" s="37"/>
      <c r="Y44" s="37"/>
      <c r="Z44" s="37"/>
      <c r="AA44" s="37"/>
      <c r="AB44" s="37"/>
      <c r="AC44" s="37"/>
      <c r="AD44" s="37"/>
      <c r="AE44" s="37"/>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1" customFormat="1" ht="16.5" customHeight="1">
      <c r="B87" s="20"/>
      <c r="C87" s="21"/>
      <c r="D87" s="21"/>
      <c r="E87" s="183" t="s">
        <v>1084</v>
      </c>
      <c r="F87" s="21"/>
      <c r="G87" s="21"/>
      <c r="H87" s="21"/>
      <c r="I87" s="21"/>
      <c r="J87" s="21"/>
      <c r="K87" s="21"/>
      <c r="L87" s="19"/>
    </row>
    <row r="88" s="1" customFormat="1" ht="12" customHeight="1">
      <c r="B88" s="20"/>
      <c r="C88" s="31" t="s">
        <v>1085</v>
      </c>
      <c r="D88" s="21"/>
      <c r="E88" s="21"/>
      <c r="F88" s="21"/>
      <c r="G88" s="21"/>
      <c r="H88" s="21"/>
      <c r="I88" s="21"/>
      <c r="J88" s="21"/>
      <c r="K88" s="21"/>
      <c r="L88" s="19"/>
    </row>
    <row r="89" s="2" customFormat="1" ht="16.5" customHeight="1">
      <c r="A89" s="37"/>
      <c r="B89" s="38"/>
      <c r="C89" s="39"/>
      <c r="D89" s="39"/>
      <c r="E89" s="285" t="s">
        <v>1124</v>
      </c>
      <c r="F89" s="39"/>
      <c r="G89" s="39"/>
      <c r="H89" s="39"/>
      <c r="I89" s="39"/>
      <c r="J89" s="39"/>
      <c r="K89" s="39"/>
      <c r="L89" s="62"/>
      <c r="S89" s="37"/>
      <c r="T89" s="37"/>
      <c r="U89" s="37"/>
      <c r="V89" s="37"/>
      <c r="W89" s="37"/>
      <c r="X89" s="37"/>
      <c r="Y89" s="37"/>
      <c r="Z89" s="37"/>
      <c r="AA89" s="37"/>
      <c r="AB89" s="37"/>
      <c r="AC89" s="37"/>
      <c r="AD89" s="37"/>
      <c r="AE89" s="37"/>
    </row>
    <row r="90" s="2" customFormat="1" ht="12" customHeight="1">
      <c r="A90" s="37"/>
      <c r="B90" s="38"/>
      <c r="C90" s="31" t="s">
        <v>1125</v>
      </c>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6.5" customHeight="1">
      <c r="A91" s="37"/>
      <c r="B91" s="38"/>
      <c r="C91" s="39"/>
      <c r="D91" s="39"/>
      <c r="E91" s="75" t="str">
        <f>E13</f>
        <v>4 - Z.Č.3 - CHLAZENÍ m.č. 3.101a</v>
      </c>
      <c r="F91" s="39"/>
      <c r="G91" s="39"/>
      <c r="H91" s="39"/>
      <c r="I91" s="39"/>
      <c r="J91" s="39"/>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2" customHeight="1">
      <c r="A93" s="37"/>
      <c r="B93" s="38"/>
      <c r="C93" s="31" t="s">
        <v>20</v>
      </c>
      <c r="D93" s="39"/>
      <c r="E93" s="39"/>
      <c r="F93" s="26" t="str">
        <f>F16</f>
        <v xml:space="preserve"> </v>
      </c>
      <c r="G93" s="39"/>
      <c r="H93" s="39"/>
      <c r="I93" s="31" t="s">
        <v>22</v>
      </c>
      <c r="J93" s="78" t="str">
        <f>IF(J16="","",J16)</f>
        <v>27. 4. 2025</v>
      </c>
      <c r="K93" s="39"/>
      <c r="L93" s="62"/>
      <c r="S93" s="37"/>
      <c r="T93" s="37"/>
      <c r="U93" s="37"/>
      <c r="V93" s="37"/>
      <c r="W93" s="37"/>
      <c r="X93" s="37"/>
      <c r="Y93" s="37"/>
      <c r="Z93" s="37"/>
      <c r="AA93" s="37"/>
      <c r="AB93" s="37"/>
      <c r="AC93" s="37"/>
      <c r="AD93" s="37"/>
      <c r="AE93" s="37"/>
    </row>
    <row r="94" s="2" customFormat="1" ht="6.96" customHeight="1">
      <c r="A94" s="37"/>
      <c r="B94" s="38"/>
      <c r="C94" s="39"/>
      <c r="D94" s="39"/>
      <c r="E94" s="39"/>
      <c r="F94" s="39"/>
      <c r="G94" s="39"/>
      <c r="H94" s="39"/>
      <c r="I94" s="39"/>
      <c r="J94" s="39"/>
      <c r="K94" s="39"/>
      <c r="L94" s="62"/>
      <c r="S94" s="37"/>
      <c r="T94" s="37"/>
      <c r="U94" s="37"/>
      <c r="V94" s="37"/>
      <c r="W94" s="37"/>
      <c r="X94" s="37"/>
      <c r="Y94" s="37"/>
      <c r="Z94" s="37"/>
      <c r="AA94" s="37"/>
      <c r="AB94" s="37"/>
      <c r="AC94" s="37"/>
      <c r="AD94" s="37"/>
      <c r="AE94" s="37"/>
    </row>
    <row r="95" s="2" customFormat="1" ht="15.15" customHeight="1">
      <c r="A95" s="37"/>
      <c r="B95" s="38"/>
      <c r="C95" s="31" t="s">
        <v>24</v>
      </c>
      <c r="D95" s="39"/>
      <c r="E95" s="39"/>
      <c r="F95" s="26" t="str">
        <f>E19</f>
        <v>Ústav termomechaniky AV ČR, v.v.i.</v>
      </c>
      <c r="G95" s="39"/>
      <c r="H95" s="39"/>
      <c r="I95" s="31" t="s">
        <v>30</v>
      </c>
      <c r="J95" s="35" t="str">
        <f>E25</f>
        <v>Kania a.s.</v>
      </c>
      <c r="K95" s="39"/>
      <c r="L95" s="62"/>
      <c r="S95" s="37"/>
      <c r="T95" s="37"/>
      <c r="U95" s="37"/>
      <c r="V95" s="37"/>
      <c r="W95" s="37"/>
      <c r="X95" s="37"/>
      <c r="Y95" s="37"/>
      <c r="Z95" s="37"/>
      <c r="AA95" s="37"/>
      <c r="AB95" s="37"/>
      <c r="AC95" s="37"/>
      <c r="AD95" s="37"/>
      <c r="AE95" s="37"/>
    </row>
    <row r="96" s="2" customFormat="1" ht="15.15" customHeight="1">
      <c r="A96" s="37"/>
      <c r="B96" s="38"/>
      <c r="C96" s="31" t="s">
        <v>28</v>
      </c>
      <c r="D96" s="39"/>
      <c r="E96" s="39"/>
      <c r="F96" s="26" t="str">
        <f>IF(E22="","",E22)</f>
        <v>Vyplň údaj</v>
      </c>
      <c r="G96" s="39"/>
      <c r="H96" s="39"/>
      <c r="I96" s="31" t="s">
        <v>33</v>
      </c>
      <c r="J96" s="35" t="str">
        <f>E28</f>
        <v xml:space="preserve"> </v>
      </c>
      <c r="K96" s="39"/>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9.28" customHeight="1">
      <c r="A98" s="37"/>
      <c r="B98" s="38"/>
      <c r="C98" s="184" t="s">
        <v>139</v>
      </c>
      <c r="D98" s="185"/>
      <c r="E98" s="185"/>
      <c r="F98" s="185"/>
      <c r="G98" s="185"/>
      <c r="H98" s="185"/>
      <c r="I98" s="185"/>
      <c r="J98" s="186" t="s">
        <v>140</v>
      </c>
      <c r="K98" s="185"/>
      <c r="L98" s="62"/>
      <c r="S98" s="37"/>
      <c r="T98" s="37"/>
      <c r="U98" s="37"/>
      <c r="V98" s="37"/>
      <c r="W98" s="37"/>
      <c r="X98" s="37"/>
      <c r="Y98" s="37"/>
      <c r="Z98" s="37"/>
      <c r="AA98" s="37"/>
      <c r="AB98" s="37"/>
      <c r="AC98" s="37"/>
      <c r="AD98" s="37"/>
      <c r="AE98" s="37"/>
    </row>
    <row r="99" s="2" customFormat="1" ht="10.32"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22.8" customHeight="1">
      <c r="A100" s="37"/>
      <c r="B100" s="38"/>
      <c r="C100" s="187" t="s">
        <v>141</v>
      </c>
      <c r="D100" s="39"/>
      <c r="E100" s="39"/>
      <c r="F100" s="39"/>
      <c r="G100" s="39"/>
      <c r="H100" s="39"/>
      <c r="I100" s="39"/>
      <c r="J100" s="109">
        <f>J125</f>
        <v>0</v>
      </c>
      <c r="K100" s="39"/>
      <c r="L100" s="62"/>
      <c r="S100" s="37"/>
      <c r="T100" s="37"/>
      <c r="U100" s="37"/>
      <c r="V100" s="37"/>
      <c r="W100" s="37"/>
      <c r="X100" s="37"/>
      <c r="Y100" s="37"/>
      <c r="Z100" s="37"/>
      <c r="AA100" s="37"/>
      <c r="AB100" s="37"/>
      <c r="AC100" s="37"/>
      <c r="AD100" s="37"/>
      <c r="AE100" s="37"/>
      <c r="AU100" s="16" t="s">
        <v>142</v>
      </c>
    </row>
    <row r="101" s="9" customFormat="1" ht="24.96" customHeight="1">
      <c r="A101" s="9"/>
      <c r="B101" s="188"/>
      <c r="C101" s="189"/>
      <c r="D101" s="190" t="s">
        <v>1218</v>
      </c>
      <c r="E101" s="191"/>
      <c r="F101" s="191"/>
      <c r="G101" s="191"/>
      <c r="H101" s="191"/>
      <c r="I101" s="191"/>
      <c r="J101" s="192">
        <f>J126</f>
        <v>0</v>
      </c>
      <c r="K101" s="189"/>
      <c r="L101" s="193"/>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2"/>
      <c r="S107" s="37"/>
      <c r="T107" s="37"/>
      <c r="U107" s="37"/>
      <c r="V107" s="37"/>
      <c r="W107" s="37"/>
      <c r="X107" s="37"/>
      <c r="Y107" s="37"/>
      <c r="Z107" s="37"/>
      <c r="AA107" s="37"/>
      <c r="AB107" s="37"/>
      <c r="AC107" s="37"/>
      <c r="AD107" s="37"/>
      <c r="AE107" s="37"/>
    </row>
    <row r="108" s="2" customFormat="1" ht="24.96" customHeight="1">
      <c r="A108" s="37"/>
      <c r="B108" s="38"/>
      <c r="C108" s="22" t="s">
        <v>169</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16</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183" t="str">
        <f>E7</f>
        <v>STAVEBNÍ ÚPRAVY OPTICKÝCH LABORATOŘÍ V ÚSTAVU TERMOMECHANIKY AV ČR, v.v.i.</v>
      </c>
      <c r="F111" s="31"/>
      <c r="G111" s="31"/>
      <c r="H111" s="31"/>
      <c r="I111" s="39"/>
      <c r="J111" s="39"/>
      <c r="K111" s="39"/>
      <c r="L111" s="62"/>
      <c r="S111" s="37"/>
      <c r="T111" s="37"/>
      <c r="U111" s="37"/>
      <c r="V111" s="37"/>
      <c r="W111" s="37"/>
      <c r="X111" s="37"/>
      <c r="Y111" s="37"/>
      <c r="Z111" s="37"/>
      <c r="AA111" s="37"/>
      <c r="AB111" s="37"/>
      <c r="AC111" s="37"/>
      <c r="AD111" s="37"/>
      <c r="AE111" s="37"/>
    </row>
    <row r="112" s="1" customFormat="1" ht="12" customHeight="1">
      <c r="B112" s="20"/>
      <c r="C112" s="31" t="s">
        <v>136</v>
      </c>
      <c r="D112" s="21"/>
      <c r="E112" s="21"/>
      <c r="F112" s="21"/>
      <c r="G112" s="21"/>
      <c r="H112" s="21"/>
      <c r="I112" s="21"/>
      <c r="J112" s="21"/>
      <c r="K112" s="21"/>
      <c r="L112" s="19"/>
    </row>
    <row r="113" s="1" customFormat="1" ht="16.5" customHeight="1">
      <c r="B113" s="20"/>
      <c r="C113" s="21"/>
      <c r="D113" s="21"/>
      <c r="E113" s="183" t="s">
        <v>1084</v>
      </c>
      <c r="F113" s="21"/>
      <c r="G113" s="21"/>
      <c r="H113" s="21"/>
      <c r="I113" s="21"/>
      <c r="J113" s="21"/>
      <c r="K113" s="21"/>
      <c r="L113" s="19"/>
    </row>
    <row r="114" s="1" customFormat="1" ht="12" customHeight="1">
      <c r="B114" s="20"/>
      <c r="C114" s="31" t="s">
        <v>1085</v>
      </c>
      <c r="D114" s="21"/>
      <c r="E114" s="21"/>
      <c r="F114" s="21"/>
      <c r="G114" s="21"/>
      <c r="H114" s="21"/>
      <c r="I114" s="21"/>
      <c r="J114" s="21"/>
      <c r="K114" s="21"/>
      <c r="L114" s="19"/>
    </row>
    <row r="115" s="2" customFormat="1" ht="16.5" customHeight="1">
      <c r="A115" s="37"/>
      <c r="B115" s="38"/>
      <c r="C115" s="39"/>
      <c r="D115" s="39"/>
      <c r="E115" s="285" t="s">
        <v>1124</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1125</v>
      </c>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6.5" customHeight="1">
      <c r="A117" s="37"/>
      <c r="B117" s="38"/>
      <c r="C117" s="39"/>
      <c r="D117" s="39"/>
      <c r="E117" s="75" t="str">
        <f>E13</f>
        <v>4 - Z.Č.3 - CHLAZENÍ m.č. 3.101a</v>
      </c>
      <c r="F117" s="39"/>
      <c r="G117" s="39"/>
      <c r="H117" s="39"/>
      <c r="I117" s="39"/>
      <c r="J117" s="39"/>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20</v>
      </c>
      <c r="D119" s="39"/>
      <c r="E119" s="39"/>
      <c r="F119" s="26" t="str">
        <f>F16</f>
        <v xml:space="preserve"> </v>
      </c>
      <c r="G119" s="39"/>
      <c r="H119" s="39"/>
      <c r="I119" s="31" t="s">
        <v>22</v>
      </c>
      <c r="J119" s="78" t="str">
        <f>IF(J16="","",J16)</f>
        <v>27. 4. 2025</v>
      </c>
      <c r="K119" s="39"/>
      <c r="L119" s="62"/>
      <c r="S119" s="37"/>
      <c r="T119" s="37"/>
      <c r="U119" s="37"/>
      <c r="V119" s="37"/>
      <c r="W119" s="37"/>
      <c r="X119" s="37"/>
      <c r="Y119" s="37"/>
      <c r="Z119" s="37"/>
      <c r="AA119" s="37"/>
      <c r="AB119" s="37"/>
      <c r="AC119" s="37"/>
      <c r="AD119" s="37"/>
      <c r="AE119" s="37"/>
    </row>
    <row r="120" s="2" customFormat="1" ht="6.96"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15.15" customHeight="1">
      <c r="A121" s="37"/>
      <c r="B121" s="38"/>
      <c r="C121" s="31" t="s">
        <v>24</v>
      </c>
      <c r="D121" s="39"/>
      <c r="E121" s="39"/>
      <c r="F121" s="26" t="str">
        <f>E19</f>
        <v>Ústav termomechaniky AV ČR, v.v.i.</v>
      </c>
      <c r="G121" s="39"/>
      <c r="H121" s="39"/>
      <c r="I121" s="31" t="s">
        <v>30</v>
      </c>
      <c r="J121" s="35" t="str">
        <f>E25</f>
        <v>Kania a.s.</v>
      </c>
      <c r="K121" s="39"/>
      <c r="L121" s="62"/>
      <c r="S121" s="37"/>
      <c r="T121" s="37"/>
      <c r="U121" s="37"/>
      <c r="V121" s="37"/>
      <c r="W121" s="37"/>
      <c r="X121" s="37"/>
      <c r="Y121" s="37"/>
      <c r="Z121" s="37"/>
      <c r="AA121" s="37"/>
      <c r="AB121" s="37"/>
      <c r="AC121" s="37"/>
      <c r="AD121" s="37"/>
      <c r="AE121" s="37"/>
    </row>
    <row r="122" s="2" customFormat="1" ht="15.15" customHeight="1">
      <c r="A122" s="37"/>
      <c r="B122" s="38"/>
      <c r="C122" s="31" t="s">
        <v>28</v>
      </c>
      <c r="D122" s="39"/>
      <c r="E122" s="39"/>
      <c r="F122" s="26" t="str">
        <f>IF(E22="","",E22)</f>
        <v>Vyplň údaj</v>
      </c>
      <c r="G122" s="39"/>
      <c r="H122" s="39"/>
      <c r="I122" s="31" t="s">
        <v>33</v>
      </c>
      <c r="J122" s="35" t="str">
        <f>E28</f>
        <v xml:space="preserve"> </v>
      </c>
      <c r="K122" s="39"/>
      <c r="L122" s="62"/>
      <c r="S122" s="37"/>
      <c r="T122" s="37"/>
      <c r="U122" s="37"/>
      <c r="V122" s="37"/>
      <c r="W122" s="37"/>
      <c r="X122" s="37"/>
      <c r="Y122" s="37"/>
      <c r="Z122" s="37"/>
      <c r="AA122" s="37"/>
      <c r="AB122" s="37"/>
      <c r="AC122" s="37"/>
      <c r="AD122" s="37"/>
      <c r="AE122" s="37"/>
    </row>
    <row r="123" s="2" customFormat="1" ht="10.32"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11" customFormat="1" ht="29.28" customHeight="1">
      <c r="A124" s="199"/>
      <c r="B124" s="200"/>
      <c r="C124" s="201" t="s">
        <v>170</v>
      </c>
      <c r="D124" s="202" t="s">
        <v>62</v>
      </c>
      <c r="E124" s="202" t="s">
        <v>58</v>
      </c>
      <c r="F124" s="202" t="s">
        <v>59</v>
      </c>
      <c r="G124" s="202" t="s">
        <v>171</v>
      </c>
      <c r="H124" s="202" t="s">
        <v>172</v>
      </c>
      <c r="I124" s="202" t="s">
        <v>173</v>
      </c>
      <c r="J124" s="202" t="s">
        <v>140</v>
      </c>
      <c r="K124" s="203" t="s">
        <v>174</v>
      </c>
      <c r="L124" s="204"/>
      <c r="M124" s="99" t="s">
        <v>1</v>
      </c>
      <c r="N124" s="100" t="s">
        <v>41</v>
      </c>
      <c r="O124" s="100" t="s">
        <v>175</v>
      </c>
      <c r="P124" s="100" t="s">
        <v>176</v>
      </c>
      <c r="Q124" s="100" t="s">
        <v>177</v>
      </c>
      <c r="R124" s="100" t="s">
        <v>178</v>
      </c>
      <c r="S124" s="100" t="s">
        <v>179</v>
      </c>
      <c r="T124" s="101" t="s">
        <v>180</v>
      </c>
      <c r="U124" s="199"/>
      <c r="V124" s="199"/>
      <c r="W124" s="199"/>
      <c r="X124" s="199"/>
      <c r="Y124" s="199"/>
      <c r="Z124" s="199"/>
      <c r="AA124" s="199"/>
      <c r="AB124" s="199"/>
      <c r="AC124" s="199"/>
      <c r="AD124" s="199"/>
      <c r="AE124" s="199"/>
    </row>
    <row r="125" s="2" customFormat="1" ht="22.8" customHeight="1">
      <c r="A125" s="37"/>
      <c r="B125" s="38"/>
      <c r="C125" s="106" t="s">
        <v>181</v>
      </c>
      <c r="D125" s="39"/>
      <c r="E125" s="39"/>
      <c r="F125" s="39"/>
      <c r="G125" s="39"/>
      <c r="H125" s="39"/>
      <c r="I125" s="39"/>
      <c r="J125" s="205">
        <f>BK125</f>
        <v>0</v>
      </c>
      <c r="K125" s="39"/>
      <c r="L125" s="43"/>
      <c r="M125" s="102"/>
      <c r="N125" s="206"/>
      <c r="O125" s="103"/>
      <c r="P125" s="207">
        <f>P126</f>
        <v>0</v>
      </c>
      <c r="Q125" s="103"/>
      <c r="R125" s="207">
        <f>R126</f>
        <v>0</v>
      </c>
      <c r="S125" s="103"/>
      <c r="T125" s="208">
        <f>T126</f>
        <v>0</v>
      </c>
      <c r="U125" s="37"/>
      <c r="V125" s="37"/>
      <c r="W125" s="37"/>
      <c r="X125" s="37"/>
      <c r="Y125" s="37"/>
      <c r="Z125" s="37"/>
      <c r="AA125" s="37"/>
      <c r="AB125" s="37"/>
      <c r="AC125" s="37"/>
      <c r="AD125" s="37"/>
      <c r="AE125" s="37"/>
      <c r="AT125" s="16" t="s">
        <v>76</v>
      </c>
      <c r="AU125" s="16" t="s">
        <v>142</v>
      </c>
      <c r="BK125" s="209">
        <f>BK126</f>
        <v>0</v>
      </c>
    </row>
    <row r="126" s="12" customFormat="1" ht="25.92" customHeight="1">
      <c r="A126" s="12"/>
      <c r="B126" s="210"/>
      <c r="C126" s="211"/>
      <c r="D126" s="212" t="s">
        <v>76</v>
      </c>
      <c r="E126" s="213" t="s">
        <v>1145</v>
      </c>
      <c r="F126" s="213" t="s">
        <v>109</v>
      </c>
      <c r="G126" s="211"/>
      <c r="H126" s="211"/>
      <c r="I126" s="214"/>
      <c r="J126" s="215">
        <f>BK126</f>
        <v>0</v>
      </c>
      <c r="K126" s="211"/>
      <c r="L126" s="216"/>
      <c r="M126" s="217"/>
      <c r="N126" s="218"/>
      <c r="O126" s="218"/>
      <c r="P126" s="219">
        <f>SUM(P127:P139)</f>
        <v>0</v>
      </c>
      <c r="Q126" s="218"/>
      <c r="R126" s="219">
        <f>SUM(R127:R139)</f>
        <v>0</v>
      </c>
      <c r="S126" s="218"/>
      <c r="T126" s="220">
        <f>SUM(T127:T139)</f>
        <v>0</v>
      </c>
      <c r="U126" s="12"/>
      <c r="V126" s="12"/>
      <c r="W126" s="12"/>
      <c r="X126" s="12"/>
      <c r="Y126" s="12"/>
      <c r="Z126" s="12"/>
      <c r="AA126" s="12"/>
      <c r="AB126" s="12"/>
      <c r="AC126" s="12"/>
      <c r="AD126" s="12"/>
      <c r="AE126" s="12"/>
      <c r="AR126" s="221" t="s">
        <v>85</v>
      </c>
      <c r="AT126" s="222" t="s">
        <v>76</v>
      </c>
      <c r="AU126" s="222" t="s">
        <v>77</v>
      </c>
      <c r="AY126" s="221" t="s">
        <v>184</v>
      </c>
      <c r="BK126" s="223">
        <f>SUM(BK127:BK139)</f>
        <v>0</v>
      </c>
    </row>
    <row r="127" s="2" customFormat="1" ht="24.15" customHeight="1">
      <c r="A127" s="37"/>
      <c r="B127" s="38"/>
      <c r="C127" s="226" t="s">
        <v>85</v>
      </c>
      <c r="D127" s="226" t="s">
        <v>186</v>
      </c>
      <c r="E127" s="227" t="s">
        <v>1219</v>
      </c>
      <c r="F127" s="228" t="s">
        <v>1220</v>
      </c>
      <c r="G127" s="229" t="s">
        <v>733</v>
      </c>
      <c r="H127" s="230">
        <v>1</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87</v>
      </c>
    </row>
    <row r="128" s="2" customFormat="1">
      <c r="A128" s="37"/>
      <c r="B128" s="38"/>
      <c r="C128" s="39"/>
      <c r="D128" s="241" t="s">
        <v>300</v>
      </c>
      <c r="E128" s="39"/>
      <c r="F128" s="272" t="s">
        <v>1205</v>
      </c>
      <c r="G128" s="39"/>
      <c r="H128" s="39"/>
      <c r="I128" s="273"/>
      <c r="J128" s="39"/>
      <c r="K128" s="39"/>
      <c r="L128" s="43"/>
      <c r="M128" s="274"/>
      <c r="N128" s="275"/>
      <c r="O128" s="90"/>
      <c r="P128" s="90"/>
      <c r="Q128" s="90"/>
      <c r="R128" s="90"/>
      <c r="S128" s="90"/>
      <c r="T128" s="91"/>
      <c r="U128" s="37"/>
      <c r="V128" s="37"/>
      <c r="W128" s="37"/>
      <c r="X128" s="37"/>
      <c r="Y128" s="37"/>
      <c r="Z128" s="37"/>
      <c r="AA128" s="37"/>
      <c r="AB128" s="37"/>
      <c r="AC128" s="37"/>
      <c r="AD128" s="37"/>
      <c r="AE128" s="37"/>
      <c r="AT128" s="16" t="s">
        <v>300</v>
      </c>
      <c r="AU128" s="16" t="s">
        <v>85</v>
      </c>
    </row>
    <row r="129" s="2" customFormat="1" ht="16.5" customHeight="1">
      <c r="A129" s="37"/>
      <c r="B129" s="38"/>
      <c r="C129" s="226" t="s">
        <v>87</v>
      </c>
      <c r="D129" s="226" t="s">
        <v>186</v>
      </c>
      <c r="E129" s="227" t="s">
        <v>1221</v>
      </c>
      <c r="F129" s="228" t="s">
        <v>1222</v>
      </c>
      <c r="G129" s="229" t="s">
        <v>1</v>
      </c>
      <c r="H129" s="230">
        <v>0</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108</v>
      </c>
    </row>
    <row r="130" s="2" customFormat="1">
      <c r="A130" s="37"/>
      <c r="B130" s="38"/>
      <c r="C130" s="39"/>
      <c r="D130" s="241" t="s">
        <v>300</v>
      </c>
      <c r="E130" s="39"/>
      <c r="F130" s="272" t="s">
        <v>1223</v>
      </c>
      <c r="G130" s="39"/>
      <c r="H130" s="39"/>
      <c r="I130" s="273"/>
      <c r="J130" s="39"/>
      <c r="K130" s="39"/>
      <c r="L130" s="43"/>
      <c r="M130" s="274"/>
      <c r="N130" s="275"/>
      <c r="O130" s="90"/>
      <c r="P130" s="90"/>
      <c r="Q130" s="90"/>
      <c r="R130" s="90"/>
      <c r="S130" s="90"/>
      <c r="T130" s="91"/>
      <c r="U130" s="37"/>
      <c r="V130" s="37"/>
      <c r="W130" s="37"/>
      <c r="X130" s="37"/>
      <c r="Y130" s="37"/>
      <c r="Z130" s="37"/>
      <c r="AA130" s="37"/>
      <c r="AB130" s="37"/>
      <c r="AC130" s="37"/>
      <c r="AD130" s="37"/>
      <c r="AE130" s="37"/>
      <c r="AT130" s="16" t="s">
        <v>300</v>
      </c>
      <c r="AU130" s="16" t="s">
        <v>85</v>
      </c>
    </row>
    <row r="131" s="2" customFormat="1" ht="16.5" customHeight="1">
      <c r="A131" s="37"/>
      <c r="B131" s="38"/>
      <c r="C131" s="226" t="s">
        <v>102</v>
      </c>
      <c r="D131" s="226" t="s">
        <v>186</v>
      </c>
      <c r="E131" s="227" t="s">
        <v>1167</v>
      </c>
      <c r="F131" s="228" t="s">
        <v>1224</v>
      </c>
      <c r="G131" s="229" t="s">
        <v>733</v>
      </c>
      <c r="H131" s="230">
        <v>1</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114</v>
      </c>
    </row>
    <row r="132" s="2" customFormat="1" ht="16.5" customHeight="1">
      <c r="A132" s="37"/>
      <c r="B132" s="38"/>
      <c r="C132" s="226" t="s">
        <v>108</v>
      </c>
      <c r="D132" s="226" t="s">
        <v>186</v>
      </c>
      <c r="E132" s="227" t="s">
        <v>1170</v>
      </c>
      <c r="F132" s="228" t="s">
        <v>1208</v>
      </c>
      <c r="G132" s="229" t="s">
        <v>733</v>
      </c>
      <c r="H132" s="230">
        <v>1</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221</v>
      </c>
    </row>
    <row r="133" s="2" customFormat="1" ht="16.5" customHeight="1">
      <c r="A133" s="37"/>
      <c r="B133" s="38"/>
      <c r="C133" s="226" t="s">
        <v>111</v>
      </c>
      <c r="D133" s="226" t="s">
        <v>186</v>
      </c>
      <c r="E133" s="227" t="s">
        <v>1183</v>
      </c>
      <c r="F133" s="228" t="s">
        <v>1225</v>
      </c>
      <c r="G133" s="229" t="s">
        <v>733</v>
      </c>
      <c r="H133" s="230">
        <v>1</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229</v>
      </c>
    </row>
    <row r="134" s="2" customFormat="1" ht="16.5" customHeight="1">
      <c r="A134" s="37"/>
      <c r="B134" s="38"/>
      <c r="C134" s="226" t="s">
        <v>114</v>
      </c>
      <c r="D134" s="226" t="s">
        <v>186</v>
      </c>
      <c r="E134" s="227" t="s">
        <v>1185</v>
      </c>
      <c r="F134" s="228" t="s">
        <v>1210</v>
      </c>
      <c r="G134" s="229" t="s">
        <v>916</v>
      </c>
      <c r="H134" s="230">
        <v>14</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8</v>
      </c>
    </row>
    <row r="135" s="2" customFormat="1" ht="16.5" customHeight="1">
      <c r="A135" s="37"/>
      <c r="B135" s="38"/>
      <c r="C135" s="226" t="s">
        <v>216</v>
      </c>
      <c r="D135" s="226" t="s">
        <v>186</v>
      </c>
      <c r="E135" s="227" t="s">
        <v>1187</v>
      </c>
      <c r="F135" s="228" t="s">
        <v>1211</v>
      </c>
      <c r="G135" s="229" t="s">
        <v>733</v>
      </c>
      <c r="H135" s="230">
        <v>1</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250</v>
      </c>
    </row>
    <row r="136" s="2" customFormat="1" ht="16.5" customHeight="1">
      <c r="A136" s="37"/>
      <c r="B136" s="38"/>
      <c r="C136" s="226" t="s">
        <v>221</v>
      </c>
      <c r="D136" s="226" t="s">
        <v>186</v>
      </c>
      <c r="E136" s="227" t="s">
        <v>1189</v>
      </c>
      <c r="F136" s="228" t="s">
        <v>1212</v>
      </c>
      <c r="G136" s="229" t="s">
        <v>733</v>
      </c>
      <c r="H136" s="230">
        <v>1</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260</v>
      </c>
    </row>
    <row r="137" s="2" customFormat="1" ht="16.5" customHeight="1">
      <c r="A137" s="37"/>
      <c r="B137" s="38"/>
      <c r="C137" s="226" t="s">
        <v>225</v>
      </c>
      <c r="D137" s="226" t="s">
        <v>186</v>
      </c>
      <c r="E137" s="227" t="s">
        <v>1191</v>
      </c>
      <c r="F137" s="228" t="s">
        <v>1213</v>
      </c>
      <c r="G137" s="229" t="s">
        <v>916</v>
      </c>
      <c r="H137" s="230">
        <v>20</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272</v>
      </c>
    </row>
    <row r="138" s="2" customFormat="1" ht="16.5" customHeight="1">
      <c r="A138" s="37"/>
      <c r="B138" s="38"/>
      <c r="C138" s="226" t="s">
        <v>229</v>
      </c>
      <c r="D138" s="226" t="s">
        <v>186</v>
      </c>
      <c r="E138" s="227" t="s">
        <v>1193</v>
      </c>
      <c r="F138" s="228" t="s">
        <v>1226</v>
      </c>
      <c r="G138" s="229" t="s">
        <v>733</v>
      </c>
      <c r="H138" s="230">
        <v>1</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281</v>
      </c>
    </row>
    <row r="139" s="2" customFormat="1" ht="16.5" customHeight="1">
      <c r="A139" s="37"/>
      <c r="B139" s="38"/>
      <c r="C139" s="226" t="s">
        <v>234</v>
      </c>
      <c r="D139" s="226" t="s">
        <v>186</v>
      </c>
      <c r="E139" s="227" t="s">
        <v>1195</v>
      </c>
      <c r="F139" s="228" t="s">
        <v>1200</v>
      </c>
      <c r="G139" s="229" t="s">
        <v>774</v>
      </c>
      <c r="H139" s="230">
        <v>12</v>
      </c>
      <c r="I139" s="231"/>
      <c r="J139" s="232">
        <f>ROUND(I139*H139,2)</f>
        <v>0</v>
      </c>
      <c r="K139" s="228" t="s">
        <v>202</v>
      </c>
      <c r="L139" s="43"/>
      <c r="M139" s="281" t="s">
        <v>1</v>
      </c>
      <c r="N139" s="282" t="s">
        <v>42</v>
      </c>
      <c r="O139" s="279"/>
      <c r="P139" s="283">
        <f>O139*H139</f>
        <v>0</v>
      </c>
      <c r="Q139" s="283">
        <v>0</v>
      </c>
      <c r="R139" s="283">
        <f>Q139*H139</f>
        <v>0</v>
      </c>
      <c r="S139" s="283">
        <v>0</v>
      </c>
      <c r="T139" s="284">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290</v>
      </c>
    </row>
    <row r="140" s="2" customFormat="1" ht="6.96" customHeight="1">
      <c r="A140" s="37"/>
      <c r="B140" s="65"/>
      <c r="C140" s="66"/>
      <c r="D140" s="66"/>
      <c r="E140" s="66"/>
      <c r="F140" s="66"/>
      <c r="G140" s="66"/>
      <c r="H140" s="66"/>
      <c r="I140" s="66"/>
      <c r="J140" s="66"/>
      <c r="K140" s="66"/>
      <c r="L140" s="43"/>
      <c r="M140" s="37"/>
      <c r="O140" s="37"/>
      <c r="P140" s="37"/>
      <c r="Q140" s="37"/>
      <c r="R140" s="37"/>
      <c r="S140" s="37"/>
      <c r="T140" s="37"/>
      <c r="U140" s="37"/>
      <c r="V140" s="37"/>
      <c r="W140" s="37"/>
      <c r="X140" s="37"/>
      <c r="Y140" s="37"/>
      <c r="Z140" s="37"/>
      <c r="AA140" s="37"/>
      <c r="AB140" s="37"/>
      <c r="AC140" s="37"/>
      <c r="AD140" s="37"/>
      <c r="AE140" s="37"/>
    </row>
  </sheetData>
  <sheetProtection sheet="1" autoFilter="0" formatColumns="0" formatRows="0" objects="1" scenarios="1" spinCount="100000" saltValue="da6MsDxaRcxh+udI1ttQ+fLPoQZ0xiUNKrGp57oyki9ECt7HGUZwZDt2ja9gqGK/8Tim2SJfTp8Iel+Sl7rtag==" hashValue="yEYrPV7bf/PGJQOTCVVbFZZ6eGsdayITSBunEkAfFmfkadLXzt1qtq/uP3tXboq/O3BB1vrjHsXo68A+tj+eOw==" algorithmName="SHA-512" password="E785"/>
  <autoFilter ref="C124:K139"/>
  <mergeCells count="15">
    <mergeCell ref="E7:H7"/>
    <mergeCell ref="E11:H11"/>
    <mergeCell ref="E9:H9"/>
    <mergeCell ref="E13:H13"/>
    <mergeCell ref="E22:H22"/>
    <mergeCell ref="E31:H31"/>
    <mergeCell ref="E85:H85"/>
    <mergeCell ref="E89:H89"/>
    <mergeCell ref="E87:H87"/>
    <mergeCell ref="E91:H91"/>
    <mergeCell ref="E111:H111"/>
    <mergeCell ref="E115:H115"/>
    <mergeCell ref="E113:H113"/>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113</v>
      </c>
    </row>
    <row r="3" s="1" customFormat="1" ht="6.96" customHeight="1">
      <c r="B3" s="146"/>
      <c r="C3" s="147"/>
      <c r="D3" s="147"/>
      <c r="E3" s="147"/>
      <c r="F3" s="147"/>
      <c r="G3" s="147"/>
      <c r="H3" s="147"/>
      <c r="I3" s="147"/>
      <c r="J3" s="147"/>
      <c r="K3" s="147"/>
      <c r="L3" s="19"/>
      <c r="AT3" s="16" t="s">
        <v>87</v>
      </c>
    </row>
    <row r="4" s="1" customFormat="1" ht="24.96" customHeight="1">
      <c r="B4" s="19"/>
      <c r="D4" s="148" t="s">
        <v>135</v>
      </c>
      <c r="L4" s="19"/>
      <c r="M4" s="149" t="s">
        <v>10</v>
      </c>
      <c r="AT4" s="16" t="s">
        <v>4</v>
      </c>
    </row>
    <row r="5" s="1" customFormat="1" ht="6.96" customHeight="1">
      <c r="B5" s="19"/>
      <c r="L5" s="19"/>
    </row>
    <row r="6" s="1" customFormat="1" ht="12" customHeight="1">
      <c r="B6" s="19"/>
      <c r="D6" s="150" t="s">
        <v>16</v>
      </c>
      <c r="L6" s="19"/>
    </row>
    <row r="7" s="1" customFormat="1" ht="16.5" customHeight="1">
      <c r="B7" s="19"/>
      <c r="E7" s="151" t="str">
        <f>'Rekapitulace stavby'!K6</f>
        <v>STAVEBNÍ ÚPRAVY OPTICKÝCH LABORATOŘÍ V ÚSTAVU TERMOMECHANIKY AV ČR, v.v.i.</v>
      </c>
      <c r="F7" s="150"/>
      <c r="G7" s="150"/>
      <c r="H7" s="150"/>
      <c r="L7" s="19"/>
    </row>
    <row r="8">
      <c r="B8" s="19"/>
      <c r="D8" s="150" t="s">
        <v>136</v>
      </c>
      <c r="L8" s="19"/>
    </row>
    <row r="9" s="1" customFormat="1" ht="16.5" customHeight="1">
      <c r="B9" s="19"/>
      <c r="E9" s="151" t="s">
        <v>1084</v>
      </c>
      <c r="F9" s="1"/>
      <c r="G9" s="1"/>
      <c r="H9" s="1"/>
      <c r="L9" s="19"/>
    </row>
    <row r="10" s="1" customFormat="1" ht="12" customHeight="1">
      <c r="B10" s="19"/>
      <c r="D10" s="150" t="s">
        <v>1085</v>
      </c>
      <c r="L10" s="19"/>
    </row>
    <row r="11" s="2" customFormat="1" ht="16.5" customHeight="1">
      <c r="A11" s="37"/>
      <c r="B11" s="43"/>
      <c r="C11" s="37"/>
      <c r="D11" s="37"/>
      <c r="E11" s="162" t="s">
        <v>1124</v>
      </c>
      <c r="F11" s="37"/>
      <c r="G11" s="37"/>
      <c r="H11" s="37"/>
      <c r="I11" s="37"/>
      <c r="J11" s="37"/>
      <c r="K11" s="37"/>
      <c r="L11" s="62"/>
      <c r="S11" s="37"/>
      <c r="T11" s="37"/>
      <c r="U11" s="37"/>
      <c r="V11" s="37"/>
      <c r="W11" s="37"/>
      <c r="X11" s="37"/>
      <c r="Y11" s="37"/>
      <c r="Z11" s="37"/>
      <c r="AA11" s="37"/>
      <c r="AB11" s="37"/>
      <c r="AC11" s="37"/>
      <c r="AD11" s="37"/>
      <c r="AE11" s="37"/>
    </row>
    <row r="12" s="2" customFormat="1" ht="12" customHeight="1">
      <c r="A12" s="37"/>
      <c r="B12" s="43"/>
      <c r="C12" s="37"/>
      <c r="D12" s="150" t="s">
        <v>1125</v>
      </c>
      <c r="E12" s="37"/>
      <c r="F12" s="37"/>
      <c r="G12" s="37"/>
      <c r="H12" s="37"/>
      <c r="I12" s="37"/>
      <c r="J12" s="37"/>
      <c r="K12" s="37"/>
      <c r="L12" s="62"/>
      <c r="S12" s="37"/>
      <c r="T12" s="37"/>
      <c r="U12" s="37"/>
      <c r="V12" s="37"/>
      <c r="W12" s="37"/>
      <c r="X12" s="37"/>
      <c r="Y12" s="37"/>
      <c r="Z12" s="37"/>
      <c r="AA12" s="37"/>
      <c r="AB12" s="37"/>
      <c r="AC12" s="37"/>
      <c r="AD12" s="37"/>
      <c r="AE12" s="37"/>
    </row>
    <row r="13" s="2" customFormat="1" ht="16.5" customHeight="1">
      <c r="A13" s="37"/>
      <c r="B13" s="43"/>
      <c r="C13" s="37"/>
      <c r="D13" s="37"/>
      <c r="E13" s="152" t="s">
        <v>1227</v>
      </c>
      <c r="F13" s="37"/>
      <c r="G13" s="37"/>
      <c r="H13" s="37"/>
      <c r="I13" s="37"/>
      <c r="J13" s="37"/>
      <c r="K13" s="37"/>
      <c r="L13" s="62"/>
      <c r="S13" s="37"/>
      <c r="T13" s="37"/>
      <c r="U13" s="37"/>
      <c r="V13" s="37"/>
      <c r="W13" s="37"/>
      <c r="X13" s="37"/>
      <c r="Y13" s="37"/>
      <c r="Z13" s="37"/>
      <c r="AA13" s="37"/>
      <c r="AB13" s="37"/>
      <c r="AC13" s="37"/>
      <c r="AD13" s="37"/>
      <c r="AE13" s="37"/>
    </row>
    <row r="14" s="2" customFormat="1">
      <c r="A14" s="37"/>
      <c r="B14" s="43"/>
      <c r="C14" s="37"/>
      <c r="D14" s="37"/>
      <c r="E14" s="37"/>
      <c r="F14" s="37"/>
      <c r="G14" s="37"/>
      <c r="H14" s="37"/>
      <c r="I14" s="37"/>
      <c r="J14" s="37"/>
      <c r="K14" s="37"/>
      <c r="L14" s="62"/>
      <c r="S14" s="37"/>
      <c r="T14" s="37"/>
      <c r="U14" s="37"/>
      <c r="V14" s="37"/>
      <c r="W14" s="37"/>
      <c r="X14" s="37"/>
      <c r="Y14" s="37"/>
      <c r="Z14" s="37"/>
      <c r="AA14" s="37"/>
      <c r="AB14" s="37"/>
      <c r="AC14" s="37"/>
      <c r="AD14" s="37"/>
      <c r="AE14" s="37"/>
    </row>
    <row r="15" s="2" customFormat="1" ht="12" customHeight="1">
      <c r="A15" s="37"/>
      <c r="B15" s="43"/>
      <c r="C15" s="37"/>
      <c r="D15" s="150" t="s">
        <v>18</v>
      </c>
      <c r="E15" s="37"/>
      <c r="F15" s="140" t="s">
        <v>1</v>
      </c>
      <c r="G15" s="37"/>
      <c r="H15" s="37"/>
      <c r="I15" s="150" t="s">
        <v>19</v>
      </c>
      <c r="J15" s="140" t="s">
        <v>1</v>
      </c>
      <c r="K15" s="37"/>
      <c r="L15" s="62"/>
      <c r="S15" s="37"/>
      <c r="T15" s="37"/>
      <c r="U15" s="37"/>
      <c r="V15" s="37"/>
      <c r="W15" s="37"/>
      <c r="X15" s="37"/>
      <c r="Y15" s="37"/>
      <c r="Z15" s="37"/>
      <c r="AA15" s="37"/>
      <c r="AB15" s="37"/>
      <c r="AC15" s="37"/>
      <c r="AD15" s="37"/>
      <c r="AE15" s="37"/>
    </row>
    <row r="16" s="2" customFormat="1" ht="12" customHeight="1">
      <c r="A16" s="37"/>
      <c r="B16" s="43"/>
      <c r="C16" s="37"/>
      <c r="D16" s="150" t="s">
        <v>20</v>
      </c>
      <c r="E16" s="37"/>
      <c r="F16" s="140" t="s">
        <v>34</v>
      </c>
      <c r="G16" s="37"/>
      <c r="H16" s="37"/>
      <c r="I16" s="150" t="s">
        <v>22</v>
      </c>
      <c r="J16" s="153" t="str">
        <f>'Rekapitulace stavby'!AN8</f>
        <v>27. 4. 2025</v>
      </c>
      <c r="K16" s="37"/>
      <c r="L16" s="62"/>
      <c r="S16" s="37"/>
      <c r="T16" s="37"/>
      <c r="U16" s="37"/>
      <c r="V16" s="37"/>
      <c r="W16" s="37"/>
      <c r="X16" s="37"/>
      <c r="Y16" s="37"/>
      <c r="Z16" s="37"/>
      <c r="AA16" s="37"/>
      <c r="AB16" s="37"/>
      <c r="AC16" s="37"/>
      <c r="AD16" s="37"/>
      <c r="AE16" s="37"/>
    </row>
    <row r="17" s="2" customFormat="1" ht="10.8" customHeight="1">
      <c r="A17" s="37"/>
      <c r="B17" s="43"/>
      <c r="C17" s="37"/>
      <c r="D17" s="37"/>
      <c r="E17" s="37"/>
      <c r="F17" s="37"/>
      <c r="G17" s="37"/>
      <c r="H17" s="37"/>
      <c r="I17" s="37"/>
      <c r="J17" s="37"/>
      <c r="K17" s="37"/>
      <c r="L17" s="62"/>
      <c r="S17" s="37"/>
      <c r="T17" s="37"/>
      <c r="U17" s="37"/>
      <c r="V17" s="37"/>
      <c r="W17" s="37"/>
      <c r="X17" s="37"/>
      <c r="Y17" s="37"/>
      <c r="Z17" s="37"/>
      <c r="AA17" s="37"/>
      <c r="AB17" s="37"/>
      <c r="AC17" s="37"/>
      <c r="AD17" s="37"/>
      <c r="AE17" s="37"/>
    </row>
    <row r="18" s="2" customFormat="1" ht="12" customHeight="1">
      <c r="A18" s="37"/>
      <c r="B18" s="43"/>
      <c r="C18" s="37"/>
      <c r="D18" s="150" t="s">
        <v>24</v>
      </c>
      <c r="E18" s="37"/>
      <c r="F18" s="37"/>
      <c r="G18" s="37"/>
      <c r="H18" s="37"/>
      <c r="I18" s="150" t="s">
        <v>25</v>
      </c>
      <c r="J18" s="140" t="str">
        <f>IF('Rekapitulace stavby'!AN10="","",'Rekapitulace stavby'!AN10)</f>
        <v/>
      </c>
      <c r="K18" s="37"/>
      <c r="L18" s="62"/>
      <c r="S18" s="37"/>
      <c r="T18" s="37"/>
      <c r="U18" s="37"/>
      <c r="V18" s="37"/>
      <c r="W18" s="37"/>
      <c r="X18" s="37"/>
      <c r="Y18" s="37"/>
      <c r="Z18" s="37"/>
      <c r="AA18" s="37"/>
      <c r="AB18" s="37"/>
      <c r="AC18" s="37"/>
      <c r="AD18" s="37"/>
      <c r="AE18" s="37"/>
    </row>
    <row r="19" s="2" customFormat="1" ht="18" customHeight="1">
      <c r="A19" s="37"/>
      <c r="B19" s="43"/>
      <c r="C19" s="37"/>
      <c r="D19" s="37"/>
      <c r="E19" s="140" t="str">
        <f>IF('Rekapitulace stavby'!E11="","",'Rekapitulace stavby'!E11)</f>
        <v>Ústav termomechaniky AV ČR, v.v.i.</v>
      </c>
      <c r="F19" s="37"/>
      <c r="G19" s="37"/>
      <c r="H19" s="37"/>
      <c r="I19" s="150" t="s">
        <v>27</v>
      </c>
      <c r="J19" s="140" t="str">
        <f>IF('Rekapitulace stavby'!AN11="","",'Rekapitulace stavby'!AN11)</f>
        <v/>
      </c>
      <c r="K19" s="37"/>
      <c r="L19" s="62"/>
      <c r="S19" s="37"/>
      <c r="T19" s="37"/>
      <c r="U19" s="37"/>
      <c r="V19" s="37"/>
      <c r="W19" s="37"/>
      <c r="X19" s="37"/>
      <c r="Y19" s="37"/>
      <c r="Z19" s="37"/>
      <c r="AA19" s="37"/>
      <c r="AB19" s="37"/>
      <c r="AC19" s="37"/>
      <c r="AD19" s="37"/>
      <c r="AE19" s="37"/>
    </row>
    <row r="20" s="2" customFormat="1" ht="6.96" customHeight="1">
      <c r="A20" s="37"/>
      <c r="B20" s="43"/>
      <c r="C20" s="37"/>
      <c r="D20" s="37"/>
      <c r="E20" s="37"/>
      <c r="F20" s="37"/>
      <c r="G20" s="37"/>
      <c r="H20" s="37"/>
      <c r="I20" s="37"/>
      <c r="J20" s="37"/>
      <c r="K20" s="37"/>
      <c r="L20" s="62"/>
      <c r="S20" s="37"/>
      <c r="T20" s="37"/>
      <c r="U20" s="37"/>
      <c r="V20" s="37"/>
      <c r="W20" s="37"/>
      <c r="X20" s="37"/>
      <c r="Y20" s="37"/>
      <c r="Z20" s="37"/>
      <c r="AA20" s="37"/>
      <c r="AB20" s="37"/>
      <c r="AC20" s="37"/>
      <c r="AD20" s="37"/>
      <c r="AE20" s="37"/>
    </row>
    <row r="21" s="2" customFormat="1" ht="12" customHeight="1">
      <c r="A21" s="37"/>
      <c r="B21" s="43"/>
      <c r="C21" s="37"/>
      <c r="D21" s="150" t="s">
        <v>28</v>
      </c>
      <c r="E21" s="37"/>
      <c r="F21" s="37"/>
      <c r="G21" s="37"/>
      <c r="H21" s="37"/>
      <c r="I21" s="150" t="s">
        <v>25</v>
      </c>
      <c r="J21" s="32" t="str">
        <f>'Rekapitulace stavby'!AN13</f>
        <v>Vyplň údaj</v>
      </c>
      <c r="K21" s="37"/>
      <c r="L21" s="62"/>
      <c r="S21" s="37"/>
      <c r="T21" s="37"/>
      <c r="U21" s="37"/>
      <c r="V21" s="37"/>
      <c r="W21" s="37"/>
      <c r="X21" s="37"/>
      <c r="Y21" s="37"/>
      <c r="Z21" s="37"/>
      <c r="AA21" s="37"/>
      <c r="AB21" s="37"/>
      <c r="AC21" s="37"/>
      <c r="AD21" s="37"/>
      <c r="AE21" s="37"/>
    </row>
    <row r="22" s="2" customFormat="1" ht="18" customHeight="1">
      <c r="A22" s="37"/>
      <c r="B22" s="43"/>
      <c r="C22" s="37"/>
      <c r="D22" s="37"/>
      <c r="E22" s="32" t="str">
        <f>'Rekapitulace stavby'!E14</f>
        <v>Vyplň údaj</v>
      </c>
      <c r="F22" s="140"/>
      <c r="G22" s="140"/>
      <c r="H22" s="140"/>
      <c r="I22" s="150" t="s">
        <v>27</v>
      </c>
      <c r="J22" s="32" t="str">
        <f>'Rekapitulace stavby'!AN14</f>
        <v>Vyplň údaj</v>
      </c>
      <c r="K22" s="37"/>
      <c r="L22" s="62"/>
      <c r="S22" s="37"/>
      <c r="T22" s="37"/>
      <c r="U22" s="37"/>
      <c r="V22" s="37"/>
      <c r="W22" s="37"/>
      <c r="X22" s="37"/>
      <c r="Y22" s="37"/>
      <c r="Z22" s="37"/>
      <c r="AA22" s="37"/>
      <c r="AB22" s="37"/>
      <c r="AC22" s="37"/>
      <c r="AD22" s="37"/>
      <c r="AE22" s="37"/>
    </row>
    <row r="23" s="2" customFormat="1" ht="6.96" customHeight="1">
      <c r="A23" s="37"/>
      <c r="B23" s="43"/>
      <c r="C23" s="37"/>
      <c r="D23" s="37"/>
      <c r="E23" s="37"/>
      <c r="F23" s="37"/>
      <c r="G23" s="37"/>
      <c r="H23" s="37"/>
      <c r="I23" s="37"/>
      <c r="J23" s="37"/>
      <c r="K23" s="37"/>
      <c r="L23" s="62"/>
      <c r="S23" s="37"/>
      <c r="T23" s="37"/>
      <c r="U23" s="37"/>
      <c r="V23" s="37"/>
      <c r="W23" s="37"/>
      <c r="X23" s="37"/>
      <c r="Y23" s="37"/>
      <c r="Z23" s="37"/>
      <c r="AA23" s="37"/>
      <c r="AB23" s="37"/>
      <c r="AC23" s="37"/>
      <c r="AD23" s="37"/>
      <c r="AE23" s="37"/>
    </row>
    <row r="24" s="2" customFormat="1" ht="12" customHeight="1">
      <c r="A24" s="37"/>
      <c r="B24" s="43"/>
      <c r="C24" s="37"/>
      <c r="D24" s="150" t="s">
        <v>30</v>
      </c>
      <c r="E24" s="37"/>
      <c r="F24" s="37"/>
      <c r="G24" s="37"/>
      <c r="H24" s="37"/>
      <c r="I24" s="150" t="s">
        <v>25</v>
      </c>
      <c r="J24" s="140" t="str">
        <f>IF('Rekapitulace stavby'!AN16="","",'Rekapitulace stavby'!AN16)</f>
        <v/>
      </c>
      <c r="K24" s="37"/>
      <c r="L24" s="62"/>
      <c r="S24" s="37"/>
      <c r="T24" s="37"/>
      <c r="U24" s="37"/>
      <c r="V24" s="37"/>
      <c r="W24" s="37"/>
      <c r="X24" s="37"/>
      <c r="Y24" s="37"/>
      <c r="Z24" s="37"/>
      <c r="AA24" s="37"/>
      <c r="AB24" s="37"/>
      <c r="AC24" s="37"/>
      <c r="AD24" s="37"/>
      <c r="AE24" s="37"/>
    </row>
    <row r="25" s="2" customFormat="1" ht="18" customHeight="1">
      <c r="A25" s="37"/>
      <c r="B25" s="43"/>
      <c r="C25" s="37"/>
      <c r="D25" s="37"/>
      <c r="E25" s="140" t="str">
        <f>IF('Rekapitulace stavby'!E17="","",'Rekapitulace stavby'!E17)</f>
        <v>Kania a.s.</v>
      </c>
      <c r="F25" s="37"/>
      <c r="G25" s="37"/>
      <c r="H25" s="37"/>
      <c r="I25" s="150" t="s">
        <v>27</v>
      </c>
      <c r="J25" s="140" t="str">
        <f>IF('Rekapitulace stavby'!AN17="","",'Rekapitulace stavby'!AN17)</f>
        <v/>
      </c>
      <c r="K25" s="37"/>
      <c r="L25" s="62"/>
      <c r="S25" s="37"/>
      <c r="T25" s="37"/>
      <c r="U25" s="37"/>
      <c r="V25" s="37"/>
      <c r="W25" s="37"/>
      <c r="X25" s="37"/>
      <c r="Y25" s="37"/>
      <c r="Z25" s="37"/>
      <c r="AA25" s="37"/>
      <c r="AB25" s="37"/>
      <c r="AC25" s="37"/>
      <c r="AD25" s="37"/>
      <c r="AE25" s="37"/>
    </row>
    <row r="26" s="2" customFormat="1" ht="6.96" customHeight="1">
      <c r="A26" s="37"/>
      <c r="B26" s="43"/>
      <c r="C26" s="37"/>
      <c r="D26" s="37"/>
      <c r="E26" s="37"/>
      <c r="F26" s="37"/>
      <c r="G26" s="37"/>
      <c r="H26" s="37"/>
      <c r="I26" s="37"/>
      <c r="J26" s="37"/>
      <c r="K26" s="37"/>
      <c r="L26" s="62"/>
      <c r="S26" s="37"/>
      <c r="T26" s="37"/>
      <c r="U26" s="37"/>
      <c r="V26" s="37"/>
      <c r="W26" s="37"/>
      <c r="X26" s="37"/>
      <c r="Y26" s="37"/>
      <c r="Z26" s="37"/>
      <c r="AA26" s="37"/>
      <c r="AB26" s="37"/>
      <c r="AC26" s="37"/>
      <c r="AD26" s="37"/>
      <c r="AE26" s="37"/>
    </row>
    <row r="27" s="2" customFormat="1" ht="12" customHeight="1">
      <c r="A27" s="37"/>
      <c r="B27" s="43"/>
      <c r="C27" s="37"/>
      <c r="D27" s="150" t="s">
        <v>33</v>
      </c>
      <c r="E27" s="37"/>
      <c r="F27" s="37"/>
      <c r="G27" s="37"/>
      <c r="H27" s="37"/>
      <c r="I27" s="150" t="s">
        <v>25</v>
      </c>
      <c r="J27" s="140" t="str">
        <f>IF('Rekapitulace stavby'!AN19="","",'Rekapitulace stavby'!AN19)</f>
        <v/>
      </c>
      <c r="K27" s="37"/>
      <c r="L27" s="62"/>
      <c r="S27" s="37"/>
      <c r="T27" s="37"/>
      <c r="U27" s="37"/>
      <c r="V27" s="37"/>
      <c r="W27" s="37"/>
      <c r="X27" s="37"/>
      <c r="Y27" s="37"/>
      <c r="Z27" s="37"/>
      <c r="AA27" s="37"/>
      <c r="AB27" s="37"/>
      <c r="AC27" s="37"/>
      <c r="AD27" s="37"/>
      <c r="AE27" s="37"/>
    </row>
    <row r="28" s="2" customFormat="1" ht="18" customHeight="1">
      <c r="A28" s="37"/>
      <c r="B28" s="43"/>
      <c r="C28" s="37"/>
      <c r="D28" s="37"/>
      <c r="E28" s="140" t="str">
        <f>IF('Rekapitulace stavby'!E20="","",'Rekapitulace stavby'!E20)</f>
        <v xml:space="preserve"> </v>
      </c>
      <c r="F28" s="37"/>
      <c r="G28" s="37"/>
      <c r="H28" s="37"/>
      <c r="I28" s="150" t="s">
        <v>27</v>
      </c>
      <c r="J28" s="140" t="str">
        <f>IF('Rekapitulace stavby'!AN20="","",'Rekapitulace stavby'!AN20)</f>
        <v/>
      </c>
      <c r="K28" s="37"/>
      <c r="L28" s="62"/>
      <c r="S28" s="37"/>
      <c r="T28" s="37"/>
      <c r="U28" s="37"/>
      <c r="V28" s="37"/>
      <c r="W28" s="37"/>
      <c r="X28" s="37"/>
      <c r="Y28" s="37"/>
      <c r="Z28" s="37"/>
      <c r="AA28" s="37"/>
      <c r="AB28" s="37"/>
      <c r="AC28" s="37"/>
      <c r="AD28" s="37"/>
      <c r="AE28" s="37"/>
    </row>
    <row r="29" s="2" customFormat="1" ht="6.96" customHeight="1">
      <c r="A29" s="37"/>
      <c r="B29" s="43"/>
      <c r="C29" s="37"/>
      <c r="D29" s="37"/>
      <c r="E29" s="37"/>
      <c r="F29" s="37"/>
      <c r="G29" s="37"/>
      <c r="H29" s="37"/>
      <c r="I29" s="37"/>
      <c r="J29" s="37"/>
      <c r="K29" s="37"/>
      <c r="L29" s="62"/>
      <c r="S29" s="37"/>
      <c r="T29" s="37"/>
      <c r="U29" s="37"/>
      <c r="V29" s="37"/>
      <c r="W29" s="37"/>
      <c r="X29" s="37"/>
      <c r="Y29" s="37"/>
      <c r="Z29" s="37"/>
      <c r="AA29" s="37"/>
      <c r="AB29" s="37"/>
      <c r="AC29" s="37"/>
      <c r="AD29" s="37"/>
      <c r="AE29" s="37"/>
    </row>
    <row r="30" s="2" customFormat="1" ht="12" customHeight="1">
      <c r="A30" s="37"/>
      <c r="B30" s="43"/>
      <c r="C30" s="37"/>
      <c r="D30" s="150" t="s">
        <v>35</v>
      </c>
      <c r="E30" s="37"/>
      <c r="F30" s="37"/>
      <c r="G30" s="37"/>
      <c r="H30" s="37"/>
      <c r="I30" s="37"/>
      <c r="J30" s="37"/>
      <c r="K30" s="37"/>
      <c r="L30" s="62"/>
      <c r="S30" s="37"/>
      <c r="T30" s="37"/>
      <c r="U30" s="37"/>
      <c r="V30" s="37"/>
      <c r="W30" s="37"/>
      <c r="X30" s="37"/>
      <c r="Y30" s="37"/>
      <c r="Z30" s="37"/>
      <c r="AA30" s="37"/>
      <c r="AB30" s="37"/>
      <c r="AC30" s="37"/>
      <c r="AD30" s="37"/>
      <c r="AE30" s="37"/>
    </row>
    <row r="31" s="8" customFormat="1" ht="16.5" customHeight="1">
      <c r="A31" s="154"/>
      <c r="B31" s="155"/>
      <c r="C31" s="154"/>
      <c r="D31" s="154"/>
      <c r="E31" s="156" t="s">
        <v>1</v>
      </c>
      <c r="F31" s="156"/>
      <c r="G31" s="156"/>
      <c r="H31" s="156"/>
      <c r="I31" s="154"/>
      <c r="J31" s="154"/>
      <c r="K31" s="154"/>
      <c r="L31" s="157"/>
      <c r="S31" s="154"/>
      <c r="T31" s="154"/>
      <c r="U31" s="154"/>
      <c r="V31" s="154"/>
      <c r="W31" s="154"/>
      <c r="X31" s="154"/>
      <c r="Y31" s="154"/>
      <c r="Z31" s="154"/>
      <c r="AA31" s="154"/>
      <c r="AB31" s="154"/>
      <c r="AC31" s="154"/>
      <c r="AD31" s="154"/>
      <c r="AE31" s="154"/>
    </row>
    <row r="32" s="2" customFormat="1" ht="6.96" customHeight="1">
      <c r="A32" s="37"/>
      <c r="B32" s="43"/>
      <c r="C32" s="37"/>
      <c r="D32" s="37"/>
      <c r="E32" s="37"/>
      <c r="F32" s="37"/>
      <c r="G32" s="37"/>
      <c r="H32" s="37"/>
      <c r="I32" s="37"/>
      <c r="J32" s="37"/>
      <c r="K32" s="37"/>
      <c r="L32" s="62"/>
      <c r="S32" s="37"/>
      <c r="T32" s="37"/>
      <c r="U32" s="37"/>
      <c r="V32" s="37"/>
      <c r="W32" s="37"/>
      <c r="X32" s="37"/>
      <c r="Y32" s="37"/>
      <c r="Z32" s="37"/>
      <c r="AA32" s="37"/>
      <c r="AB32" s="37"/>
      <c r="AC32" s="37"/>
      <c r="AD32" s="37"/>
      <c r="AE32" s="37"/>
    </row>
    <row r="33" s="2" customFormat="1" ht="6.96" customHeight="1">
      <c r="A33" s="37"/>
      <c r="B33" s="43"/>
      <c r="C33" s="37"/>
      <c r="D33" s="158"/>
      <c r="E33" s="158"/>
      <c r="F33" s="158"/>
      <c r="G33" s="158"/>
      <c r="H33" s="158"/>
      <c r="I33" s="158"/>
      <c r="J33" s="158"/>
      <c r="K33" s="158"/>
      <c r="L33" s="62"/>
      <c r="S33" s="37"/>
      <c r="T33" s="37"/>
      <c r="U33" s="37"/>
      <c r="V33" s="37"/>
      <c r="W33" s="37"/>
      <c r="X33" s="37"/>
      <c r="Y33" s="37"/>
      <c r="Z33" s="37"/>
      <c r="AA33" s="37"/>
      <c r="AB33" s="37"/>
      <c r="AC33" s="37"/>
      <c r="AD33" s="37"/>
      <c r="AE33" s="37"/>
    </row>
    <row r="34" s="2" customFormat="1" ht="25.44" customHeight="1">
      <c r="A34" s="37"/>
      <c r="B34" s="43"/>
      <c r="C34" s="37"/>
      <c r="D34" s="159" t="s">
        <v>37</v>
      </c>
      <c r="E34" s="37"/>
      <c r="F34" s="37"/>
      <c r="G34" s="37"/>
      <c r="H34" s="37"/>
      <c r="I34" s="37"/>
      <c r="J34" s="160">
        <f>ROUND(J125, 2)</f>
        <v>0</v>
      </c>
      <c r="K34" s="37"/>
      <c r="L34" s="62"/>
      <c r="S34" s="37"/>
      <c r="T34" s="37"/>
      <c r="U34" s="37"/>
      <c r="V34" s="37"/>
      <c r="W34" s="37"/>
      <c r="X34" s="37"/>
      <c r="Y34" s="37"/>
      <c r="Z34" s="37"/>
      <c r="AA34" s="37"/>
      <c r="AB34" s="37"/>
      <c r="AC34" s="37"/>
      <c r="AD34" s="37"/>
      <c r="AE34" s="37"/>
    </row>
    <row r="35" s="2" customFormat="1" ht="6.96" customHeight="1">
      <c r="A35" s="37"/>
      <c r="B35" s="43"/>
      <c r="C35" s="37"/>
      <c r="D35" s="158"/>
      <c r="E35" s="158"/>
      <c r="F35" s="158"/>
      <c r="G35" s="158"/>
      <c r="H35" s="158"/>
      <c r="I35" s="158"/>
      <c r="J35" s="158"/>
      <c r="K35" s="158"/>
      <c r="L35" s="62"/>
      <c r="S35" s="37"/>
      <c r="T35" s="37"/>
      <c r="U35" s="37"/>
      <c r="V35" s="37"/>
      <c r="W35" s="37"/>
      <c r="X35" s="37"/>
      <c r="Y35" s="37"/>
      <c r="Z35" s="37"/>
      <c r="AA35" s="37"/>
      <c r="AB35" s="37"/>
      <c r="AC35" s="37"/>
      <c r="AD35" s="37"/>
      <c r="AE35" s="37"/>
    </row>
    <row r="36" s="2" customFormat="1" ht="14.4" customHeight="1">
      <c r="A36" s="37"/>
      <c r="B36" s="43"/>
      <c r="C36" s="37"/>
      <c r="D36" s="37"/>
      <c r="E36" s="37"/>
      <c r="F36" s="161" t="s">
        <v>39</v>
      </c>
      <c r="G36" s="37"/>
      <c r="H36" s="37"/>
      <c r="I36" s="161" t="s">
        <v>38</v>
      </c>
      <c r="J36" s="161" t="s">
        <v>40</v>
      </c>
      <c r="K36" s="37"/>
      <c r="L36" s="62"/>
      <c r="S36" s="37"/>
      <c r="T36" s="37"/>
      <c r="U36" s="37"/>
      <c r="V36" s="37"/>
      <c r="W36" s="37"/>
      <c r="X36" s="37"/>
      <c r="Y36" s="37"/>
      <c r="Z36" s="37"/>
      <c r="AA36" s="37"/>
      <c r="AB36" s="37"/>
      <c r="AC36" s="37"/>
      <c r="AD36" s="37"/>
      <c r="AE36" s="37"/>
    </row>
    <row r="37" s="2" customFormat="1" ht="14.4" customHeight="1">
      <c r="A37" s="37"/>
      <c r="B37" s="43"/>
      <c r="C37" s="37"/>
      <c r="D37" s="162" t="s">
        <v>41</v>
      </c>
      <c r="E37" s="150" t="s">
        <v>42</v>
      </c>
      <c r="F37" s="163">
        <f>ROUND((SUM(BE125:BE139)),  2)</f>
        <v>0</v>
      </c>
      <c r="G37" s="37"/>
      <c r="H37" s="37"/>
      <c r="I37" s="164">
        <v>0.20999999999999999</v>
      </c>
      <c r="J37" s="163">
        <f>ROUND(((SUM(BE125:BE139))*I37),  2)</f>
        <v>0</v>
      </c>
      <c r="K37" s="37"/>
      <c r="L37" s="62"/>
      <c r="S37" s="37"/>
      <c r="T37" s="37"/>
      <c r="U37" s="37"/>
      <c r="V37" s="37"/>
      <c r="W37" s="37"/>
      <c r="X37" s="37"/>
      <c r="Y37" s="37"/>
      <c r="Z37" s="37"/>
      <c r="AA37" s="37"/>
      <c r="AB37" s="37"/>
      <c r="AC37" s="37"/>
      <c r="AD37" s="37"/>
      <c r="AE37" s="37"/>
    </row>
    <row r="38" s="2" customFormat="1" ht="14.4" customHeight="1">
      <c r="A38" s="37"/>
      <c r="B38" s="43"/>
      <c r="C38" s="37"/>
      <c r="D38" s="37"/>
      <c r="E38" s="150" t="s">
        <v>43</v>
      </c>
      <c r="F38" s="163">
        <f>ROUND((SUM(BF125:BF139)),  2)</f>
        <v>0</v>
      </c>
      <c r="G38" s="37"/>
      <c r="H38" s="37"/>
      <c r="I38" s="164">
        <v>0.12</v>
      </c>
      <c r="J38" s="163">
        <f>ROUND(((SUM(BF125:BF139))*I38),  2)</f>
        <v>0</v>
      </c>
      <c r="K38" s="37"/>
      <c r="L38" s="62"/>
      <c r="S38" s="37"/>
      <c r="T38" s="37"/>
      <c r="U38" s="37"/>
      <c r="V38" s="37"/>
      <c r="W38" s="37"/>
      <c r="X38" s="37"/>
      <c r="Y38" s="37"/>
      <c r="Z38" s="37"/>
      <c r="AA38" s="37"/>
      <c r="AB38" s="37"/>
      <c r="AC38" s="37"/>
      <c r="AD38" s="37"/>
      <c r="AE38" s="37"/>
    </row>
    <row r="39" hidden="1" s="2" customFormat="1" ht="14.4" customHeight="1">
      <c r="A39" s="37"/>
      <c r="B39" s="43"/>
      <c r="C39" s="37"/>
      <c r="D39" s="37"/>
      <c r="E39" s="150" t="s">
        <v>44</v>
      </c>
      <c r="F39" s="163">
        <f>ROUND((SUM(BG125:BG139)),  2)</f>
        <v>0</v>
      </c>
      <c r="G39" s="37"/>
      <c r="H39" s="37"/>
      <c r="I39" s="164">
        <v>0.20999999999999999</v>
      </c>
      <c r="J39" s="163">
        <f>0</f>
        <v>0</v>
      </c>
      <c r="K39" s="37"/>
      <c r="L39" s="62"/>
      <c r="S39" s="37"/>
      <c r="T39" s="37"/>
      <c r="U39" s="37"/>
      <c r="V39" s="37"/>
      <c r="W39" s="37"/>
      <c r="X39" s="37"/>
      <c r="Y39" s="37"/>
      <c r="Z39" s="37"/>
      <c r="AA39" s="37"/>
      <c r="AB39" s="37"/>
      <c r="AC39" s="37"/>
      <c r="AD39" s="37"/>
      <c r="AE39" s="37"/>
    </row>
    <row r="40" hidden="1" s="2" customFormat="1" ht="14.4" customHeight="1">
      <c r="A40" s="37"/>
      <c r="B40" s="43"/>
      <c r="C40" s="37"/>
      <c r="D40" s="37"/>
      <c r="E40" s="150" t="s">
        <v>45</v>
      </c>
      <c r="F40" s="163">
        <f>ROUND((SUM(BH125:BH139)),  2)</f>
        <v>0</v>
      </c>
      <c r="G40" s="37"/>
      <c r="H40" s="37"/>
      <c r="I40" s="164">
        <v>0.12</v>
      </c>
      <c r="J40" s="163">
        <f>0</f>
        <v>0</v>
      </c>
      <c r="K40" s="37"/>
      <c r="L40" s="62"/>
      <c r="S40" s="37"/>
      <c r="T40" s="37"/>
      <c r="U40" s="37"/>
      <c r="V40" s="37"/>
      <c r="W40" s="37"/>
      <c r="X40" s="37"/>
      <c r="Y40" s="37"/>
      <c r="Z40" s="37"/>
      <c r="AA40" s="37"/>
      <c r="AB40" s="37"/>
      <c r="AC40" s="37"/>
      <c r="AD40" s="37"/>
      <c r="AE40" s="37"/>
    </row>
    <row r="41" hidden="1" s="2" customFormat="1" ht="14.4" customHeight="1">
      <c r="A41" s="37"/>
      <c r="B41" s="43"/>
      <c r="C41" s="37"/>
      <c r="D41" s="37"/>
      <c r="E41" s="150" t="s">
        <v>46</v>
      </c>
      <c r="F41" s="163">
        <f>ROUND((SUM(BI125:BI139)),  2)</f>
        <v>0</v>
      </c>
      <c r="G41" s="37"/>
      <c r="H41" s="37"/>
      <c r="I41" s="164">
        <v>0</v>
      </c>
      <c r="J41" s="163">
        <f>0</f>
        <v>0</v>
      </c>
      <c r="K41" s="37"/>
      <c r="L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62"/>
      <c r="S42" s="37"/>
      <c r="T42" s="37"/>
      <c r="U42" s="37"/>
      <c r="V42" s="37"/>
      <c r="W42" s="37"/>
      <c r="X42" s="37"/>
      <c r="Y42" s="37"/>
      <c r="Z42" s="37"/>
      <c r="AA42" s="37"/>
      <c r="AB42" s="37"/>
      <c r="AC42" s="37"/>
      <c r="AD42" s="37"/>
      <c r="AE42" s="37"/>
    </row>
    <row r="43" s="2" customFormat="1" ht="25.44" customHeight="1">
      <c r="A43" s="37"/>
      <c r="B43" s="43"/>
      <c r="C43" s="165"/>
      <c r="D43" s="166" t="s">
        <v>47</v>
      </c>
      <c r="E43" s="167"/>
      <c r="F43" s="167"/>
      <c r="G43" s="168" t="s">
        <v>48</v>
      </c>
      <c r="H43" s="169" t="s">
        <v>49</v>
      </c>
      <c r="I43" s="167"/>
      <c r="J43" s="170">
        <f>SUM(J34:J41)</f>
        <v>0</v>
      </c>
      <c r="K43" s="171"/>
      <c r="L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62"/>
      <c r="S44" s="37"/>
      <c r="T44" s="37"/>
      <c r="U44" s="37"/>
      <c r="V44" s="37"/>
      <c r="W44" s="37"/>
      <c r="X44" s="37"/>
      <c r="Y44" s="37"/>
      <c r="Z44" s="37"/>
      <c r="AA44" s="37"/>
      <c r="AB44" s="37"/>
      <c r="AC44" s="37"/>
      <c r="AD44" s="37"/>
      <c r="AE44" s="37"/>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72" t="s">
        <v>50</v>
      </c>
      <c r="E50" s="173"/>
      <c r="F50" s="173"/>
      <c r="G50" s="172" t="s">
        <v>51</v>
      </c>
      <c r="H50" s="173"/>
      <c r="I50" s="173"/>
      <c r="J50" s="173"/>
      <c r="K50" s="17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74" t="s">
        <v>52</v>
      </c>
      <c r="E61" s="175"/>
      <c r="F61" s="176" t="s">
        <v>53</v>
      </c>
      <c r="G61" s="174" t="s">
        <v>52</v>
      </c>
      <c r="H61" s="175"/>
      <c r="I61" s="175"/>
      <c r="J61" s="177" t="s">
        <v>53</v>
      </c>
      <c r="K61" s="17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72" t="s">
        <v>54</v>
      </c>
      <c r="E65" s="178"/>
      <c r="F65" s="178"/>
      <c r="G65" s="172" t="s">
        <v>55</v>
      </c>
      <c r="H65" s="178"/>
      <c r="I65" s="178"/>
      <c r="J65" s="178"/>
      <c r="K65" s="17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74" t="s">
        <v>52</v>
      </c>
      <c r="E76" s="175"/>
      <c r="F76" s="176" t="s">
        <v>53</v>
      </c>
      <c r="G76" s="174" t="s">
        <v>52</v>
      </c>
      <c r="H76" s="175"/>
      <c r="I76" s="175"/>
      <c r="J76" s="177" t="s">
        <v>53</v>
      </c>
      <c r="K76" s="175"/>
      <c r="L76" s="62"/>
      <c r="S76" s="37"/>
      <c r="T76" s="37"/>
      <c r="U76" s="37"/>
      <c r="V76" s="37"/>
      <c r="W76" s="37"/>
      <c r="X76" s="37"/>
      <c r="Y76" s="37"/>
      <c r="Z76" s="37"/>
      <c r="AA76" s="37"/>
      <c r="AB76" s="37"/>
      <c r="AC76" s="37"/>
      <c r="AD76" s="37"/>
      <c r="AE76" s="37"/>
    </row>
    <row r="77" s="2" customFormat="1" ht="14.4" customHeight="1">
      <c r="A77" s="37"/>
      <c r="B77" s="179"/>
      <c r="C77" s="180"/>
      <c r="D77" s="180"/>
      <c r="E77" s="180"/>
      <c r="F77" s="180"/>
      <c r="G77" s="180"/>
      <c r="H77" s="180"/>
      <c r="I77" s="180"/>
      <c r="J77" s="180"/>
      <c r="K77" s="180"/>
      <c r="L77" s="62"/>
      <c r="S77" s="37"/>
      <c r="T77" s="37"/>
      <c r="U77" s="37"/>
      <c r="V77" s="37"/>
      <c r="W77" s="37"/>
      <c r="X77" s="37"/>
      <c r="Y77" s="37"/>
      <c r="Z77" s="37"/>
      <c r="AA77" s="37"/>
      <c r="AB77" s="37"/>
      <c r="AC77" s="37"/>
      <c r="AD77" s="37"/>
      <c r="AE77" s="37"/>
    </row>
    <row r="81" s="2" customFormat="1" ht="6.96" customHeight="1">
      <c r="A81" s="37"/>
      <c r="B81" s="181"/>
      <c r="C81" s="182"/>
      <c r="D81" s="182"/>
      <c r="E81" s="182"/>
      <c r="F81" s="182"/>
      <c r="G81" s="182"/>
      <c r="H81" s="182"/>
      <c r="I81" s="182"/>
      <c r="J81" s="182"/>
      <c r="K81" s="182"/>
      <c r="L81" s="62"/>
      <c r="S81" s="37"/>
      <c r="T81" s="37"/>
      <c r="U81" s="37"/>
      <c r="V81" s="37"/>
      <c r="W81" s="37"/>
      <c r="X81" s="37"/>
      <c r="Y81" s="37"/>
      <c r="Z81" s="37"/>
      <c r="AA81" s="37"/>
      <c r="AB81" s="37"/>
      <c r="AC81" s="37"/>
      <c r="AD81" s="37"/>
      <c r="AE81" s="37"/>
    </row>
    <row r="82" s="2" customFormat="1" ht="24.96" customHeight="1">
      <c r="A82" s="37"/>
      <c r="B82" s="38"/>
      <c r="C82" s="22" t="s">
        <v>138</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83" t="str">
        <f>E7</f>
        <v>STAVEBNÍ ÚPRAVY OPTICKÝCH LABORATOŘÍ V ÚSTAVU TERMOMECHANIKY AV ČR, v.v.i.</v>
      </c>
      <c r="F85" s="31"/>
      <c r="G85" s="31"/>
      <c r="H85" s="31"/>
      <c r="I85" s="39"/>
      <c r="J85" s="39"/>
      <c r="K85" s="39"/>
      <c r="L85" s="62"/>
      <c r="S85" s="37"/>
      <c r="T85" s="37"/>
      <c r="U85" s="37"/>
      <c r="V85" s="37"/>
      <c r="W85" s="37"/>
      <c r="X85" s="37"/>
      <c r="Y85" s="37"/>
      <c r="Z85" s="37"/>
      <c r="AA85" s="37"/>
      <c r="AB85" s="37"/>
      <c r="AC85" s="37"/>
      <c r="AD85" s="37"/>
      <c r="AE85" s="37"/>
    </row>
    <row r="86" s="1" customFormat="1" ht="12" customHeight="1">
      <c r="B86" s="20"/>
      <c r="C86" s="31" t="s">
        <v>136</v>
      </c>
      <c r="D86" s="21"/>
      <c r="E86" s="21"/>
      <c r="F86" s="21"/>
      <c r="G86" s="21"/>
      <c r="H86" s="21"/>
      <c r="I86" s="21"/>
      <c r="J86" s="21"/>
      <c r="K86" s="21"/>
      <c r="L86" s="19"/>
    </row>
    <row r="87" s="1" customFormat="1" ht="16.5" customHeight="1">
      <c r="B87" s="20"/>
      <c r="C87" s="21"/>
      <c r="D87" s="21"/>
      <c r="E87" s="183" t="s">
        <v>1084</v>
      </c>
      <c r="F87" s="21"/>
      <c r="G87" s="21"/>
      <c r="H87" s="21"/>
      <c r="I87" s="21"/>
      <c r="J87" s="21"/>
      <c r="K87" s="21"/>
      <c r="L87" s="19"/>
    </row>
    <row r="88" s="1" customFormat="1" ht="12" customHeight="1">
      <c r="B88" s="20"/>
      <c r="C88" s="31" t="s">
        <v>1085</v>
      </c>
      <c r="D88" s="21"/>
      <c r="E88" s="21"/>
      <c r="F88" s="21"/>
      <c r="G88" s="21"/>
      <c r="H88" s="21"/>
      <c r="I88" s="21"/>
      <c r="J88" s="21"/>
      <c r="K88" s="21"/>
      <c r="L88" s="19"/>
    </row>
    <row r="89" s="2" customFormat="1" ht="16.5" customHeight="1">
      <c r="A89" s="37"/>
      <c r="B89" s="38"/>
      <c r="C89" s="39"/>
      <c r="D89" s="39"/>
      <c r="E89" s="285" t="s">
        <v>1124</v>
      </c>
      <c r="F89" s="39"/>
      <c r="G89" s="39"/>
      <c r="H89" s="39"/>
      <c r="I89" s="39"/>
      <c r="J89" s="39"/>
      <c r="K89" s="39"/>
      <c r="L89" s="62"/>
      <c r="S89" s="37"/>
      <c r="T89" s="37"/>
      <c r="U89" s="37"/>
      <c r="V89" s="37"/>
      <c r="W89" s="37"/>
      <c r="X89" s="37"/>
      <c r="Y89" s="37"/>
      <c r="Z89" s="37"/>
      <c r="AA89" s="37"/>
      <c r="AB89" s="37"/>
      <c r="AC89" s="37"/>
      <c r="AD89" s="37"/>
      <c r="AE89" s="37"/>
    </row>
    <row r="90" s="2" customFormat="1" ht="12" customHeight="1">
      <c r="A90" s="37"/>
      <c r="B90" s="38"/>
      <c r="C90" s="31" t="s">
        <v>1125</v>
      </c>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6.5" customHeight="1">
      <c r="A91" s="37"/>
      <c r="B91" s="38"/>
      <c r="C91" s="39"/>
      <c r="D91" s="39"/>
      <c r="E91" s="75" t="str">
        <f>E13</f>
        <v>5 - Z.Č.4 - CHLAZENÍ m.č. 3.102</v>
      </c>
      <c r="F91" s="39"/>
      <c r="G91" s="39"/>
      <c r="H91" s="39"/>
      <c r="I91" s="39"/>
      <c r="J91" s="39"/>
      <c r="K91" s="39"/>
      <c r="L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62"/>
      <c r="S92" s="37"/>
      <c r="T92" s="37"/>
      <c r="U92" s="37"/>
      <c r="V92" s="37"/>
      <c r="W92" s="37"/>
      <c r="X92" s="37"/>
      <c r="Y92" s="37"/>
      <c r="Z92" s="37"/>
      <c r="AA92" s="37"/>
      <c r="AB92" s="37"/>
      <c r="AC92" s="37"/>
      <c r="AD92" s="37"/>
      <c r="AE92" s="37"/>
    </row>
    <row r="93" s="2" customFormat="1" ht="12" customHeight="1">
      <c r="A93" s="37"/>
      <c r="B93" s="38"/>
      <c r="C93" s="31" t="s">
        <v>20</v>
      </c>
      <c r="D93" s="39"/>
      <c r="E93" s="39"/>
      <c r="F93" s="26" t="str">
        <f>F16</f>
        <v xml:space="preserve"> </v>
      </c>
      <c r="G93" s="39"/>
      <c r="H93" s="39"/>
      <c r="I93" s="31" t="s">
        <v>22</v>
      </c>
      <c r="J93" s="78" t="str">
        <f>IF(J16="","",J16)</f>
        <v>27. 4. 2025</v>
      </c>
      <c r="K93" s="39"/>
      <c r="L93" s="62"/>
      <c r="S93" s="37"/>
      <c r="T93" s="37"/>
      <c r="U93" s="37"/>
      <c r="V93" s="37"/>
      <c r="W93" s="37"/>
      <c r="X93" s="37"/>
      <c r="Y93" s="37"/>
      <c r="Z93" s="37"/>
      <c r="AA93" s="37"/>
      <c r="AB93" s="37"/>
      <c r="AC93" s="37"/>
      <c r="AD93" s="37"/>
      <c r="AE93" s="37"/>
    </row>
    <row r="94" s="2" customFormat="1" ht="6.96" customHeight="1">
      <c r="A94" s="37"/>
      <c r="B94" s="38"/>
      <c r="C94" s="39"/>
      <c r="D94" s="39"/>
      <c r="E94" s="39"/>
      <c r="F94" s="39"/>
      <c r="G94" s="39"/>
      <c r="H94" s="39"/>
      <c r="I94" s="39"/>
      <c r="J94" s="39"/>
      <c r="K94" s="39"/>
      <c r="L94" s="62"/>
      <c r="S94" s="37"/>
      <c r="T94" s="37"/>
      <c r="U94" s="37"/>
      <c r="V94" s="37"/>
      <c r="W94" s="37"/>
      <c r="X94" s="37"/>
      <c r="Y94" s="37"/>
      <c r="Z94" s="37"/>
      <c r="AA94" s="37"/>
      <c r="AB94" s="37"/>
      <c r="AC94" s="37"/>
      <c r="AD94" s="37"/>
      <c r="AE94" s="37"/>
    </row>
    <row r="95" s="2" customFormat="1" ht="15.15" customHeight="1">
      <c r="A95" s="37"/>
      <c r="B95" s="38"/>
      <c r="C95" s="31" t="s">
        <v>24</v>
      </c>
      <c r="D95" s="39"/>
      <c r="E95" s="39"/>
      <c r="F95" s="26" t="str">
        <f>E19</f>
        <v>Ústav termomechaniky AV ČR, v.v.i.</v>
      </c>
      <c r="G95" s="39"/>
      <c r="H95" s="39"/>
      <c r="I95" s="31" t="s">
        <v>30</v>
      </c>
      <c r="J95" s="35" t="str">
        <f>E25</f>
        <v>Kania a.s.</v>
      </c>
      <c r="K95" s="39"/>
      <c r="L95" s="62"/>
      <c r="S95" s="37"/>
      <c r="T95" s="37"/>
      <c r="U95" s="37"/>
      <c r="V95" s="37"/>
      <c r="W95" s="37"/>
      <c r="X95" s="37"/>
      <c r="Y95" s="37"/>
      <c r="Z95" s="37"/>
      <c r="AA95" s="37"/>
      <c r="AB95" s="37"/>
      <c r="AC95" s="37"/>
      <c r="AD95" s="37"/>
      <c r="AE95" s="37"/>
    </row>
    <row r="96" s="2" customFormat="1" ht="15.15" customHeight="1">
      <c r="A96" s="37"/>
      <c r="B96" s="38"/>
      <c r="C96" s="31" t="s">
        <v>28</v>
      </c>
      <c r="D96" s="39"/>
      <c r="E96" s="39"/>
      <c r="F96" s="26" t="str">
        <f>IF(E22="","",E22)</f>
        <v>Vyplň údaj</v>
      </c>
      <c r="G96" s="39"/>
      <c r="H96" s="39"/>
      <c r="I96" s="31" t="s">
        <v>33</v>
      </c>
      <c r="J96" s="35" t="str">
        <f>E28</f>
        <v xml:space="preserve"> </v>
      </c>
      <c r="K96" s="39"/>
      <c r="L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62"/>
      <c r="S97" s="37"/>
      <c r="T97" s="37"/>
      <c r="U97" s="37"/>
      <c r="V97" s="37"/>
      <c r="W97" s="37"/>
      <c r="X97" s="37"/>
      <c r="Y97" s="37"/>
      <c r="Z97" s="37"/>
      <c r="AA97" s="37"/>
      <c r="AB97" s="37"/>
      <c r="AC97" s="37"/>
      <c r="AD97" s="37"/>
      <c r="AE97" s="37"/>
    </row>
    <row r="98" s="2" customFormat="1" ht="29.28" customHeight="1">
      <c r="A98" s="37"/>
      <c r="B98" s="38"/>
      <c r="C98" s="184" t="s">
        <v>139</v>
      </c>
      <c r="D98" s="185"/>
      <c r="E98" s="185"/>
      <c r="F98" s="185"/>
      <c r="G98" s="185"/>
      <c r="H98" s="185"/>
      <c r="I98" s="185"/>
      <c r="J98" s="186" t="s">
        <v>140</v>
      </c>
      <c r="K98" s="185"/>
      <c r="L98" s="62"/>
      <c r="S98" s="37"/>
      <c r="T98" s="37"/>
      <c r="U98" s="37"/>
      <c r="V98" s="37"/>
      <c r="W98" s="37"/>
      <c r="X98" s="37"/>
      <c r="Y98" s="37"/>
      <c r="Z98" s="37"/>
      <c r="AA98" s="37"/>
      <c r="AB98" s="37"/>
      <c r="AC98" s="37"/>
      <c r="AD98" s="37"/>
      <c r="AE98" s="37"/>
    </row>
    <row r="99" s="2" customFormat="1" ht="10.32" customHeight="1">
      <c r="A99" s="37"/>
      <c r="B99" s="38"/>
      <c r="C99" s="39"/>
      <c r="D99" s="39"/>
      <c r="E99" s="39"/>
      <c r="F99" s="39"/>
      <c r="G99" s="39"/>
      <c r="H99" s="39"/>
      <c r="I99" s="39"/>
      <c r="J99" s="39"/>
      <c r="K99" s="39"/>
      <c r="L99" s="62"/>
      <c r="S99" s="37"/>
      <c r="T99" s="37"/>
      <c r="U99" s="37"/>
      <c r="V99" s="37"/>
      <c r="W99" s="37"/>
      <c r="X99" s="37"/>
      <c r="Y99" s="37"/>
      <c r="Z99" s="37"/>
      <c r="AA99" s="37"/>
      <c r="AB99" s="37"/>
      <c r="AC99" s="37"/>
      <c r="AD99" s="37"/>
      <c r="AE99" s="37"/>
    </row>
    <row r="100" s="2" customFormat="1" ht="22.8" customHeight="1">
      <c r="A100" s="37"/>
      <c r="B100" s="38"/>
      <c r="C100" s="187" t="s">
        <v>141</v>
      </c>
      <c r="D100" s="39"/>
      <c r="E100" s="39"/>
      <c r="F100" s="39"/>
      <c r="G100" s="39"/>
      <c r="H100" s="39"/>
      <c r="I100" s="39"/>
      <c r="J100" s="109">
        <f>J125</f>
        <v>0</v>
      </c>
      <c r="K100" s="39"/>
      <c r="L100" s="62"/>
      <c r="S100" s="37"/>
      <c r="T100" s="37"/>
      <c r="U100" s="37"/>
      <c r="V100" s="37"/>
      <c r="W100" s="37"/>
      <c r="X100" s="37"/>
      <c r="Y100" s="37"/>
      <c r="Z100" s="37"/>
      <c r="AA100" s="37"/>
      <c r="AB100" s="37"/>
      <c r="AC100" s="37"/>
      <c r="AD100" s="37"/>
      <c r="AE100" s="37"/>
      <c r="AU100" s="16" t="s">
        <v>142</v>
      </c>
    </row>
    <row r="101" s="9" customFormat="1" ht="24.96" customHeight="1">
      <c r="A101" s="9"/>
      <c r="B101" s="188"/>
      <c r="C101" s="189"/>
      <c r="D101" s="190" t="s">
        <v>1228</v>
      </c>
      <c r="E101" s="191"/>
      <c r="F101" s="191"/>
      <c r="G101" s="191"/>
      <c r="H101" s="191"/>
      <c r="I101" s="191"/>
      <c r="J101" s="192">
        <f>J126</f>
        <v>0</v>
      </c>
      <c r="K101" s="189"/>
      <c r="L101" s="193"/>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2"/>
      <c r="S107" s="37"/>
      <c r="T107" s="37"/>
      <c r="U107" s="37"/>
      <c r="V107" s="37"/>
      <c r="W107" s="37"/>
      <c r="X107" s="37"/>
      <c r="Y107" s="37"/>
      <c r="Z107" s="37"/>
      <c r="AA107" s="37"/>
      <c r="AB107" s="37"/>
      <c r="AC107" s="37"/>
      <c r="AD107" s="37"/>
      <c r="AE107" s="37"/>
    </row>
    <row r="108" s="2" customFormat="1" ht="24.96" customHeight="1">
      <c r="A108" s="37"/>
      <c r="B108" s="38"/>
      <c r="C108" s="22" t="s">
        <v>169</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16</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183" t="str">
        <f>E7</f>
        <v>STAVEBNÍ ÚPRAVY OPTICKÝCH LABORATOŘÍ V ÚSTAVU TERMOMECHANIKY AV ČR, v.v.i.</v>
      </c>
      <c r="F111" s="31"/>
      <c r="G111" s="31"/>
      <c r="H111" s="31"/>
      <c r="I111" s="39"/>
      <c r="J111" s="39"/>
      <c r="K111" s="39"/>
      <c r="L111" s="62"/>
      <c r="S111" s="37"/>
      <c r="T111" s="37"/>
      <c r="U111" s="37"/>
      <c r="V111" s="37"/>
      <c r="W111" s="37"/>
      <c r="X111" s="37"/>
      <c r="Y111" s="37"/>
      <c r="Z111" s="37"/>
      <c r="AA111" s="37"/>
      <c r="AB111" s="37"/>
      <c r="AC111" s="37"/>
      <c r="AD111" s="37"/>
      <c r="AE111" s="37"/>
    </row>
    <row r="112" s="1" customFormat="1" ht="12" customHeight="1">
      <c r="B112" s="20"/>
      <c r="C112" s="31" t="s">
        <v>136</v>
      </c>
      <c r="D112" s="21"/>
      <c r="E112" s="21"/>
      <c r="F112" s="21"/>
      <c r="G112" s="21"/>
      <c r="H112" s="21"/>
      <c r="I112" s="21"/>
      <c r="J112" s="21"/>
      <c r="K112" s="21"/>
      <c r="L112" s="19"/>
    </row>
    <row r="113" s="1" customFormat="1" ht="16.5" customHeight="1">
      <c r="B113" s="20"/>
      <c r="C113" s="21"/>
      <c r="D113" s="21"/>
      <c r="E113" s="183" t="s">
        <v>1084</v>
      </c>
      <c r="F113" s="21"/>
      <c r="G113" s="21"/>
      <c r="H113" s="21"/>
      <c r="I113" s="21"/>
      <c r="J113" s="21"/>
      <c r="K113" s="21"/>
      <c r="L113" s="19"/>
    </row>
    <row r="114" s="1" customFormat="1" ht="12" customHeight="1">
      <c r="B114" s="20"/>
      <c r="C114" s="31" t="s">
        <v>1085</v>
      </c>
      <c r="D114" s="21"/>
      <c r="E114" s="21"/>
      <c r="F114" s="21"/>
      <c r="G114" s="21"/>
      <c r="H114" s="21"/>
      <c r="I114" s="21"/>
      <c r="J114" s="21"/>
      <c r="K114" s="21"/>
      <c r="L114" s="19"/>
    </row>
    <row r="115" s="2" customFormat="1" ht="16.5" customHeight="1">
      <c r="A115" s="37"/>
      <c r="B115" s="38"/>
      <c r="C115" s="39"/>
      <c r="D115" s="39"/>
      <c r="E115" s="285" t="s">
        <v>1124</v>
      </c>
      <c r="F115" s="39"/>
      <c r="G115" s="39"/>
      <c r="H115" s="39"/>
      <c r="I115" s="39"/>
      <c r="J115" s="39"/>
      <c r="K115" s="39"/>
      <c r="L115" s="62"/>
      <c r="S115" s="37"/>
      <c r="T115" s="37"/>
      <c r="U115" s="37"/>
      <c r="V115" s="37"/>
      <c r="W115" s="37"/>
      <c r="X115" s="37"/>
      <c r="Y115" s="37"/>
      <c r="Z115" s="37"/>
      <c r="AA115" s="37"/>
      <c r="AB115" s="37"/>
      <c r="AC115" s="37"/>
      <c r="AD115" s="37"/>
      <c r="AE115" s="37"/>
    </row>
    <row r="116" s="2" customFormat="1" ht="12" customHeight="1">
      <c r="A116" s="37"/>
      <c r="B116" s="38"/>
      <c r="C116" s="31" t="s">
        <v>1125</v>
      </c>
      <c r="D116" s="39"/>
      <c r="E116" s="39"/>
      <c r="F116" s="39"/>
      <c r="G116" s="39"/>
      <c r="H116" s="39"/>
      <c r="I116" s="39"/>
      <c r="J116" s="39"/>
      <c r="K116" s="39"/>
      <c r="L116" s="62"/>
      <c r="S116" s="37"/>
      <c r="T116" s="37"/>
      <c r="U116" s="37"/>
      <c r="V116" s="37"/>
      <c r="W116" s="37"/>
      <c r="X116" s="37"/>
      <c r="Y116" s="37"/>
      <c r="Z116" s="37"/>
      <c r="AA116" s="37"/>
      <c r="AB116" s="37"/>
      <c r="AC116" s="37"/>
      <c r="AD116" s="37"/>
      <c r="AE116" s="37"/>
    </row>
    <row r="117" s="2" customFormat="1" ht="16.5" customHeight="1">
      <c r="A117" s="37"/>
      <c r="B117" s="38"/>
      <c r="C117" s="39"/>
      <c r="D117" s="39"/>
      <c r="E117" s="75" t="str">
        <f>E13</f>
        <v>5 - Z.Č.4 - CHLAZENÍ m.č. 3.102</v>
      </c>
      <c r="F117" s="39"/>
      <c r="G117" s="39"/>
      <c r="H117" s="39"/>
      <c r="I117" s="39"/>
      <c r="J117" s="39"/>
      <c r="K117" s="39"/>
      <c r="L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62"/>
      <c r="S118" s="37"/>
      <c r="T118" s="37"/>
      <c r="U118" s="37"/>
      <c r="V118" s="37"/>
      <c r="W118" s="37"/>
      <c r="X118" s="37"/>
      <c r="Y118" s="37"/>
      <c r="Z118" s="37"/>
      <c r="AA118" s="37"/>
      <c r="AB118" s="37"/>
      <c r="AC118" s="37"/>
      <c r="AD118" s="37"/>
      <c r="AE118" s="37"/>
    </row>
    <row r="119" s="2" customFormat="1" ht="12" customHeight="1">
      <c r="A119" s="37"/>
      <c r="B119" s="38"/>
      <c r="C119" s="31" t="s">
        <v>20</v>
      </c>
      <c r="D119" s="39"/>
      <c r="E119" s="39"/>
      <c r="F119" s="26" t="str">
        <f>F16</f>
        <v xml:space="preserve"> </v>
      </c>
      <c r="G119" s="39"/>
      <c r="H119" s="39"/>
      <c r="I119" s="31" t="s">
        <v>22</v>
      </c>
      <c r="J119" s="78" t="str">
        <f>IF(J16="","",J16)</f>
        <v>27. 4. 2025</v>
      </c>
      <c r="K119" s="39"/>
      <c r="L119" s="62"/>
      <c r="S119" s="37"/>
      <c r="T119" s="37"/>
      <c r="U119" s="37"/>
      <c r="V119" s="37"/>
      <c r="W119" s="37"/>
      <c r="X119" s="37"/>
      <c r="Y119" s="37"/>
      <c r="Z119" s="37"/>
      <c r="AA119" s="37"/>
      <c r="AB119" s="37"/>
      <c r="AC119" s="37"/>
      <c r="AD119" s="37"/>
      <c r="AE119" s="37"/>
    </row>
    <row r="120" s="2" customFormat="1" ht="6.96" customHeight="1">
      <c r="A120" s="37"/>
      <c r="B120" s="38"/>
      <c r="C120" s="39"/>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15.15" customHeight="1">
      <c r="A121" s="37"/>
      <c r="B121" s="38"/>
      <c r="C121" s="31" t="s">
        <v>24</v>
      </c>
      <c r="D121" s="39"/>
      <c r="E121" s="39"/>
      <c r="F121" s="26" t="str">
        <f>E19</f>
        <v>Ústav termomechaniky AV ČR, v.v.i.</v>
      </c>
      <c r="G121" s="39"/>
      <c r="H121" s="39"/>
      <c r="I121" s="31" t="s">
        <v>30</v>
      </c>
      <c r="J121" s="35" t="str">
        <f>E25</f>
        <v>Kania a.s.</v>
      </c>
      <c r="K121" s="39"/>
      <c r="L121" s="62"/>
      <c r="S121" s="37"/>
      <c r="T121" s="37"/>
      <c r="U121" s="37"/>
      <c r="V121" s="37"/>
      <c r="W121" s="37"/>
      <c r="X121" s="37"/>
      <c r="Y121" s="37"/>
      <c r="Z121" s="37"/>
      <c r="AA121" s="37"/>
      <c r="AB121" s="37"/>
      <c r="AC121" s="37"/>
      <c r="AD121" s="37"/>
      <c r="AE121" s="37"/>
    </row>
    <row r="122" s="2" customFormat="1" ht="15.15" customHeight="1">
      <c r="A122" s="37"/>
      <c r="B122" s="38"/>
      <c r="C122" s="31" t="s">
        <v>28</v>
      </c>
      <c r="D122" s="39"/>
      <c r="E122" s="39"/>
      <c r="F122" s="26" t="str">
        <f>IF(E22="","",E22)</f>
        <v>Vyplň údaj</v>
      </c>
      <c r="G122" s="39"/>
      <c r="H122" s="39"/>
      <c r="I122" s="31" t="s">
        <v>33</v>
      </c>
      <c r="J122" s="35" t="str">
        <f>E28</f>
        <v xml:space="preserve"> </v>
      </c>
      <c r="K122" s="39"/>
      <c r="L122" s="62"/>
      <c r="S122" s="37"/>
      <c r="T122" s="37"/>
      <c r="U122" s="37"/>
      <c r="V122" s="37"/>
      <c r="W122" s="37"/>
      <c r="X122" s="37"/>
      <c r="Y122" s="37"/>
      <c r="Z122" s="37"/>
      <c r="AA122" s="37"/>
      <c r="AB122" s="37"/>
      <c r="AC122" s="37"/>
      <c r="AD122" s="37"/>
      <c r="AE122" s="37"/>
    </row>
    <row r="123" s="2" customFormat="1" ht="10.32" customHeight="1">
      <c r="A123" s="37"/>
      <c r="B123" s="38"/>
      <c r="C123" s="39"/>
      <c r="D123" s="39"/>
      <c r="E123" s="39"/>
      <c r="F123" s="39"/>
      <c r="G123" s="39"/>
      <c r="H123" s="39"/>
      <c r="I123" s="39"/>
      <c r="J123" s="39"/>
      <c r="K123" s="39"/>
      <c r="L123" s="62"/>
      <c r="S123" s="37"/>
      <c r="T123" s="37"/>
      <c r="U123" s="37"/>
      <c r="V123" s="37"/>
      <c r="W123" s="37"/>
      <c r="X123" s="37"/>
      <c r="Y123" s="37"/>
      <c r="Z123" s="37"/>
      <c r="AA123" s="37"/>
      <c r="AB123" s="37"/>
      <c r="AC123" s="37"/>
      <c r="AD123" s="37"/>
      <c r="AE123" s="37"/>
    </row>
    <row r="124" s="11" customFormat="1" ht="29.28" customHeight="1">
      <c r="A124" s="199"/>
      <c r="B124" s="200"/>
      <c r="C124" s="201" t="s">
        <v>170</v>
      </c>
      <c r="D124" s="202" t="s">
        <v>62</v>
      </c>
      <c r="E124" s="202" t="s">
        <v>58</v>
      </c>
      <c r="F124" s="202" t="s">
        <v>59</v>
      </c>
      <c r="G124" s="202" t="s">
        <v>171</v>
      </c>
      <c r="H124" s="202" t="s">
        <v>172</v>
      </c>
      <c r="I124" s="202" t="s">
        <v>173</v>
      </c>
      <c r="J124" s="202" t="s">
        <v>140</v>
      </c>
      <c r="K124" s="203" t="s">
        <v>174</v>
      </c>
      <c r="L124" s="204"/>
      <c r="M124" s="99" t="s">
        <v>1</v>
      </c>
      <c r="N124" s="100" t="s">
        <v>41</v>
      </c>
      <c r="O124" s="100" t="s">
        <v>175</v>
      </c>
      <c r="P124" s="100" t="s">
        <v>176</v>
      </c>
      <c r="Q124" s="100" t="s">
        <v>177</v>
      </c>
      <c r="R124" s="100" t="s">
        <v>178</v>
      </c>
      <c r="S124" s="100" t="s">
        <v>179</v>
      </c>
      <c r="T124" s="101" t="s">
        <v>180</v>
      </c>
      <c r="U124" s="199"/>
      <c r="V124" s="199"/>
      <c r="W124" s="199"/>
      <c r="X124" s="199"/>
      <c r="Y124" s="199"/>
      <c r="Z124" s="199"/>
      <c r="AA124" s="199"/>
      <c r="AB124" s="199"/>
      <c r="AC124" s="199"/>
      <c r="AD124" s="199"/>
      <c r="AE124" s="199"/>
    </row>
    <row r="125" s="2" customFormat="1" ht="22.8" customHeight="1">
      <c r="A125" s="37"/>
      <c r="B125" s="38"/>
      <c r="C125" s="106" t="s">
        <v>181</v>
      </c>
      <c r="D125" s="39"/>
      <c r="E125" s="39"/>
      <c r="F125" s="39"/>
      <c r="G125" s="39"/>
      <c r="H125" s="39"/>
      <c r="I125" s="39"/>
      <c r="J125" s="205">
        <f>BK125</f>
        <v>0</v>
      </c>
      <c r="K125" s="39"/>
      <c r="L125" s="43"/>
      <c r="M125" s="102"/>
      <c r="N125" s="206"/>
      <c r="O125" s="103"/>
      <c r="P125" s="207">
        <f>P126</f>
        <v>0</v>
      </c>
      <c r="Q125" s="103"/>
      <c r="R125" s="207">
        <f>R126</f>
        <v>0</v>
      </c>
      <c r="S125" s="103"/>
      <c r="T125" s="208">
        <f>T126</f>
        <v>0</v>
      </c>
      <c r="U125" s="37"/>
      <c r="V125" s="37"/>
      <c r="W125" s="37"/>
      <c r="X125" s="37"/>
      <c r="Y125" s="37"/>
      <c r="Z125" s="37"/>
      <c r="AA125" s="37"/>
      <c r="AB125" s="37"/>
      <c r="AC125" s="37"/>
      <c r="AD125" s="37"/>
      <c r="AE125" s="37"/>
      <c r="AT125" s="16" t="s">
        <v>76</v>
      </c>
      <c r="AU125" s="16" t="s">
        <v>142</v>
      </c>
      <c r="BK125" s="209">
        <f>BK126</f>
        <v>0</v>
      </c>
    </row>
    <row r="126" s="12" customFormat="1" ht="25.92" customHeight="1">
      <c r="A126" s="12"/>
      <c r="B126" s="210"/>
      <c r="C126" s="211"/>
      <c r="D126" s="212" t="s">
        <v>76</v>
      </c>
      <c r="E126" s="213" t="s">
        <v>1145</v>
      </c>
      <c r="F126" s="213" t="s">
        <v>112</v>
      </c>
      <c r="G126" s="211"/>
      <c r="H126" s="211"/>
      <c r="I126" s="214"/>
      <c r="J126" s="215">
        <f>BK126</f>
        <v>0</v>
      </c>
      <c r="K126" s="211"/>
      <c r="L126" s="216"/>
      <c r="M126" s="217"/>
      <c r="N126" s="218"/>
      <c r="O126" s="218"/>
      <c r="P126" s="219">
        <f>SUM(P127:P139)</f>
        <v>0</v>
      </c>
      <c r="Q126" s="218"/>
      <c r="R126" s="219">
        <f>SUM(R127:R139)</f>
        <v>0</v>
      </c>
      <c r="S126" s="218"/>
      <c r="T126" s="220">
        <f>SUM(T127:T139)</f>
        <v>0</v>
      </c>
      <c r="U126" s="12"/>
      <c r="V126" s="12"/>
      <c r="W126" s="12"/>
      <c r="X126" s="12"/>
      <c r="Y126" s="12"/>
      <c r="Z126" s="12"/>
      <c r="AA126" s="12"/>
      <c r="AB126" s="12"/>
      <c r="AC126" s="12"/>
      <c r="AD126" s="12"/>
      <c r="AE126" s="12"/>
      <c r="AR126" s="221" t="s">
        <v>85</v>
      </c>
      <c r="AT126" s="222" t="s">
        <v>76</v>
      </c>
      <c r="AU126" s="222" t="s">
        <v>77</v>
      </c>
      <c r="AY126" s="221" t="s">
        <v>184</v>
      </c>
      <c r="BK126" s="223">
        <f>SUM(BK127:BK139)</f>
        <v>0</v>
      </c>
    </row>
    <row r="127" s="2" customFormat="1" ht="24.15" customHeight="1">
      <c r="A127" s="37"/>
      <c r="B127" s="38"/>
      <c r="C127" s="226" t="s">
        <v>85</v>
      </c>
      <c r="D127" s="226" t="s">
        <v>186</v>
      </c>
      <c r="E127" s="227" t="s">
        <v>1229</v>
      </c>
      <c r="F127" s="228" t="s">
        <v>1230</v>
      </c>
      <c r="G127" s="229" t="s">
        <v>733</v>
      </c>
      <c r="H127" s="230">
        <v>1</v>
      </c>
      <c r="I127" s="231"/>
      <c r="J127" s="232">
        <f>ROUND(I127*H127,2)</f>
        <v>0</v>
      </c>
      <c r="K127" s="228" t="s">
        <v>202</v>
      </c>
      <c r="L127" s="43"/>
      <c r="M127" s="233" t="s">
        <v>1</v>
      </c>
      <c r="N127" s="234" t="s">
        <v>42</v>
      </c>
      <c r="O127" s="90"/>
      <c r="P127" s="235">
        <f>O127*H127</f>
        <v>0</v>
      </c>
      <c r="Q127" s="235">
        <v>0</v>
      </c>
      <c r="R127" s="235">
        <f>Q127*H127</f>
        <v>0</v>
      </c>
      <c r="S127" s="235">
        <v>0</v>
      </c>
      <c r="T127" s="236">
        <f>S127*H127</f>
        <v>0</v>
      </c>
      <c r="U127" s="37"/>
      <c r="V127" s="37"/>
      <c r="W127" s="37"/>
      <c r="X127" s="37"/>
      <c r="Y127" s="37"/>
      <c r="Z127" s="37"/>
      <c r="AA127" s="37"/>
      <c r="AB127" s="37"/>
      <c r="AC127" s="37"/>
      <c r="AD127" s="37"/>
      <c r="AE127" s="37"/>
      <c r="AR127" s="237" t="s">
        <v>108</v>
      </c>
      <c r="AT127" s="237" t="s">
        <v>186</v>
      </c>
      <c r="AU127" s="237" t="s">
        <v>85</v>
      </c>
      <c r="AY127" s="16" t="s">
        <v>184</v>
      </c>
      <c r="BE127" s="238">
        <f>IF(N127="základní",J127,0)</f>
        <v>0</v>
      </c>
      <c r="BF127" s="238">
        <f>IF(N127="snížená",J127,0)</f>
        <v>0</v>
      </c>
      <c r="BG127" s="238">
        <f>IF(N127="zákl. přenesená",J127,0)</f>
        <v>0</v>
      </c>
      <c r="BH127" s="238">
        <f>IF(N127="sníž. přenesená",J127,0)</f>
        <v>0</v>
      </c>
      <c r="BI127" s="238">
        <f>IF(N127="nulová",J127,0)</f>
        <v>0</v>
      </c>
      <c r="BJ127" s="16" t="s">
        <v>85</v>
      </c>
      <c r="BK127" s="238">
        <f>ROUND(I127*H127,2)</f>
        <v>0</v>
      </c>
      <c r="BL127" s="16" t="s">
        <v>108</v>
      </c>
      <c r="BM127" s="237" t="s">
        <v>87</v>
      </c>
    </row>
    <row r="128" s="2" customFormat="1">
      <c r="A128" s="37"/>
      <c r="B128" s="38"/>
      <c r="C128" s="39"/>
      <c r="D128" s="241" t="s">
        <v>300</v>
      </c>
      <c r="E128" s="39"/>
      <c r="F128" s="272" t="s">
        <v>1205</v>
      </c>
      <c r="G128" s="39"/>
      <c r="H128" s="39"/>
      <c r="I128" s="273"/>
      <c r="J128" s="39"/>
      <c r="K128" s="39"/>
      <c r="L128" s="43"/>
      <c r="M128" s="274"/>
      <c r="N128" s="275"/>
      <c r="O128" s="90"/>
      <c r="P128" s="90"/>
      <c r="Q128" s="90"/>
      <c r="R128" s="90"/>
      <c r="S128" s="90"/>
      <c r="T128" s="91"/>
      <c r="U128" s="37"/>
      <c r="V128" s="37"/>
      <c r="W128" s="37"/>
      <c r="X128" s="37"/>
      <c r="Y128" s="37"/>
      <c r="Z128" s="37"/>
      <c r="AA128" s="37"/>
      <c r="AB128" s="37"/>
      <c r="AC128" s="37"/>
      <c r="AD128" s="37"/>
      <c r="AE128" s="37"/>
      <c r="AT128" s="16" t="s">
        <v>300</v>
      </c>
      <c r="AU128" s="16" t="s">
        <v>85</v>
      </c>
    </row>
    <row r="129" s="2" customFormat="1" ht="21.75" customHeight="1">
      <c r="A129" s="37"/>
      <c r="B129" s="38"/>
      <c r="C129" s="226" t="s">
        <v>87</v>
      </c>
      <c r="D129" s="226" t="s">
        <v>186</v>
      </c>
      <c r="E129" s="227" t="s">
        <v>1231</v>
      </c>
      <c r="F129" s="228" t="s">
        <v>1232</v>
      </c>
      <c r="G129" s="229" t="s">
        <v>1</v>
      </c>
      <c r="H129" s="230">
        <v>0</v>
      </c>
      <c r="I129" s="231"/>
      <c r="J129" s="232">
        <f>ROUND(I129*H129,2)</f>
        <v>0</v>
      </c>
      <c r="K129" s="228" t="s">
        <v>202</v>
      </c>
      <c r="L129" s="43"/>
      <c r="M129" s="233" t="s">
        <v>1</v>
      </c>
      <c r="N129" s="234" t="s">
        <v>42</v>
      </c>
      <c r="O129" s="90"/>
      <c r="P129" s="235">
        <f>O129*H129</f>
        <v>0</v>
      </c>
      <c r="Q129" s="235">
        <v>0</v>
      </c>
      <c r="R129" s="235">
        <f>Q129*H129</f>
        <v>0</v>
      </c>
      <c r="S129" s="235">
        <v>0</v>
      </c>
      <c r="T129" s="236">
        <f>S129*H129</f>
        <v>0</v>
      </c>
      <c r="U129" s="37"/>
      <c r="V129" s="37"/>
      <c r="W129" s="37"/>
      <c r="X129" s="37"/>
      <c r="Y129" s="37"/>
      <c r="Z129" s="37"/>
      <c r="AA129" s="37"/>
      <c r="AB129" s="37"/>
      <c r="AC129" s="37"/>
      <c r="AD129" s="37"/>
      <c r="AE129" s="37"/>
      <c r="AR129" s="237" t="s">
        <v>108</v>
      </c>
      <c r="AT129" s="237" t="s">
        <v>186</v>
      </c>
      <c r="AU129" s="237" t="s">
        <v>85</v>
      </c>
      <c r="AY129" s="16" t="s">
        <v>184</v>
      </c>
      <c r="BE129" s="238">
        <f>IF(N129="základní",J129,0)</f>
        <v>0</v>
      </c>
      <c r="BF129" s="238">
        <f>IF(N129="snížená",J129,0)</f>
        <v>0</v>
      </c>
      <c r="BG129" s="238">
        <f>IF(N129="zákl. přenesená",J129,0)</f>
        <v>0</v>
      </c>
      <c r="BH129" s="238">
        <f>IF(N129="sníž. přenesená",J129,0)</f>
        <v>0</v>
      </c>
      <c r="BI129" s="238">
        <f>IF(N129="nulová",J129,0)</f>
        <v>0</v>
      </c>
      <c r="BJ129" s="16" t="s">
        <v>85</v>
      </c>
      <c r="BK129" s="238">
        <f>ROUND(I129*H129,2)</f>
        <v>0</v>
      </c>
      <c r="BL129" s="16" t="s">
        <v>108</v>
      </c>
      <c r="BM129" s="237" t="s">
        <v>108</v>
      </c>
    </row>
    <row r="130" s="2" customFormat="1" ht="16.5" customHeight="1">
      <c r="A130" s="37"/>
      <c r="B130" s="38"/>
      <c r="C130" s="226" t="s">
        <v>102</v>
      </c>
      <c r="D130" s="226" t="s">
        <v>186</v>
      </c>
      <c r="E130" s="227" t="s">
        <v>1167</v>
      </c>
      <c r="F130" s="228" t="s">
        <v>1209</v>
      </c>
      <c r="G130" s="229" t="s">
        <v>733</v>
      </c>
      <c r="H130" s="230">
        <v>1</v>
      </c>
      <c r="I130" s="231"/>
      <c r="J130" s="232">
        <f>ROUND(I130*H130,2)</f>
        <v>0</v>
      </c>
      <c r="K130" s="228" t="s">
        <v>202</v>
      </c>
      <c r="L130" s="43"/>
      <c r="M130" s="233" t="s">
        <v>1</v>
      </c>
      <c r="N130" s="234" t="s">
        <v>42</v>
      </c>
      <c r="O130" s="90"/>
      <c r="P130" s="235">
        <f>O130*H130</f>
        <v>0</v>
      </c>
      <c r="Q130" s="235">
        <v>0</v>
      </c>
      <c r="R130" s="235">
        <f>Q130*H130</f>
        <v>0</v>
      </c>
      <c r="S130" s="235">
        <v>0</v>
      </c>
      <c r="T130" s="236">
        <f>S130*H130</f>
        <v>0</v>
      </c>
      <c r="U130" s="37"/>
      <c r="V130" s="37"/>
      <c r="W130" s="37"/>
      <c r="X130" s="37"/>
      <c r="Y130" s="37"/>
      <c r="Z130" s="37"/>
      <c r="AA130" s="37"/>
      <c r="AB130" s="37"/>
      <c r="AC130" s="37"/>
      <c r="AD130" s="37"/>
      <c r="AE130" s="37"/>
      <c r="AR130" s="237" t="s">
        <v>108</v>
      </c>
      <c r="AT130" s="237" t="s">
        <v>186</v>
      </c>
      <c r="AU130" s="237" t="s">
        <v>85</v>
      </c>
      <c r="AY130" s="16" t="s">
        <v>184</v>
      </c>
      <c r="BE130" s="238">
        <f>IF(N130="základní",J130,0)</f>
        <v>0</v>
      </c>
      <c r="BF130" s="238">
        <f>IF(N130="snížená",J130,0)</f>
        <v>0</v>
      </c>
      <c r="BG130" s="238">
        <f>IF(N130="zákl. přenesená",J130,0)</f>
        <v>0</v>
      </c>
      <c r="BH130" s="238">
        <f>IF(N130="sníž. přenesená",J130,0)</f>
        <v>0</v>
      </c>
      <c r="BI130" s="238">
        <f>IF(N130="nulová",J130,0)</f>
        <v>0</v>
      </c>
      <c r="BJ130" s="16" t="s">
        <v>85</v>
      </c>
      <c r="BK130" s="238">
        <f>ROUND(I130*H130,2)</f>
        <v>0</v>
      </c>
      <c r="BL130" s="16" t="s">
        <v>108</v>
      </c>
      <c r="BM130" s="237" t="s">
        <v>114</v>
      </c>
    </row>
    <row r="131" s="2" customFormat="1" ht="16.5" customHeight="1">
      <c r="A131" s="37"/>
      <c r="B131" s="38"/>
      <c r="C131" s="226" t="s">
        <v>108</v>
      </c>
      <c r="D131" s="226" t="s">
        <v>186</v>
      </c>
      <c r="E131" s="227" t="s">
        <v>1170</v>
      </c>
      <c r="F131" s="228" t="s">
        <v>1208</v>
      </c>
      <c r="G131" s="229" t="s">
        <v>733</v>
      </c>
      <c r="H131" s="230">
        <v>1</v>
      </c>
      <c r="I131" s="231"/>
      <c r="J131" s="232">
        <f>ROUND(I131*H131,2)</f>
        <v>0</v>
      </c>
      <c r="K131" s="228" t="s">
        <v>202</v>
      </c>
      <c r="L131" s="43"/>
      <c r="M131" s="233" t="s">
        <v>1</v>
      </c>
      <c r="N131" s="234" t="s">
        <v>42</v>
      </c>
      <c r="O131" s="90"/>
      <c r="P131" s="235">
        <f>O131*H131</f>
        <v>0</v>
      </c>
      <c r="Q131" s="235">
        <v>0</v>
      </c>
      <c r="R131" s="235">
        <f>Q131*H131</f>
        <v>0</v>
      </c>
      <c r="S131" s="235">
        <v>0</v>
      </c>
      <c r="T131" s="236">
        <f>S131*H131</f>
        <v>0</v>
      </c>
      <c r="U131" s="37"/>
      <c r="V131" s="37"/>
      <c r="W131" s="37"/>
      <c r="X131" s="37"/>
      <c r="Y131" s="37"/>
      <c r="Z131" s="37"/>
      <c r="AA131" s="37"/>
      <c r="AB131" s="37"/>
      <c r="AC131" s="37"/>
      <c r="AD131" s="37"/>
      <c r="AE131" s="37"/>
      <c r="AR131" s="237" t="s">
        <v>108</v>
      </c>
      <c r="AT131" s="237" t="s">
        <v>186</v>
      </c>
      <c r="AU131" s="237" t="s">
        <v>85</v>
      </c>
      <c r="AY131" s="16" t="s">
        <v>184</v>
      </c>
      <c r="BE131" s="238">
        <f>IF(N131="základní",J131,0)</f>
        <v>0</v>
      </c>
      <c r="BF131" s="238">
        <f>IF(N131="snížená",J131,0)</f>
        <v>0</v>
      </c>
      <c r="BG131" s="238">
        <f>IF(N131="zákl. přenesená",J131,0)</f>
        <v>0</v>
      </c>
      <c r="BH131" s="238">
        <f>IF(N131="sníž. přenesená",J131,0)</f>
        <v>0</v>
      </c>
      <c r="BI131" s="238">
        <f>IF(N131="nulová",J131,0)</f>
        <v>0</v>
      </c>
      <c r="BJ131" s="16" t="s">
        <v>85</v>
      </c>
      <c r="BK131" s="238">
        <f>ROUND(I131*H131,2)</f>
        <v>0</v>
      </c>
      <c r="BL131" s="16" t="s">
        <v>108</v>
      </c>
      <c r="BM131" s="237" t="s">
        <v>221</v>
      </c>
    </row>
    <row r="132" s="2" customFormat="1" ht="16.5" customHeight="1">
      <c r="A132" s="37"/>
      <c r="B132" s="38"/>
      <c r="C132" s="226" t="s">
        <v>111</v>
      </c>
      <c r="D132" s="226" t="s">
        <v>186</v>
      </c>
      <c r="E132" s="227" t="s">
        <v>1183</v>
      </c>
      <c r="F132" s="228" t="s">
        <v>1210</v>
      </c>
      <c r="G132" s="229" t="s">
        <v>916</v>
      </c>
      <c r="H132" s="230">
        <v>7</v>
      </c>
      <c r="I132" s="231"/>
      <c r="J132" s="232">
        <f>ROUND(I132*H132,2)</f>
        <v>0</v>
      </c>
      <c r="K132" s="228" t="s">
        <v>202</v>
      </c>
      <c r="L132" s="43"/>
      <c r="M132" s="233" t="s">
        <v>1</v>
      </c>
      <c r="N132" s="234" t="s">
        <v>42</v>
      </c>
      <c r="O132" s="90"/>
      <c r="P132" s="235">
        <f>O132*H132</f>
        <v>0</v>
      </c>
      <c r="Q132" s="235">
        <v>0</v>
      </c>
      <c r="R132" s="235">
        <f>Q132*H132</f>
        <v>0</v>
      </c>
      <c r="S132" s="235">
        <v>0</v>
      </c>
      <c r="T132" s="236">
        <f>S132*H132</f>
        <v>0</v>
      </c>
      <c r="U132" s="37"/>
      <c r="V132" s="37"/>
      <c r="W132" s="37"/>
      <c r="X132" s="37"/>
      <c r="Y132" s="37"/>
      <c r="Z132" s="37"/>
      <c r="AA132" s="37"/>
      <c r="AB132" s="37"/>
      <c r="AC132" s="37"/>
      <c r="AD132" s="37"/>
      <c r="AE132" s="37"/>
      <c r="AR132" s="237" t="s">
        <v>108</v>
      </c>
      <c r="AT132" s="237" t="s">
        <v>186</v>
      </c>
      <c r="AU132" s="237" t="s">
        <v>85</v>
      </c>
      <c r="AY132" s="16" t="s">
        <v>184</v>
      </c>
      <c r="BE132" s="238">
        <f>IF(N132="základní",J132,0)</f>
        <v>0</v>
      </c>
      <c r="BF132" s="238">
        <f>IF(N132="snížená",J132,0)</f>
        <v>0</v>
      </c>
      <c r="BG132" s="238">
        <f>IF(N132="zákl. přenesená",J132,0)</f>
        <v>0</v>
      </c>
      <c r="BH132" s="238">
        <f>IF(N132="sníž. přenesená",J132,0)</f>
        <v>0</v>
      </c>
      <c r="BI132" s="238">
        <f>IF(N132="nulová",J132,0)</f>
        <v>0</v>
      </c>
      <c r="BJ132" s="16" t="s">
        <v>85</v>
      </c>
      <c r="BK132" s="238">
        <f>ROUND(I132*H132,2)</f>
        <v>0</v>
      </c>
      <c r="BL132" s="16" t="s">
        <v>108</v>
      </c>
      <c r="BM132" s="237" t="s">
        <v>229</v>
      </c>
    </row>
    <row r="133" s="2" customFormat="1" ht="16.5" customHeight="1">
      <c r="A133" s="37"/>
      <c r="B133" s="38"/>
      <c r="C133" s="226" t="s">
        <v>114</v>
      </c>
      <c r="D133" s="226" t="s">
        <v>186</v>
      </c>
      <c r="E133" s="227" t="s">
        <v>1185</v>
      </c>
      <c r="F133" s="228" t="s">
        <v>1211</v>
      </c>
      <c r="G133" s="229" t="s">
        <v>733</v>
      </c>
      <c r="H133" s="230">
        <v>1</v>
      </c>
      <c r="I133" s="231"/>
      <c r="J133" s="232">
        <f>ROUND(I133*H133,2)</f>
        <v>0</v>
      </c>
      <c r="K133" s="228" t="s">
        <v>202</v>
      </c>
      <c r="L133" s="43"/>
      <c r="M133" s="233" t="s">
        <v>1</v>
      </c>
      <c r="N133" s="234" t="s">
        <v>42</v>
      </c>
      <c r="O133" s="90"/>
      <c r="P133" s="235">
        <f>O133*H133</f>
        <v>0</v>
      </c>
      <c r="Q133" s="235">
        <v>0</v>
      </c>
      <c r="R133" s="235">
        <f>Q133*H133</f>
        <v>0</v>
      </c>
      <c r="S133" s="235">
        <v>0</v>
      </c>
      <c r="T133" s="236">
        <f>S133*H133</f>
        <v>0</v>
      </c>
      <c r="U133" s="37"/>
      <c r="V133" s="37"/>
      <c r="W133" s="37"/>
      <c r="X133" s="37"/>
      <c r="Y133" s="37"/>
      <c r="Z133" s="37"/>
      <c r="AA133" s="37"/>
      <c r="AB133" s="37"/>
      <c r="AC133" s="37"/>
      <c r="AD133" s="37"/>
      <c r="AE133" s="37"/>
      <c r="AR133" s="237" t="s">
        <v>108</v>
      </c>
      <c r="AT133" s="237" t="s">
        <v>186</v>
      </c>
      <c r="AU133" s="237" t="s">
        <v>85</v>
      </c>
      <c r="AY133" s="16" t="s">
        <v>184</v>
      </c>
      <c r="BE133" s="238">
        <f>IF(N133="základní",J133,0)</f>
        <v>0</v>
      </c>
      <c r="BF133" s="238">
        <f>IF(N133="snížená",J133,0)</f>
        <v>0</v>
      </c>
      <c r="BG133" s="238">
        <f>IF(N133="zákl. přenesená",J133,0)</f>
        <v>0</v>
      </c>
      <c r="BH133" s="238">
        <f>IF(N133="sníž. přenesená",J133,0)</f>
        <v>0</v>
      </c>
      <c r="BI133" s="238">
        <f>IF(N133="nulová",J133,0)</f>
        <v>0</v>
      </c>
      <c r="BJ133" s="16" t="s">
        <v>85</v>
      </c>
      <c r="BK133" s="238">
        <f>ROUND(I133*H133,2)</f>
        <v>0</v>
      </c>
      <c r="BL133" s="16" t="s">
        <v>108</v>
      </c>
      <c r="BM133" s="237" t="s">
        <v>8</v>
      </c>
    </row>
    <row r="134" s="2" customFormat="1" ht="16.5" customHeight="1">
      <c r="A134" s="37"/>
      <c r="B134" s="38"/>
      <c r="C134" s="226" t="s">
        <v>216</v>
      </c>
      <c r="D134" s="226" t="s">
        <v>186</v>
      </c>
      <c r="E134" s="227" t="s">
        <v>1187</v>
      </c>
      <c r="F134" s="228" t="s">
        <v>1212</v>
      </c>
      <c r="G134" s="229" t="s">
        <v>733</v>
      </c>
      <c r="H134" s="230">
        <v>1</v>
      </c>
      <c r="I134" s="231"/>
      <c r="J134" s="232">
        <f>ROUND(I134*H134,2)</f>
        <v>0</v>
      </c>
      <c r="K134" s="228" t="s">
        <v>202</v>
      </c>
      <c r="L134" s="43"/>
      <c r="M134" s="233" t="s">
        <v>1</v>
      </c>
      <c r="N134" s="234" t="s">
        <v>42</v>
      </c>
      <c r="O134" s="90"/>
      <c r="P134" s="235">
        <f>O134*H134</f>
        <v>0</v>
      </c>
      <c r="Q134" s="235">
        <v>0</v>
      </c>
      <c r="R134" s="235">
        <f>Q134*H134</f>
        <v>0</v>
      </c>
      <c r="S134" s="235">
        <v>0</v>
      </c>
      <c r="T134" s="236">
        <f>S134*H134</f>
        <v>0</v>
      </c>
      <c r="U134" s="37"/>
      <c r="V134" s="37"/>
      <c r="W134" s="37"/>
      <c r="X134" s="37"/>
      <c r="Y134" s="37"/>
      <c r="Z134" s="37"/>
      <c r="AA134" s="37"/>
      <c r="AB134" s="37"/>
      <c r="AC134" s="37"/>
      <c r="AD134" s="37"/>
      <c r="AE134" s="37"/>
      <c r="AR134" s="237" t="s">
        <v>108</v>
      </c>
      <c r="AT134" s="237" t="s">
        <v>186</v>
      </c>
      <c r="AU134" s="237" t="s">
        <v>85</v>
      </c>
      <c r="AY134" s="16" t="s">
        <v>184</v>
      </c>
      <c r="BE134" s="238">
        <f>IF(N134="základní",J134,0)</f>
        <v>0</v>
      </c>
      <c r="BF134" s="238">
        <f>IF(N134="snížená",J134,0)</f>
        <v>0</v>
      </c>
      <c r="BG134" s="238">
        <f>IF(N134="zákl. přenesená",J134,0)</f>
        <v>0</v>
      </c>
      <c r="BH134" s="238">
        <f>IF(N134="sníž. přenesená",J134,0)</f>
        <v>0</v>
      </c>
      <c r="BI134" s="238">
        <f>IF(N134="nulová",J134,0)</f>
        <v>0</v>
      </c>
      <c r="BJ134" s="16" t="s">
        <v>85</v>
      </c>
      <c r="BK134" s="238">
        <f>ROUND(I134*H134,2)</f>
        <v>0</v>
      </c>
      <c r="BL134" s="16" t="s">
        <v>108</v>
      </c>
      <c r="BM134" s="237" t="s">
        <v>250</v>
      </c>
    </row>
    <row r="135" s="2" customFormat="1" ht="16.5" customHeight="1">
      <c r="A135" s="37"/>
      <c r="B135" s="38"/>
      <c r="C135" s="226" t="s">
        <v>221</v>
      </c>
      <c r="D135" s="226" t="s">
        <v>186</v>
      </c>
      <c r="E135" s="227" t="s">
        <v>1189</v>
      </c>
      <c r="F135" s="228" t="s">
        <v>1213</v>
      </c>
      <c r="G135" s="229" t="s">
        <v>916</v>
      </c>
      <c r="H135" s="230">
        <v>20</v>
      </c>
      <c r="I135" s="231"/>
      <c r="J135" s="232">
        <f>ROUND(I135*H135,2)</f>
        <v>0</v>
      </c>
      <c r="K135" s="228" t="s">
        <v>202</v>
      </c>
      <c r="L135" s="43"/>
      <c r="M135" s="233" t="s">
        <v>1</v>
      </c>
      <c r="N135" s="234" t="s">
        <v>42</v>
      </c>
      <c r="O135" s="90"/>
      <c r="P135" s="235">
        <f>O135*H135</f>
        <v>0</v>
      </c>
      <c r="Q135" s="235">
        <v>0</v>
      </c>
      <c r="R135" s="235">
        <f>Q135*H135</f>
        <v>0</v>
      </c>
      <c r="S135" s="235">
        <v>0</v>
      </c>
      <c r="T135" s="236">
        <f>S135*H135</f>
        <v>0</v>
      </c>
      <c r="U135" s="37"/>
      <c r="V135" s="37"/>
      <c r="W135" s="37"/>
      <c r="X135" s="37"/>
      <c r="Y135" s="37"/>
      <c r="Z135" s="37"/>
      <c r="AA135" s="37"/>
      <c r="AB135" s="37"/>
      <c r="AC135" s="37"/>
      <c r="AD135" s="37"/>
      <c r="AE135" s="37"/>
      <c r="AR135" s="237" t="s">
        <v>108</v>
      </c>
      <c r="AT135" s="237" t="s">
        <v>186</v>
      </c>
      <c r="AU135" s="237" t="s">
        <v>85</v>
      </c>
      <c r="AY135" s="16" t="s">
        <v>184</v>
      </c>
      <c r="BE135" s="238">
        <f>IF(N135="základní",J135,0)</f>
        <v>0</v>
      </c>
      <c r="BF135" s="238">
        <f>IF(N135="snížená",J135,0)</f>
        <v>0</v>
      </c>
      <c r="BG135" s="238">
        <f>IF(N135="zákl. přenesená",J135,0)</f>
        <v>0</v>
      </c>
      <c r="BH135" s="238">
        <f>IF(N135="sníž. přenesená",J135,0)</f>
        <v>0</v>
      </c>
      <c r="BI135" s="238">
        <f>IF(N135="nulová",J135,0)</f>
        <v>0</v>
      </c>
      <c r="BJ135" s="16" t="s">
        <v>85</v>
      </c>
      <c r="BK135" s="238">
        <f>ROUND(I135*H135,2)</f>
        <v>0</v>
      </c>
      <c r="BL135" s="16" t="s">
        <v>108</v>
      </c>
      <c r="BM135" s="237" t="s">
        <v>260</v>
      </c>
    </row>
    <row r="136" s="2" customFormat="1" ht="16.5" customHeight="1">
      <c r="A136" s="37"/>
      <c r="B136" s="38"/>
      <c r="C136" s="226" t="s">
        <v>225</v>
      </c>
      <c r="D136" s="226" t="s">
        <v>186</v>
      </c>
      <c r="E136" s="227" t="s">
        <v>1191</v>
      </c>
      <c r="F136" s="228" t="s">
        <v>1214</v>
      </c>
      <c r="G136" s="229" t="s">
        <v>916</v>
      </c>
      <c r="H136" s="230">
        <v>2</v>
      </c>
      <c r="I136" s="231"/>
      <c r="J136" s="232">
        <f>ROUND(I136*H136,2)</f>
        <v>0</v>
      </c>
      <c r="K136" s="228" t="s">
        <v>202</v>
      </c>
      <c r="L136" s="43"/>
      <c r="M136" s="233" t="s">
        <v>1</v>
      </c>
      <c r="N136" s="234" t="s">
        <v>42</v>
      </c>
      <c r="O136" s="90"/>
      <c r="P136" s="235">
        <f>O136*H136</f>
        <v>0</v>
      </c>
      <c r="Q136" s="235">
        <v>0</v>
      </c>
      <c r="R136" s="235">
        <f>Q136*H136</f>
        <v>0</v>
      </c>
      <c r="S136" s="235">
        <v>0</v>
      </c>
      <c r="T136" s="236">
        <f>S136*H136</f>
        <v>0</v>
      </c>
      <c r="U136" s="37"/>
      <c r="V136" s="37"/>
      <c r="W136" s="37"/>
      <c r="X136" s="37"/>
      <c r="Y136" s="37"/>
      <c r="Z136" s="37"/>
      <c r="AA136" s="37"/>
      <c r="AB136" s="37"/>
      <c r="AC136" s="37"/>
      <c r="AD136" s="37"/>
      <c r="AE136" s="37"/>
      <c r="AR136" s="237" t="s">
        <v>108</v>
      </c>
      <c r="AT136" s="237" t="s">
        <v>186</v>
      </c>
      <c r="AU136" s="237" t="s">
        <v>85</v>
      </c>
      <c r="AY136" s="16" t="s">
        <v>184</v>
      </c>
      <c r="BE136" s="238">
        <f>IF(N136="základní",J136,0)</f>
        <v>0</v>
      </c>
      <c r="BF136" s="238">
        <f>IF(N136="snížená",J136,0)</f>
        <v>0</v>
      </c>
      <c r="BG136" s="238">
        <f>IF(N136="zákl. přenesená",J136,0)</f>
        <v>0</v>
      </c>
      <c r="BH136" s="238">
        <f>IF(N136="sníž. přenesená",J136,0)</f>
        <v>0</v>
      </c>
      <c r="BI136" s="238">
        <f>IF(N136="nulová",J136,0)</f>
        <v>0</v>
      </c>
      <c r="BJ136" s="16" t="s">
        <v>85</v>
      </c>
      <c r="BK136" s="238">
        <f>ROUND(I136*H136,2)</f>
        <v>0</v>
      </c>
      <c r="BL136" s="16" t="s">
        <v>108</v>
      </c>
      <c r="BM136" s="237" t="s">
        <v>272</v>
      </c>
    </row>
    <row r="137" s="2" customFormat="1" ht="16.5" customHeight="1">
      <c r="A137" s="37"/>
      <c r="B137" s="38"/>
      <c r="C137" s="226" t="s">
        <v>229</v>
      </c>
      <c r="D137" s="226" t="s">
        <v>186</v>
      </c>
      <c r="E137" s="227" t="s">
        <v>1193</v>
      </c>
      <c r="F137" s="228" t="s">
        <v>1215</v>
      </c>
      <c r="G137" s="229" t="s">
        <v>916</v>
      </c>
      <c r="H137" s="230">
        <v>4</v>
      </c>
      <c r="I137" s="231"/>
      <c r="J137" s="232">
        <f>ROUND(I137*H137,2)</f>
        <v>0</v>
      </c>
      <c r="K137" s="228" t="s">
        <v>202</v>
      </c>
      <c r="L137" s="43"/>
      <c r="M137" s="233" t="s">
        <v>1</v>
      </c>
      <c r="N137" s="234" t="s">
        <v>42</v>
      </c>
      <c r="O137" s="90"/>
      <c r="P137" s="235">
        <f>O137*H137</f>
        <v>0</v>
      </c>
      <c r="Q137" s="235">
        <v>0</v>
      </c>
      <c r="R137" s="235">
        <f>Q137*H137</f>
        <v>0</v>
      </c>
      <c r="S137" s="235">
        <v>0</v>
      </c>
      <c r="T137" s="236">
        <f>S137*H137</f>
        <v>0</v>
      </c>
      <c r="U137" s="37"/>
      <c r="V137" s="37"/>
      <c r="W137" s="37"/>
      <c r="X137" s="37"/>
      <c r="Y137" s="37"/>
      <c r="Z137" s="37"/>
      <c r="AA137" s="37"/>
      <c r="AB137" s="37"/>
      <c r="AC137" s="37"/>
      <c r="AD137" s="37"/>
      <c r="AE137" s="37"/>
      <c r="AR137" s="237" t="s">
        <v>108</v>
      </c>
      <c r="AT137" s="237" t="s">
        <v>186</v>
      </c>
      <c r="AU137" s="237" t="s">
        <v>85</v>
      </c>
      <c r="AY137" s="16" t="s">
        <v>184</v>
      </c>
      <c r="BE137" s="238">
        <f>IF(N137="základní",J137,0)</f>
        <v>0</v>
      </c>
      <c r="BF137" s="238">
        <f>IF(N137="snížená",J137,0)</f>
        <v>0</v>
      </c>
      <c r="BG137" s="238">
        <f>IF(N137="zákl. přenesená",J137,0)</f>
        <v>0</v>
      </c>
      <c r="BH137" s="238">
        <f>IF(N137="sníž. přenesená",J137,0)</f>
        <v>0</v>
      </c>
      <c r="BI137" s="238">
        <f>IF(N137="nulová",J137,0)</f>
        <v>0</v>
      </c>
      <c r="BJ137" s="16" t="s">
        <v>85</v>
      </c>
      <c r="BK137" s="238">
        <f>ROUND(I137*H137,2)</f>
        <v>0</v>
      </c>
      <c r="BL137" s="16" t="s">
        <v>108</v>
      </c>
      <c r="BM137" s="237" t="s">
        <v>281</v>
      </c>
    </row>
    <row r="138" s="2" customFormat="1" ht="16.5" customHeight="1">
      <c r="A138" s="37"/>
      <c r="B138" s="38"/>
      <c r="C138" s="226" t="s">
        <v>234</v>
      </c>
      <c r="D138" s="226" t="s">
        <v>186</v>
      </c>
      <c r="E138" s="227" t="s">
        <v>1195</v>
      </c>
      <c r="F138" s="228" t="s">
        <v>1216</v>
      </c>
      <c r="G138" s="229" t="s">
        <v>733</v>
      </c>
      <c r="H138" s="230">
        <v>1</v>
      </c>
      <c r="I138" s="231"/>
      <c r="J138" s="232">
        <f>ROUND(I138*H138,2)</f>
        <v>0</v>
      </c>
      <c r="K138" s="228" t="s">
        <v>202</v>
      </c>
      <c r="L138" s="43"/>
      <c r="M138" s="233" t="s">
        <v>1</v>
      </c>
      <c r="N138" s="234" t="s">
        <v>42</v>
      </c>
      <c r="O138" s="90"/>
      <c r="P138" s="235">
        <f>O138*H138</f>
        <v>0</v>
      </c>
      <c r="Q138" s="235">
        <v>0</v>
      </c>
      <c r="R138" s="235">
        <f>Q138*H138</f>
        <v>0</v>
      </c>
      <c r="S138" s="235">
        <v>0</v>
      </c>
      <c r="T138" s="236">
        <f>S138*H138</f>
        <v>0</v>
      </c>
      <c r="U138" s="37"/>
      <c r="V138" s="37"/>
      <c r="W138" s="37"/>
      <c r="X138" s="37"/>
      <c r="Y138" s="37"/>
      <c r="Z138" s="37"/>
      <c r="AA138" s="37"/>
      <c r="AB138" s="37"/>
      <c r="AC138" s="37"/>
      <c r="AD138" s="37"/>
      <c r="AE138" s="37"/>
      <c r="AR138" s="237" t="s">
        <v>108</v>
      </c>
      <c r="AT138" s="237" t="s">
        <v>186</v>
      </c>
      <c r="AU138" s="237" t="s">
        <v>85</v>
      </c>
      <c r="AY138" s="16" t="s">
        <v>184</v>
      </c>
      <c r="BE138" s="238">
        <f>IF(N138="základní",J138,0)</f>
        <v>0</v>
      </c>
      <c r="BF138" s="238">
        <f>IF(N138="snížená",J138,0)</f>
        <v>0</v>
      </c>
      <c r="BG138" s="238">
        <f>IF(N138="zákl. přenesená",J138,0)</f>
        <v>0</v>
      </c>
      <c r="BH138" s="238">
        <f>IF(N138="sníž. přenesená",J138,0)</f>
        <v>0</v>
      </c>
      <c r="BI138" s="238">
        <f>IF(N138="nulová",J138,0)</f>
        <v>0</v>
      </c>
      <c r="BJ138" s="16" t="s">
        <v>85</v>
      </c>
      <c r="BK138" s="238">
        <f>ROUND(I138*H138,2)</f>
        <v>0</v>
      </c>
      <c r="BL138" s="16" t="s">
        <v>108</v>
      </c>
      <c r="BM138" s="237" t="s">
        <v>290</v>
      </c>
    </row>
    <row r="139" s="2" customFormat="1" ht="16.5" customHeight="1">
      <c r="A139" s="37"/>
      <c r="B139" s="38"/>
      <c r="C139" s="226" t="s">
        <v>8</v>
      </c>
      <c r="D139" s="226" t="s">
        <v>186</v>
      </c>
      <c r="E139" s="227" t="s">
        <v>1197</v>
      </c>
      <c r="F139" s="228" t="s">
        <v>1200</v>
      </c>
      <c r="G139" s="229" t="s">
        <v>774</v>
      </c>
      <c r="H139" s="230">
        <v>20</v>
      </c>
      <c r="I139" s="231"/>
      <c r="J139" s="232">
        <f>ROUND(I139*H139,2)</f>
        <v>0</v>
      </c>
      <c r="K139" s="228" t="s">
        <v>202</v>
      </c>
      <c r="L139" s="43"/>
      <c r="M139" s="281" t="s">
        <v>1</v>
      </c>
      <c r="N139" s="282" t="s">
        <v>42</v>
      </c>
      <c r="O139" s="279"/>
      <c r="P139" s="283">
        <f>O139*H139</f>
        <v>0</v>
      </c>
      <c r="Q139" s="283">
        <v>0</v>
      </c>
      <c r="R139" s="283">
        <f>Q139*H139</f>
        <v>0</v>
      </c>
      <c r="S139" s="283">
        <v>0</v>
      </c>
      <c r="T139" s="284">
        <f>S139*H139</f>
        <v>0</v>
      </c>
      <c r="U139" s="37"/>
      <c r="V139" s="37"/>
      <c r="W139" s="37"/>
      <c r="X139" s="37"/>
      <c r="Y139" s="37"/>
      <c r="Z139" s="37"/>
      <c r="AA139" s="37"/>
      <c r="AB139" s="37"/>
      <c r="AC139" s="37"/>
      <c r="AD139" s="37"/>
      <c r="AE139" s="37"/>
      <c r="AR139" s="237" t="s">
        <v>108</v>
      </c>
      <c r="AT139" s="237" t="s">
        <v>186</v>
      </c>
      <c r="AU139" s="237" t="s">
        <v>85</v>
      </c>
      <c r="AY139" s="16" t="s">
        <v>184</v>
      </c>
      <c r="BE139" s="238">
        <f>IF(N139="základní",J139,0)</f>
        <v>0</v>
      </c>
      <c r="BF139" s="238">
        <f>IF(N139="snížená",J139,0)</f>
        <v>0</v>
      </c>
      <c r="BG139" s="238">
        <f>IF(N139="zákl. přenesená",J139,0)</f>
        <v>0</v>
      </c>
      <c r="BH139" s="238">
        <f>IF(N139="sníž. přenesená",J139,0)</f>
        <v>0</v>
      </c>
      <c r="BI139" s="238">
        <f>IF(N139="nulová",J139,0)</f>
        <v>0</v>
      </c>
      <c r="BJ139" s="16" t="s">
        <v>85</v>
      </c>
      <c r="BK139" s="238">
        <f>ROUND(I139*H139,2)</f>
        <v>0</v>
      </c>
      <c r="BL139" s="16" t="s">
        <v>108</v>
      </c>
      <c r="BM139" s="237" t="s">
        <v>302</v>
      </c>
    </row>
    <row r="140" s="2" customFormat="1" ht="6.96" customHeight="1">
      <c r="A140" s="37"/>
      <c r="B140" s="65"/>
      <c r="C140" s="66"/>
      <c r="D140" s="66"/>
      <c r="E140" s="66"/>
      <c r="F140" s="66"/>
      <c r="G140" s="66"/>
      <c r="H140" s="66"/>
      <c r="I140" s="66"/>
      <c r="J140" s="66"/>
      <c r="K140" s="66"/>
      <c r="L140" s="43"/>
      <c r="M140" s="37"/>
      <c r="O140" s="37"/>
      <c r="P140" s="37"/>
      <c r="Q140" s="37"/>
      <c r="R140" s="37"/>
      <c r="S140" s="37"/>
      <c r="T140" s="37"/>
      <c r="U140" s="37"/>
      <c r="V140" s="37"/>
      <c r="W140" s="37"/>
      <c r="X140" s="37"/>
      <c r="Y140" s="37"/>
      <c r="Z140" s="37"/>
      <c r="AA140" s="37"/>
      <c r="AB140" s="37"/>
      <c r="AC140" s="37"/>
      <c r="AD140" s="37"/>
      <c r="AE140" s="37"/>
    </row>
  </sheetData>
  <sheetProtection sheet="1" autoFilter="0" formatColumns="0" formatRows="0" objects="1" scenarios="1" spinCount="100000" saltValue="iqgi2itvvUVtJiB3NizscxLwvhYIxEkMGn12trbd7GqAnUtiGy2p6q/A9OVZT+NbC6IDiTY8+0c3/0KqiyG/HA==" hashValue="l4NFzKxoa29n/inMS8Hpczu2WhiRpLh6c+4mtHAyLLZRqlCzEPuOAb5Dy7HSQoVJzyFhIut2b/no92Odi6b4hQ==" algorithmName="SHA-512" password="E785"/>
  <autoFilter ref="C124:K139"/>
  <mergeCells count="15">
    <mergeCell ref="E7:H7"/>
    <mergeCell ref="E11:H11"/>
    <mergeCell ref="E9:H9"/>
    <mergeCell ref="E13:H13"/>
    <mergeCell ref="E22:H22"/>
    <mergeCell ref="E31:H31"/>
    <mergeCell ref="E85:H85"/>
    <mergeCell ref="E89:H89"/>
    <mergeCell ref="E87:H87"/>
    <mergeCell ref="E91:H91"/>
    <mergeCell ref="E111:H111"/>
    <mergeCell ref="E115:H115"/>
    <mergeCell ref="E113:H113"/>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2025-09-09T11:38:46Z</dcterms:created>
  <dcterms:modified xsi:type="dcterms:W3CDTF">2025-09-09T11:39:06Z</dcterms:modified>
</cp:coreProperties>
</file>