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nesova\Documents\Dokumenty\Výběrová řízení\Tělocvična\"/>
    </mc:Choice>
  </mc:AlternateContent>
  <bookViews>
    <workbookView xWindow="0" yWindow="0" windowWidth="28800" windowHeight="12435" activeTab="3"/>
  </bookViews>
  <sheets>
    <sheet name="Rekapitulace" sheetId="1" r:id="rId1"/>
    <sheet name="Elektromontáže" sheetId="2" r:id="rId2"/>
    <sheet name="Materiály" sheetId="3" r:id="rId3"/>
    <sheet name="Svítidl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415" i="3" l="1"/>
  <c r="U19" i="1" s="1"/>
  <c r="U18" i="1"/>
  <c r="U16" i="1"/>
  <c r="U27" i="1" l="1"/>
  <c r="H17" i="4"/>
  <c r="H5" i="4"/>
  <c r="H6" i="4"/>
  <c r="H7" i="4"/>
  <c r="H8" i="4"/>
  <c r="H9" i="4"/>
  <c r="H10" i="4"/>
  <c r="H11" i="4"/>
  <c r="H12" i="4"/>
  <c r="H13" i="4"/>
  <c r="H14" i="4"/>
  <c r="H15" i="4"/>
  <c r="H4" i="4"/>
  <c r="F5" i="4"/>
  <c r="F6" i="4"/>
  <c r="F7" i="4"/>
  <c r="F8" i="4"/>
  <c r="F9" i="4"/>
  <c r="F10" i="4"/>
  <c r="F11" i="4"/>
  <c r="F12" i="4"/>
  <c r="F13" i="4"/>
  <c r="F14" i="4"/>
  <c r="F15" i="4"/>
  <c r="F4" i="4"/>
  <c r="BQ17" i="3"/>
  <c r="BQ18" i="3"/>
  <c r="BQ19" i="3"/>
  <c r="BQ20" i="3"/>
  <c r="BQ21" i="3"/>
  <c r="BQ22" i="3"/>
  <c r="BQ23" i="3"/>
  <c r="H16" i="4" l="1"/>
  <c r="F16" i="4"/>
  <c r="U34" i="1"/>
  <c r="BQ399" i="3"/>
  <c r="BQ398" i="3"/>
  <c r="BQ397" i="3"/>
  <c r="BQ396" i="3"/>
  <c r="BQ395" i="3"/>
  <c r="BQ394" i="3"/>
  <c r="BQ393" i="3"/>
  <c r="BQ392" i="3"/>
  <c r="BQ391" i="3"/>
  <c r="BQ390" i="3"/>
  <c r="BQ381" i="3"/>
  <c r="BQ380" i="3"/>
  <c r="BQ379" i="3"/>
  <c r="BQ378" i="3"/>
  <c r="BQ377" i="3"/>
  <c r="BQ376" i="3"/>
  <c r="BQ375" i="3"/>
  <c r="BQ374" i="3"/>
  <c r="BQ373" i="3"/>
  <c r="BQ372" i="3"/>
  <c r="BQ371" i="3"/>
  <c r="BQ370" i="3"/>
  <c r="BQ369" i="3"/>
  <c r="BQ368" i="3"/>
  <c r="BQ367" i="3"/>
  <c r="BQ366" i="3"/>
  <c r="BQ365" i="3"/>
  <c r="BQ357" i="3"/>
  <c r="BQ356" i="3"/>
  <c r="BQ355" i="3"/>
  <c r="BQ354" i="3"/>
  <c r="BQ353" i="3"/>
  <c r="BQ352" i="3"/>
  <c r="BQ351" i="3"/>
  <c r="BQ350" i="3"/>
  <c r="BQ349" i="3"/>
  <c r="BQ348" i="3"/>
  <c r="BQ347" i="3"/>
  <c r="BQ346" i="3"/>
  <c r="BQ345" i="3"/>
  <c r="BQ344" i="3"/>
  <c r="BQ343" i="3"/>
  <c r="BQ334" i="3"/>
  <c r="BQ333" i="3"/>
  <c r="BQ332" i="3"/>
  <c r="BQ323" i="3"/>
  <c r="BQ322" i="3"/>
  <c r="BQ313" i="3"/>
  <c r="BQ312" i="3"/>
  <c r="B314" i="3" s="1"/>
  <c r="BQ303" i="3"/>
  <c r="BQ302" i="3"/>
  <c r="BQ301" i="3"/>
  <c r="BQ300" i="3"/>
  <c r="BQ299" i="3"/>
  <c r="BQ298" i="3"/>
  <c r="BQ297" i="3"/>
  <c r="BQ296" i="3"/>
  <c r="BQ295" i="3"/>
  <c r="BQ294" i="3"/>
  <c r="BQ285" i="3"/>
  <c r="BQ284" i="3"/>
  <c r="BQ283" i="3"/>
  <c r="BQ282" i="3"/>
  <c r="BQ281" i="3"/>
  <c r="BQ273" i="3"/>
  <c r="B274" i="3" s="1"/>
  <c r="BQ265" i="3"/>
  <c r="B266" i="3" s="1"/>
  <c r="BQ256" i="3"/>
  <c r="BQ255" i="3"/>
  <c r="BQ254" i="3"/>
  <c r="BQ245" i="3"/>
  <c r="BQ244" i="3"/>
  <c r="BQ243" i="3"/>
  <c r="BQ242" i="3"/>
  <c r="BQ232" i="3"/>
  <c r="BQ231" i="3"/>
  <c r="BQ230" i="3"/>
  <c r="BQ229" i="3"/>
  <c r="BQ220" i="3"/>
  <c r="BQ219" i="3"/>
  <c r="BQ218" i="3"/>
  <c r="BQ217" i="3"/>
  <c r="BQ208" i="3"/>
  <c r="B209" i="3" s="1"/>
  <c r="BQ200" i="3"/>
  <c r="BQ199" i="3"/>
  <c r="BQ190" i="3"/>
  <c r="BQ189" i="3"/>
  <c r="BQ188" i="3"/>
  <c r="BQ187" i="3"/>
  <c r="BQ179" i="3"/>
  <c r="BQ178" i="3"/>
  <c r="BQ177" i="3"/>
  <c r="BQ176" i="3"/>
  <c r="BQ175" i="3"/>
  <c r="BQ174" i="3"/>
  <c r="BQ173" i="3"/>
  <c r="BQ172" i="3"/>
  <c r="BQ171" i="3"/>
  <c r="BQ170" i="3"/>
  <c r="BQ169" i="3"/>
  <c r="BQ160" i="3"/>
  <c r="BQ159" i="3"/>
  <c r="BQ158" i="3"/>
  <c r="BQ150" i="3"/>
  <c r="BQ149" i="3"/>
  <c r="BQ141" i="3"/>
  <c r="B142" i="3" s="1"/>
  <c r="BQ133" i="3"/>
  <c r="BQ132" i="3"/>
  <c r="BQ124" i="3"/>
  <c r="B125" i="3" s="1"/>
  <c r="BQ114" i="3"/>
  <c r="BQ113" i="3"/>
  <c r="BQ112" i="3"/>
  <c r="BQ111" i="3"/>
  <c r="BQ103" i="3"/>
  <c r="BQ102" i="3"/>
  <c r="BQ93" i="3"/>
  <c r="BQ92" i="3"/>
  <c r="BQ91" i="3"/>
  <c r="B94" i="3" s="1"/>
  <c r="BQ83" i="3"/>
  <c r="BQ82" i="3"/>
  <c r="BQ72" i="3"/>
  <c r="BQ71" i="3"/>
  <c r="BQ70" i="3"/>
  <c r="BQ69" i="3"/>
  <c r="BQ61" i="3"/>
  <c r="B62" i="3" s="1"/>
  <c r="BQ51" i="3"/>
  <c r="BQ50" i="3"/>
  <c r="BQ49" i="3"/>
  <c r="BQ41" i="3"/>
  <c r="BQ40" i="3"/>
  <c r="BQ32" i="3"/>
  <c r="B33" i="3" s="1"/>
  <c r="BA310" i="2"/>
  <c r="B311" i="2" s="1"/>
  <c r="BA300" i="2"/>
  <c r="BA299" i="2"/>
  <c r="BA298" i="2"/>
  <c r="BA297" i="2"/>
  <c r="BA289" i="2"/>
  <c r="BA288" i="2"/>
  <c r="BA279" i="2"/>
  <c r="BA278" i="2"/>
  <c r="BA277" i="2"/>
  <c r="BA269" i="2"/>
  <c r="B270" i="2" s="1"/>
  <c r="BA260" i="2"/>
  <c r="BA259" i="2"/>
  <c r="BA258" i="2"/>
  <c r="BA257" i="2"/>
  <c r="BA231" i="2"/>
  <c r="BA230" i="2"/>
  <c r="BA229" i="2"/>
  <c r="BA228" i="2"/>
  <c r="BA227" i="2"/>
  <c r="BA219" i="2"/>
  <c r="BA218" i="2"/>
  <c r="BA217" i="2"/>
  <c r="BA216" i="2"/>
  <c r="BA215" i="2"/>
  <c r="BA214" i="2"/>
  <c r="BA205" i="2"/>
  <c r="BA204" i="2"/>
  <c r="BA203" i="2"/>
  <c r="BA202" i="2"/>
  <c r="BA201" i="2"/>
  <c r="BA200" i="2"/>
  <c r="BA199" i="2"/>
  <c r="BA198" i="2"/>
  <c r="BA189" i="2"/>
  <c r="BA188" i="2"/>
  <c r="BA187" i="2"/>
  <c r="BA179" i="2"/>
  <c r="BA178" i="2"/>
  <c r="BA177" i="2"/>
  <c r="BA176" i="2"/>
  <c r="BA175" i="2"/>
  <c r="BA167" i="2"/>
  <c r="BA166" i="2"/>
  <c r="BA165" i="2"/>
  <c r="BA164" i="2"/>
  <c r="BA163" i="2"/>
  <c r="BA162" i="2"/>
  <c r="BA154" i="2"/>
  <c r="B155" i="2" s="1"/>
  <c r="BA146" i="2"/>
  <c r="BA145" i="2"/>
  <c r="BA144" i="2"/>
  <c r="BA143" i="2"/>
  <c r="BA142" i="2"/>
  <c r="BA141" i="2"/>
  <c r="BA140" i="2"/>
  <c r="BA139" i="2"/>
  <c r="BA138" i="2"/>
  <c r="BA137" i="2"/>
  <c r="BA136" i="2"/>
  <c r="BA135" i="2"/>
  <c r="BA134" i="2"/>
  <c r="BA133" i="2"/>
  <c r="BA124" i="2"/>
  <c r="B125" i="2" s="1"/>
  <c r="BA116" i="2"/>
  <c r="BA115" i="2"/>
  <c r="BA107" i="2"/>
  <c r="B108" i="2" s="1"/>
  <c r="BA99" i="2"/>
  <c r="BA98" i="2"/>
  <c r="BA89" i="2"/>
  <c r="BA88" i="2"/>
  <c r="BA87" i="2"/>
  <c r="BA86" i="2"/>
  <c r="BA85" i="2"/>
  <c r="BA84" i="2"/>
  <c r="BA83" i="2"/>
  <c r="BA82" i="2"/>
  <c r="BA81" i="2"/>
  <c r="BA80" i="2"/>
  <c r="BA79" i="2"/>
  <c r="BA78" i="2"/>
  <c r="BA77" i="2"/>
  <c r="BA76" i="2"/>
  <c r="BA75" i="2"/>
  <c r="BA74" i="2"/>
  <c r="BA73" i="2"/>
  <c r="BA72" i="2"/>
  <c r="BA71" i="2"/>
  <c r="BA70" i="2"/>
  <c r="BA69" i="2"/>
  <c r="BA68" i="2"/>
  <c r="BA59" i="2"/>
  <c r="BA58" i="2"/>
  <c r="BA57" i="2"/>
  <c r="BA56" i="2"/>
  <c r="BA48" i="2"/>
  <c r="B49" i="2" s="1"/>
  <c r="BA40" i="2"/>
  <c r="BA39" i="2"/>
  <c r="BA38" i="2"/>
  <c r="BA37" i="2"/>
  <c r="BA36" i="2"/>
  <c r="BA35" i="2"/>
  <c r="BA34" i="2"/>
  <c r="BA33" i="2"/>
  <c r="BA32" i="2"/>
  <c r="BA23" i="2"/>
  <c r="BA22" i="2"/>
  <c r="BA21" i="2"/>
  <c r="BA20" i="2"/>
  <c r="BA19" i="2"/>
  <c r="BA18" i="2"/>
  <c r="B290" i="2" l="1"/>
  <c r="B104" i="3"/>
  <c r="B161" i="3"/>
  <c r="B84" i="3"/>
  <c r="B335" i="3"/>
  <c r="B358" i="3"/>
  <c r="B221" i="3"/>
  <c r="B246" i="3"/>
  <c r="B400" i="3"/>
  <c r="B90" i="2"/>
  <c r="B42" i="3"/>
  <c r="B115" i="3"/>
  <c r="B151" i="3"/>
  <c r="B191" i="3"/>
  <c r="B201" i="3"/>
  <c r="B233" i="3"/>
  <c r="B257" i="3"/>
  <c r="B286" i="3"/>
  <c r="B52" i="3"/>
  <c r="B73" i="3"/>
  <c r="B134" i="3"/>
  <c r="B180" i="3"/>
  <c r="B304" i="3"/>
  <c r="B324" i="3"/>
  <c r="B382" i="3"/>
  <c r="B24" i="3"/>
  <c r="B301" i="2"/>
  <c r="B280" i="2"/>
  <c r="B261" i="2"/>
  <c r="B232" i="2"/>
  <c r="B220" i="2"/>
  <c r="B206" i="2"/>
  <c r="B190" i="2"/>
  <c r="B180" i="2"/>
  <c r="B168" i="2"/>
  <c r="B147" i="2"/>
  <c r="B117" i="2"/>
  <c r="B100" i="2"/>
  <c r="B60" i="2"/>
  <c r="B41" i="2"/>
  <c r="B24" i="2"/>
  <c r="M326" i="2" l="1"/>
  <c r="U17" i="1" s="1"/>
  <c r="M246" i="2"/>
  <c r="U15" i="1" s="1"/>
  <c r="U30" i="1" l="1"/>
  <c r="U36" i="1" s="1"/>
  <c r="I43" i="1" s="1"/>
  <c r="Q43" i="1" s="1"/>
  <c r="S43" i="1" s="1"/>
</calcChain>
</file>

<file path=xl/sharedStrings.xml><?xml version="1.0" encoding="utf-8"?>
<sst xmlns="http://schemas.openxmlformats.org/spreadsheetml/2006/main" count="1459" uniqueCount="641">
  <si>
    <t>Název:</t>
  </si>
  <si>
    <t xml:space="preserve">Tělocvična Chodová Planá </t>
  </si>
  <si>
    <t/>
  </si>
  <si>
    <t>Elektroinstalace</t>
  </si>
  <si>
    <t>Rekapitulace</t>
  </si>
  <si>
    <t>Kap.</t>
  </si>
  <si>
    <t>Popis položky</t>
  </si>
  <si>
    <t>Základ DPH</t>
  </si>
  <si>
    <t>Základ 21,00%</t>
  </si>
  <si>
    <t>A.</t>
  </si>
  <si>
    <t>UPRAVENÉ ROZPOČTOVÉ NÁKLADY</t>
  </si>
  <si>
    <t>1.</t>
  </si>
  <si>
    <t>C21M - Elektromontáže /2019  -  MONTÁŽ</t>
  </si>
  <si>
    <t>2.</t>
  </si>
  <si>
    <t xml:space="preserve">   Podíl přidružených výkonů 4,80% z C21M a navázaného materiálu</t>
  </si>
  <si>
    <t>3.</t>
  </si>
  <si>
    <t>C22M - Sdělovací, signal. a zabezpečovací zařízení   -  MONTÁŽ</t>
  </si>
  <si>
    <t>4.</t>
  </si>
  <si>
    <t xml:space="preserve">   Podíl přidružených výkonů z C22M a navázaného materiálu</t>
  </si>
  <si>
    <t>5.</t>
  </si>
  <si>
    <t>MATERIÁL</t>
  </si>
  <si>
    <t>6.</t>
  </si>
  <si>
    <t xml:space="preserve">   Podružný materiál 5,00%</t>
  </si>
  <si>
    <t>7.</t>
  </si>
  <si>
    <t>Revizní činnost, měření, zpráva</t>
  </si>
  <si>
    <t>8.</t>
  </si>
  <si>
    <t>Montážní mobilní lešení</t>
  </si>
  <si>
    <t>9.</t>
  </si>
  <si>
    <t>Dodávka, osazení, zapojení a oživení slaboproudého rozvaděče RS vč. vybavení (dle výkresové dokumentace)</t>
  </si>
  <si>
    <t>10.</t>
  </si>
  <si>
    <t>Dodávka, osazení, zapojení a oživení rozvodnice RH /dle výkr.dokumentace/</t>
  </si>
  <si>
    <t>11.</t>
  </si>
  <si>
    <t>Dodávka, osazení, zapojení a oživení rozvodnice RP1 /dle výkr.dokumentace/</t>
  </si>
  <si>
    <t>12.</t>
  </si>
  <si>
    <t xml:space="preserve">Dodávka, osazení, zapojení a oživení časomíry/výsledkového panelu (Minisport 2) vč.přísl. a potřebné kabeláže </t>
  </si>
  <si>
    <t>13.</t>
  </si>
  <si>
    <t>Dodávka, osazení a zapojení svítidel /dle výkr.dokumentace/</t>
  </si>
  <si>
    <t>14.</t>
  </si>
  <si>
    <t>Montážní práce /úprava místa napojení elektro na č.p.361 /cca.12 hod./ + mat.</t>
  </si>
  <si>
    <t>15.</t>
  </si>
  <si>
    <t>Doprava materiálu a montážníků na místo stavby</t>
  </si>
  <si>
    <t>CELKEM URN</t>
  </si>
  <si>
    <t>B.</t>
  </si>
  <si>
    <t>VEDLEJŠÍ ROZPOČTOVÉ NÁKLADY</t>
  </si>
  <si>
    <t>16.</t>
  </si>
  <si>
    <t>CELKEM VRN</t>
  </si>
  <si>
    <t>Σ</t>
  </si>
  <si>
    <t>REKAPITULACE CELKEM</t>
  </si>
  <si>
    <t>DPH</t>
  </si>
  <si>
    <t>Celkem s DPH</t>
  </si>
  <si>
    <t>Sazba 21,00%</t>
  </si>
  <si>
    <t>Celkem:</t>
  </si>
  <si>
    <t>Zařízení a materiál uvedené v tomto rozpočtu jsou pouze označením typu zařízení a materiálu, který stanovuje minimální technické parametry prvku. V rámci dodávky mohou být použity jiné materiály a jiná zařízení, které však musí splňovat všechny parametry, které jsou uvedeny v tomto řešení. Svítidla se předpokládají včetně zdrojů. 
Předmětem dodávky zhotovitele bude provedení všech kotevních a spojovacích prvků, tmelení a těsnění, provedení pomocných konstrukcí, přesuny hmot, lešení, stavební přípomoce a související práce přímo nespecifikované v těchto podkladech, ale nezbytné pro zdárné dokončení a plnou funkčnost a kvalitu díla. Výkazy výměr a dodávek jsou pro nabízející firmy podpůrnou pomůckou nikoli závazným podkladem.</t>
  </si>
  <si>
    <t xml:space="preserve">C21M - Elektromontáže </t>
  </si>
  <si>
    <t>C21M - Elektromontáže  \ 01 - Trubková vedení, krabice, svorkovnice \ Instalační krabice</t>
  </si>
  <si>
    <t>Poř.č.</t>
  </si>
  <si>
    <t>Číslo pol.</t>
  </si>
  <si>
    <t>Cena/jedn. [Kč]</t>
  </si>
  <si>
    <t>Množství</t>
  </si>
  <si>
    <t>Jedn.</t>
  </si>
  <si>
    <t>Celkem [Kč]</t>
  </si>
  <si>
    <t>210010301</t>
  </si>
  <si>
    <t>krabice přístrojová (1901, KU 68/1, KP 67, KP 68; KZ 3) bez zapojení</t>
  </si>
  <si>
    <t>158,00</t>
  </si>
  <si>
    <t>ks</t>
  </si>
  <si>
    <t>34,00</t>
  </si>
  <si>
    <t>210010302</t>
  </si>
  <si>
    <t>krabice přístrojová zapuštěná kruhová 1904 do sádrokartonu</t>
  </si>
  <si>
    <t>26,00</t>
  </si>
  <si>
    <t>210010323</t>
  </si>
  <si>
    <t>krabice do zateplení</t>
  </si>
  <si>
    <t>4,00</t>
  </si>
  <si>
    <t>8,00</t>
  </si>
  <si>
    <t>210010351</t>
  </si>
  <si>
    <t>krabicová rozvodka typ 6455-11 do 4mm2 vč. zapojení</t>
  </si>
  <si>
    <t>28,00</t>
  </si>
  <si>
    <t>Celkem za skupinu:</t>
  </si>
  <si>
    <t>Cena:</t>
  </si>
  <si>
    <t>Kč</t>
  </si>
  <si>
    <t>C21M - Elektromontáže  \ 01 - Trubková vedení, krabice, svorkovnice \ Instalační trubky</t>
  </si>
  <si>
    <t>210010002</t>
  </si>
  <si>
    <t>trubka plastová ohebná instalační průměr 16mm (PO)</t>
  </si>
  <si>
    <t>50,00</t>
  </si>
  <si>
    <t>m</t>
  </si>
  <si>
    <t>210010003</t>
  </si>
  <si>
    <t>trubka plastová ohebná instalační průměr 23mm (PO)</t>
  </si>
  <si>
    <t>320,00</t>
  </si>
  <si>
    <t>210010004</t>
  </si>
  <si>
    <t>trubka plastová ohebná instalační průměr 29mm (PO)</t>
  </si>
  <si>
    <t>100,00</t>
  </si>
  <si>
    <t>210010005</t>
  </si>
  <si>
    <t>trubka plastová ohebná instalační průměr 36mm (PO)</t>
  </si>
  <si>
    <t>210010131</t>
  </si>
  <si>
    <t>trubka ochranná plastová tuhá do průměru 20mm (PU)</t>
  </si>
  <si>
    <t>160,00</t>
  </si>
  <si>
    <t>120,00</t>
  </si>
  <si>
    <t>216010052</t>
  </si>
  <si>
    <t>trubka instalační KOPOFLEX průměr 50mm</t>
  </si>
  <si>
    <t>20,00</t>
  </si>
  <si>
    <t>216010053</t>
  </si>
  <si>
    <t>trubka instalační KOPOFLEX průměr 63mm</t>
  </si>
  <si>
    <t>216010054</t>
  </si>
  <si>
    <t>trubka instalační KOPOFLEX průměr 75mm</t>
  </si>
  <si>
    <t>60,00</t>
  </si>
  <si>
    <t>C21M - Elektromontáže  \ 01 - Trubková vedení, krabice, svorkovnice \ Různé</t>
  </si>
  <si>
    <t>210010502</t>
  </si>
  <si>
    <t>osazení lustrové svorky do 3x4 vč. zapojení</t>
  </si>
  <si>
    <t>C21M - Elektromontáže  \ 02 - Ocelové konstrukce pro vnitřní rozvod, přístroje a rozvodny \ Výložníky, háky, rošty</t>
  </si>
  <si>
    <t>210020314</t>
  </si>
  <si>
    <t>kabelový rošt CF 54/50 EZ</t>
  </si>
  <si>
    <t>70,00</t>
  </si>
  <si>
    <t>210020315</t>
  </si>
  <si>
    <t>kabelový rošt CF 54/100 EZ</t>
  </si>
  <si>
    <t>210020316</t>
  </si>
  <si>
    <t>kabelový rošt CF 54/200 EZ</t>
  </si>
  <si>
    <t>22,00</t>
  </si>
  <si>
    <t>210020317</t>
  </si>
  <si>
    <t>kabelový rošt CF 54/300 EZ</t>
  </si>
  <si>
    <t>40,00</t>
  </si>
  <si>
    <t>C21M - Elektromontáže  \ 08 - Vodiče, šňůry a kabely měděné \ Pevně uložené (PU)</t>
  </si>
  <si>
    <t>210800546</t>
  </si>
  <si>
    <t>CY 4mm2 (H07V-U) zelenožlutý (PU)</t>
  </si>
  <si>
    <t>210800547</t>
  </si>
  <si>
    <t>CY 6mm2 (H07V-U) zelenožlutý (PU)</t>
  </si>
  <si>
    <t>80,00</t>
  </si>
  <si>
    <t>210800548</t>
  </si>
  <si>
    <t>CY 10mm2 (H07V-U) zelenožlutý (PU)</t>
  </si>
  <si>
    <t>210800646</t>
  </si>
  <si>
    <t>CYA 6mm2 (H07V-K) zelenožlutý (PU)</t>
  </si>
  <si>
    <t>210802338</t>
  </si>
  <si>
    <t>CYSY 3Cx1.5mm2 (H05VV-F 3G1.5) (PU)</t>
  </si>
  <si>
    <t>36,00</t>
  </si>
  <si>
    <t>210802339</t>
  </si>
  <si>
    <t>CYSY 3Cx2.5mm2 (H05VV-F 3G2.5) (PU)</t>
  </si>
  <si>
    <t>30,00</t>
  </si>
  <si>
    <t>210802349</t>
  </si>
  <si>
    <t>CYSY 5Cx2.5mm2 (H05VV-F 5G2.5) (PU)</t>
  </si>
  <si>
    <t>9,00</t>
  </si>
  <si>
    <t>210810041</t>
  </si>
  <si>
    <t>CYKY-CYKYm 2Ax1.5mm2 (CYKY 2O1.5) 750V (PU)</t>
  </si>
  <si>
    <t>180,00</t>
  </si>
  <si>
    <t>210810045</t>
  </si>
  <si>
    <t>CYKY-CYKYm 3Ax1.5mm2 (CYKY 3O1.5) 750V (PU)</t>
  </si>
  <si>
    <t>CYKY-CYKYm 3Cx1.5mm2 (CYKY 3J1.5) 750V (PU)</t>
  </si>
  <si>
    <t>460,00</t>
  </si>
  <si>
    <t>210810046</t>
  </si>
  <si>
    <t>CYKY-CYKYm 3Cx2.5mm2 (CYKY 3J2.5) 750V (PU)</t>
  </si>
  <si>
    <t>260,00</t>
  </si>
  <si>
    <t>940,00</t>
  </si>
  <si>
    <t>210810049</t>
  </si>
  <si>
    <t>CYKY-CYKYm 4Bx1.5mm2 (CYKY 4J1.5) 750V (PU)</t>
  </si>
  <si>
    <t>340,00</t>
  </si>
  <si>
    <t>210810053</t>
  </si>
  <si>
    <t>CYKY-CYKYm 5Bx10mm2 (CYKY 4J10) 750V (PU)</t>
  </si>
  <si>
    <t>6,00</t>
  </si>
  <si>
    <t>210810054</t>
  </si>
  <si>
    <t>CYKY-CYKYm 5Bx16mm2 (CYKY 5J16) 750V (PU)</t>
  </si>
  <si>
    <t>56,00</t>
  </si>
  <si>
    <t>210810055</t>
  </si>
  <si>
    <t>CYKY-CYKYm 5Cx1.5mm2 (CYKY 5J1.5) 750V (PU)</t>
  </si>
  <si>
    <t>480,00</t>
  </si>
  <si>
    <t>210810056</t>
  </si>
  <si>
    <t>CYKY-CYKYm 5Cx2.5mm2 (CYKY 5J2.5) 750V (PU)</t>
  </si>
  <si>
    <t>630,00</t>
  </si>
  <si>
    <t>134,00</t>
  </si>
  <si>
    <t>210810057</t>
  </si>
  <si>
    <t>CYKY-CYKYm 5Cx6mm2 (CYKY 5J6) 750V (PU)</t>
  </si>
  <si>
    <t>15,00</t>
  </si>
  <si>
    <t>210810058</t>
  </si>
  <si>
    <t>CYKY-CYKYm 7x1.5mm2 750V (PU)</t>
  </si>
  <si>
    <t>210,00</t>
  </si>
  <si>
    <t>210810111</t>
  </si>
  <si>
    <t>CYKY-CYKYm 3Bx50+35mm2 (CYKY 3J50+35) 1kV (PU)</t>
  </si>
  <si>
    <t>78,00</t>
  </si>
  <si>
    <t>C21M - Elektromontáže  \ 08 - Vodiče, šňůry a kabely měděné \ Sdělovací vodiče pevně uložené (PU)</t>
  </si>
  <si>
    <t>210860221</t>
  </si>
  <si>
    <t>JYTY 2x1mm  s Al laminovanou folií (PU)</t>
  </si>
  <si>
    <t>210860223</t>
  </si>
  <si>
    <t>JYTY 7x1mm  s Al laminovanou folií (PU)</t>
  </si>
  <si>
    <t>C21M - Elektromontáže  \ 09 - Vodiče, šňůry a kabely hliníkové \ Pevně uložené (PU)</t>
  </si>
  <si>
    <t>210901093</t>
  </si>
  <si>
    <t>AYKY 4Bx70mm2 1kV (PU)</t>
  </si>
  <si>
    <t>C21M - Elektromontáže  \ 10 - Ukončení vodičů, soubory pro kabely \ Ukončení kabelovým okem</t>
  </si>
  <si>
    <t>215104013</t>
  </si>
  <si>
    <t>ukončení kabelu lisovacím okem 50mm2</t>
  </si>
  <si>
    <t>215104014</t>
  </si>
  <si>
    <t>ukončení kabelu lisovacím okem 70mm2</t>
  </si>
  <si>
    <t>C21M - Elektromontáže  \ 10 - Ukončení vodičů, soubory pro kabely \ Ukončení kabelu smrštovací záklopkou</t>
  </si>
  <si>
    <t>210100254</t>
  </si>
  <si>
    <t>ukončení celoplastového kabelu smršťovací záklopkou/páskou do 4x95mm2</t>
  </si>
  <si>
    <t>2,00</t>
  </si>
  <si>
    <t>C21M - Elektromontáže  \ 11 - Spínací, spouštěcí a regulační ústrojí \ Spínače</t>
  </si>
  <si>
    <t>210110041</t>
  </si>
  <si>
    <t>spínač zapuštěný 1-pólový řazení 1 VALENA</t>
  </si>
  <si>
    <t>záslepka VALENA</t>
  </si>
  <si>
    <t>210110042</t>
  </si>
  <si>
    <t>čidlo pohybové na povrch</t>
  </si>
  <si>
    <t>24,00</t>
  </si>
  <si>
    <t>5,00</t>
  </si>
  <si>
    <t>210110045</t>
  </si>
  <si>
    <t>střídavý přepínač zapuštěný - řazení 6 VALENA</t>
  </si>
  <si>
    <t>3,00</t>
  </si>
  <si>
    <t>210110048</t>
  </si>
  <si>
    <t>spínač zapuštěný 1-pólový VALENA</t>
  </si>
  <si>
    <t>74,00</t>
  </si>
  <si>
    <t>215112211</t>
  </si>
  <si>
    <t>ovladač tlačítkový 0/1 1-pólový (STOP)</t>
  </si>
  <si>
    <t>1,00</t>
  </si>
  <si>
    <t>215112468</t>
  </si>
  <si>
    <t>spínač stmívací DALI</t>
  </si>
  <si>
    <t>215112481</t>
  </si>
  <si>
    <t>rámeček jednonásobný</t>
  </si>
  <si>
    <t>82,00</t>
  </si>
  <si>
    <t>215112482</t>
  </si>
  <si>
    <t>rámeček dvojnásobný</t>
  </si>
  <si>
    <t>35,00</t>
  </si>
  <si>
    <t>215112483</t>
  </si>
  <si>
    <t>rámeček trojnásobný</t>
  </si>
  <si>
    <t>C21M - Elektromontáže  \ 11 - Spínací, spouštěcí a regulační ústrojí \ Spínače vačkové</t>
  </si>
  <si>
    <t>210110501</t>
  </si>
  <si>
    <t>vačkové spínače typu S 25 V 01 P0-P1 vypínač</t>
  </si>
  <si>
    <t>C21M - Elektromontáže  \ 11 - Spínací, spouštěcí a regulační ústrojí \ Zásuvky</t>
  </si>
  <si>
    <t>210111012</t>
  </si>
  <si>
    <t>zásuvka polozap./zapuštěná 10/16A 250V 2P+Z průběžná montáž</t>
  </si>
  <si>
    <t>65,00</t>
  </si>
  <si>
    <t>210111021</t>
  </si>
  <si>
    <t>zásuvka v krabici prostředí vlhké 10/16A 250V 2P+Z</t>
  </si>
  <si>
    <t>210111103</t>
  </si>
  <si>
    <t>zásuvka prům. CEE do 500V typ CZ 1643/1645 H/S/Z 3P+Z</t>
  </si>
  <si>
    <t>210111104</t>
  </si>
  <si>
    <t>zásuvka prům. CEE do 500V typ CZ 3243/3245 H/S/Z 3P+Z</t>
  </si>
  <si>
    <t>C21M - Elektromontáže  \ 14 - Ovládací, návěstní a signální přístroje</t>
  </si>
  <si>
    <t>216140000</t>
  </si>
  <si>
    <t>montáž sady pro nouz.signalizaci</t>
  </si>
  <si>
    <t>216140002</t>
  </si>
  <si>
    <t>zapojení ventilátoru</t>
  </si>
  <si>
    <t>10,00</t>
  </si>
  <si>
    <t>216140006</t>
  </si>
  <si>
    <t>montáž osoušeče rukou</t>
  </si>
  <si>
    <t>7,00</t>
  </si>
  <si>
    <t>montáž vysoušeče vlasů</t>
  </si>
  <si>
    <t>216140030</t>
  </si>
  <si>
    <t>montáž krabicového relé</t>
  </si>
  <si>
    <t>C21M - Elektromontáže  \ 19 - Rozvaděče, rozvodné skříně, desky, svorkovnice</t>
  </si>
  <si>
    <t>210190002</t>
  </si>
  <si>
    <t>montáž oceloplech. rozvodnic do 50kg</t>
  </si>
  <si>
    <t>210190005</t>
  </si>
  <si>
    <t>montáž oceloplech. rozvodnic do 200kg</t>
  </si>
  <si>
    <t>210191541</t>
  </si>
  <si>
    <t>montáž pilíře / zásuvkové skříně</t>
  </si>
  <si>
    <t>C21M - Elektromontáže  \ 22 - Vedení uzemňovací \ Jímací tyče, svorky, zemniče</t>
  </si>
  <si>
    <t>210220211</t>
  </si>
  <si>
    <t>jímací tyč do 2m délky do dřeva vč. upevnění</t>
  </si>
  <si>
    <t>210220301</t>
  </si>
  <si>
    <t>svorky hromosvodové do 2 šroubu (SS, SR 03)</t>
  </si>
  <si>
    <t>210220302</t>
  </si>
  <si>
    <t>svorky hromosvodové nad 2 šrouby (ST, SJ, SK, SZ, SR01, 02)</t>
  </si>
  <si>
    <t>216220231</t>
  </si>
  <si>
    <t>oddálený jímač</t>
  </si>
  <si>
    <t>C21M - Elektromontáže  \ 22 - Vedení uzemňovací \ Různé</t>
  </si>
  <si>
    <t>210220401</t>
  </si>
  <si>
    <t>označení svodu štítky smalt/umělá hmota</t>
  </si>
  <si>
    <t>210220431</t>
  </si>
  <si>
    <t>tvarováni mont. dílu - jímače, ochranné trubky, úhelníky</t>
  </si>
  <si>
    <t>68,00</t>
  </si>
  <si>
    <t>210220458</t>
  </si>
  <si>
    <t>nátěr nového vodiče</t>
  </si>
  <si>
    <t>210220561</t>
  </si>
  <si>
    <t>zemnící svorka</t>
  </si>
  <si>
    <t>46,00</t>
  </si>
  <si>
    <t>216220102</t>
  </si>
  <si>
    <t>svorkovnice EPS ekvipotencionální s krabicí</t>
  </si>
  <si>
    <t>C21M - Elektromontáže  \ 22 - Vedení uzemňovací \ Vedení uzemňovací</t>
  </si>
  <si>
    <t>210220004</t>
  </si>
  <si>
    <t>uzemnění na povrchu AIMgSI do 120 mm2 bez nátěru do podpěr</t>
  </si>
  <si>
    <t>220,00</t>
  </si>
  <si>
    <t>210220021</t>
  </si>
  <si>
    <t>uzemnění v zemi FeZn do 120 mm2 vč. svorek, propojení a izolace spojů</t>
  </si>
  <si>
    <t>296,00</t>
  </si>
  <si>
    <t>210220022</t>
  </si>
  <si>
    <t>uzemnění v zemi FeZn průměru 8-10mm vč. svorek, propojení a izolace spojů</t>
  </si>
  <si>
    <t>52,00</t>
  </si>
  <si>
    <t>210220101</t>
  </si>
  <si>
    <t>svodové vodiče FeZn a Al průměru 10mm, Cu průměr 8mm vč. podpěr</t>
  </si>
  <si>
    <t>96,00</t>
  </si>
  <si>
    <t>Celkem za ceník:</t>
  </si>
  <si>
    <t xml:space="preserve">C22M - Sdělovací, signal. a zabezpečovací zařízení </t>
  </si>
  <si>
    <t>C22M - Sdělovací, signal. a zabezpečovací zařízení  \ 26 - Krabice, skříně, trubky, žlaby, konstrukce \ 00 Krabice</t>
  </si>
  <si>
    <t>220260001u</t>
  </si>
  <si>
    <t>krabice KO 68 pod omítku, do připraveného lůžka, zhotovení otvorů pro trubky, vodiče, zavíčkování. Bez svorek a zapojení.</t>
  </si>
  <si>
    <t>220260002u</t>
  </si>
  <si>
    <t>krabice KP 68 pod omítku, do připraveného lůžka, zhotovení otvorů pro trubky, vodiče. Bez svorek a zapojení.</t>
  </si>
  <si>
    <t>220260008u</t>
  </si>
  <si>
    <t>krabice KT 250 pod omítku, do připraveného lůžka, zhotovení otvorů pro trubky, vodiče, zavíčkování. Bez svorek a zapojení.</t>
  </si>
  <si>
    <t>C22M - Sdělovací, signal. a zabezpečovací zařízení  \ 26 - Krabice, skříně, trubky, žlaby, konstrukce \ 03 Skříně</t>
  </si>
  <si>
    <t>220260311u</t>
  </si>
  <si>
    <t>kabel.skříň MIS1 (do 100p.) na stěnu, na předem připravené úcht.body. Úprava vstupních otvorů, kompletace, vystrojení a označení skříně.</t>
  </si>
  <si>
    <t>C22M - Sdělovací, signal. a zabezpečovací zařízení  \ 26 - Krabice, skříně, trubky, žlaby, konstrukce \ 05 Trubky</t>
  </si>
  <si>
    <t>220260552u</t>
  </si>
  <si>
    <t>trubka plast.ohebná 23 pod omítku vč.drážky</t>
  </si>
  <si>
    <t>220260554u</t>
  </si>
  <si>
    <t>trubka plast.ohebná 36 pod omítku vč.drážky</t>
  </si>
  <si>
    <t>220260571u</t>
  </si>
  <si>
    <t>trubka plast. tuhá 16 na příchytkách vč.příchytek</t>
  </si>
  <si>
    <t>C22M - Sdělovací, signal. a zabezpečovací zařízení  \ 28 - Kabely pro přívody a vnitřní instalaci \ 02 V trubkách</t>
  </si>
  <si>
    <t>220280206n</t>
  </si>
  <si>
    <t>kabel UTP/FTP kat.6 v trubkách, prozvonění a označení, vč.pročištění trubek</t>
  </si>
  <si>
    <t>360,00</t>
  </si>
  <si>
    <t>C22M - Sdělovací, signal. a zabezpečovací zařízení  \ 29 - Strukturované kabelové rozvody</t>
  </si>
  <si>
    <t>220290005u</t>
  </si>
  <si>
    <t>zásuvka 1xRJ45 UTP kat.6 pod omítku do připravené krabice, vč.značení portů</t>
  </si>
  <si>
    <t>220290102u</t>
  </si>
  <si>
    <t>zásuvka 1xRJ45 STP kat.5e na omítku na připravené úchyt.body, vč.značení portů</t>
  </si>
  <si>
    <t>220293011p</t>
  </si>
  <si>
    <t>kontrolní měření kabelu</t>
  </si>
  <si>
    <t>14,00</t>
  </si>
  <si>
    <t>220293012p</t>
  </si>
  <si>
    <t>měření do protokolu</t>
  </si>
  <si>
    <t>C22M - Sdělovací, signal. a zabezpečovací zařízení  \ 73.1 - Kamerové systémy</t>
  </si>
  <si>
    <t>220731206u</t>
  </si>
  <si>
    <t>venkovní IP kompaktní kamera na předem připravené úchyt.body, zapojení, nastavení a přezkoušení funkce</t>
  </si>
  <si>
    <t>Pomocný materiál</t>
  </si>
  <si>
    <t>Materiály</t>
  </si>
  <si>
    <t>_Nezařazeno_</t>
  </si>
  <si>
    <t>10.064.237</t>
  </si>
  <si>
    <t>Svorkovnice LSA plus zemnící</t>
  </si>
  <si>
    <t>KS</t>
  </si>
  <si>
    <t>10.064.701</t>
  </si>
  <si>
    <t>Nosník LSA 10 pozic.</t>
  </si>
  <si>
    <t>10.076.969</t>
  </si>
  <si>
    <t>Spona SBU GS uzemňovací</t>
  </si>
  <si>
    <t>10.079.929</t>
  </si>
  <si>
    <t>Zásuvka IZV 1653 16A/5pol./ pod omítku</t>
  </si>
  <si>
    <t>10.079.930</t>
  </si>
  <si>
    <t>Zásuvka IZV 3253 32A/5pol./ pod omítku</t>
  </si>
  <si>
    <t>10.646.994</t>
  </si>
  <si>
    <t>pojistková skříň SS 102/NKF1W-C</t>
  </si>
  <si>
    <t>19494</t>
  </si>
  <si>
    <t>SKRIN MIS 1a prázdná+zámek</t>
  </si>
  <si>
    <t>CCTV /IP</t>
  </si>
  <si>
    <t>DS-2CD2386G2-I</t>
  </si>
  <si>
    <t>8 Mpx | Acusense | WDR | H.265+ | EXIR 30 m | SD slot | vys. citlivost | IP66</t>
  </si>
  <si>
    <t>Domovní spínače a zásuvky \ Instalační spínače</t>
  </si>
  <si>
    <t>11.084.571</t>
  </si>
  <si>
    <t>Spínač VALENA LIFE 752101 č.1 bílá</t>
  </si>
  <si>
    <t>11.084.576</t>
  </si>
  <si>
    <t>Spínač VALENA LIFE 752106 č.6 bílá</t>
  </si>
  <si>
    <t>Domovní spínače a zásuvky \ Kryty pro spínače, vypínače, stmívače, žaluzie</t>
  </si>
  <si>
    <t>10.071.860</t>
  </si>
  <si>
    <t>Ovladač TANGO 3294A-A123 B</t>
  </si>
  <si>
    <t>11.084.903</t>
  </si>
  <si>
    <t>Záslepka VALENA LIFE 755180 bílá</t>
  </si>
  <si>
    <t>Domovní spínače a zásuvky \ Prvky pro invalidy pro programy instalačních spínačů</t>
  </si>
  <si>
    <t>11.102.401</t>
  </si>
  <si>
    <t>Sada Reflex 3280B-C10001 B pro nouz.sig.</t>
  </si>
  <si>
    <t>Domovní spínače a zásuvky \ Rámečky domovních spínačů a zásuvek</t>
  </si>
  <si>
    <t>10.073.364</t>
  </si>
  <si>
    <t>Rámeček TANGO 3901A-B21B</t>
  </si>
  <si>
    <t>11.084.786</t>
  </si>
  <si>
    <t>Rámeček VALENA LIFE 754001 1P bílá</t>
  </si>
  <si>
    <t>11.084.788</t>
  </si>
  <si>
    <t>Rámeček VALENA LIFE 754003 3P bílá</t>
  </si>
  <si>
    <t>11.084.846</t>
  </si>
  <si>
    <t>Rámeček VALENA LIFE 754132 2P hliník</t>
  </si>
  <si>
    <t>Domovní spínače a zásuvky \ Řídicí jednotky pro systémy regulace osvětlení</t>
  </si>
  <si>
    <t>10.862.902</t>
  </si>
  <si>
    <t>Tělo ABB 6599-0-2987 potenciometru</t>
  </si>
  <si>
    <t>10.862.903</t>
  </si>
  <si>
    <t>Tělo ABB 6599-0-2988 potenciometru</t>
  </si>
  <si>
    <t>Domovní spínače a zásuvky \ Signalizace pohybu kompletní</t>
  </si>
  <si>
    <t>10.627.326</t>
  </si>
  <si>
    <t>Čidlo THEBEN LUXA 103-360 AP pohybové</t>
  </si>
  <si>
    <t>10.863.193</t>
  </si>
  <si>
    <t>Čidlo PD4N-1C-C(K)-FC</t>
  </si>
  <si>
    <t>10.927.177</t>
  </si>
  <si>
    <t>Čidlo PD3-1C-SM 360° bílé IP44</t>
  </si>
  <si>
    <t>Domovní spínače a zásuvky \ Tlačítka</t>
  </si>
  <si>
    <t>10.051.815</t>
  </si>
  <si>
    <t>Skříň GEWISS GW 42201 alarm</t>
  </si>
  <si>
    <t>11.084.581</t>
  </si>
  <si>
    <t>Tlačítko VALENA LIFE 752111 NO-NC</t>
  </si>
  <si>
    <t>Domovní spínače a zásuvky \ Zásuvky</t>
  </si>
  <si>
    <t>10.081.319</t>
  </si>
  <si>
    <t>Zásuvka TANGO 5518A-2999 B IP44</t>
  </si>
  <si>
    <t>11.084.720</t>
  </si>
  <si>
    <t>Zásuvka VALENA LIFE 753179 bílá IP44</t>
  </si>
  <si>
    <t>11.084.721</t>
  </si>
  <si>
    <t>Zásuvka VALENA LIFE 2P+T CL. AS. bílá</t>
  </si>
  <si>
    <t>11.084.933</t>
  </si>
  <si>
    <t>Zásuvka VALENA LIFE S753180 bílá</t>
  </si>
  <si>
    <t>Domovní spínače a zásuvky \ Zásuvky CAT6</t>
  </si>
  <si>
    <t>I22161080</t>
  </si>
  <si>
    <t>Zásuvka na omítku 1xRJ45 STP CAT6, se značením</t>
  </si>
  <si>
    <t>Elektrické spotřebiče, topení a ohřev vo</t>
  </si>
  <si>
    <t>10.046.976</t>
  </si>
  <si>
    <t>Osoušeč STARMIX TB 80 A vlasů</t>
  </si>
  <si>
    <t>10.616.287</t>
  </si>
  <si>
    <t>Osoušeč STARMIX TT 1800 rukou</t>
  </si>
  <si>
    <t>Instalační materiály komunikační sítě  \ Modulární konektory</t>
  </si>
  <si>
    <t>11.084.927</t>
  </si>
  <si>
    <t>Zásuvka VALENA LIFE 1XRJ45 C6 UTP bílá</t>
  </si>
  <si>
    <t>Kabely a vodiče a příslušenství \ Kabely a vodiče \ Datové kabely</t>
  </si>
  <si>
    <t>10.049.551</t>
  </si>
  <si>
    <t>UTP 4x2x0,5 cat.6 bal.305m</t>
  </si>
  <si>
    <t>M</t>
  </si>
  <si>
    <t>10.863.158</t>
  </si>
  <si>
    <t>FTP 4x2x0,5 cat.6 venk. SOLARIX (500m)</t>
  </si>
  <si>
    <t>Kabely a vodiče a příslušenství \ Kabely a vodiče \ Flexibilní kabely</t>
  </si>
  <si>
    <t>10.048.284</t>
  </si>
  <si>
    <t>H05VV-F 3G2,5B  (CYSY 3Cx2,5)</t>
  </si>
  <si>
    <t>10.049.725</t>
  </si>
  <si>
    <t>H05VV-F 3G1,5B  (CYSY 3Cx1,5)</t>
  </si>
  <si>
    <t>10.051.103</t>
  </si>
  <si>
    <t>H05VV-F 5G2,5B  (CYSY 5Cx2,5)</t>
  </si>
  <si>
    <t>Kabely a vodiče a příslušenství \ Kabely a vodiče \ Instalační kabely</t>
  </si>
  <si>
    <t>10.048.186</t>
  </si>
  <si>
    <t>CYKY 3O1,5 (3Ax1,5)</t>
  </si>
  <si>
    <t>10.048.193</t>
  </si>
  <si>
    <t>CYKY 2Ax1,5</t>
  </si>
  <si>
    <t>10.048.243</t>
  </si>
  <si>
    <t>CYKY 5J1,5 (5Cx1,5)</t>
  </si>
  <si>
    <t>10.048.403</t>
  </si>
  <si>
    <t>CYKY 5J2,5 (5Cx2,5)</t>
  </si>
  <si>
    <t>10.048.466</t>
  </si>
  <si>
    <t>CYKY 7J1,5 (7Cx1,5)</t>
  </si>
  <si>
    <t>10.048.482</t>
  </si>
  <si>
    <t>CYKY 3J2,5 (3Cx 2,5)</t>
  </si>
  <si>
    <t>10.049.643</t>
  </si>
  <si>
    <t>CYKY 5J6 (5Cx6)</t>
  </si>
  <si>
    <t>10.051.405</t>
  </si>
  <si>
    <t>CYKY 4J1,5 (4Bx1,5)</t>
  </si>
  <si>
    <t>10.051.448</t>
  </si>
  <si>
    <t>CYKY 3J1,5 (3Cx 1,5)</t>
  </si>
  <si>
    <t>Kabely a vodiče a příslušenství \ Kabely a vodiče \ Nízkonapěťové napájecí kabely</t>
  </si>
  <si>
    <t>10.048.492</t>
  </si>
  <si>
    <t>AYKY 4J70(4Bx70)</t>
  </si>
  <si>
    <t>10.049.436</t>
  </si>
  <si>
    <t>CYKY 5J16 (5Cx16)</t>
  </si>
  <si>
    <t>10.051.282</t>
  </si>
  <si>
    <t>CYKY 5J10 (5Cx10)</t>
  </si>
  <si>
    <t>10.850.167</t>
  </si>
  <si>
    <t>CYKY 4J50 (4Bx50)</t>
  </si>
  <si>
    <t>Kabely a vodiče a příslušenství \ Kabely a vodiče \ Ovládací kabely</t>
  </si>
  <si>
    <t>10.051.139</t>
  </si>
  <si>
    <t>JYTY 2O1 (2Dx1)</t>
  </si>
  <si>
    <t>10.051.231</t>
  </si>
  <si>
    <t>JYTY 7J1 (7Cx1)</t>
  </si>
  <si>
    <t>Kabely a vodiče a příslušenství \ Kabely a vodiče \ Silové kabely středního napětí</t>
  </si>
  <si>
    <t>10.679.566</t>
  </si>
  <si>
    <t>1-CXKH-V-O 2x1,5 FE180/P60-R B2cas1d0</t>
  </si>
  <si>
    <t>Kabely a vodiče a příslušenství \ Kabely a vodiče \ Žilové vodiče</t>
  </si>
  <si>
    <t>10.048.422</t>
  </si>
  <si>
    <t>H07V-U 4 zž (CY)</t>
  </si>
  <si>
    <t>10.048.451</t>
  </si>
  <si>
    <t>H07V-U 10 zž (CY)</t>
  </si>
  <si>
    <t>10.048.546</t>
  </si>
  <si>
    <t>H07V-U 6 zž (CY)</t>
  </si>
  <si>
    <t>10.049.159</t>
  </si>
  <si>
    <t>H07V-K 6 zž (CYA)</t>
  </si>
  <si>
    <t>Kabely a vodiče a příslušenství \ Připojování vodičů a izolační materiál</t>
  </si>
  <si>
    <t>10.048.604</t>
  </si>
  <si>
    <t>Oko AL 70/12 kabelové</t>
  </si>
  <si>
    <t>10.050.259</t>
  </si>
  <si>
    <t>Oko  50x12 KU</t>
  </si>
  <si>
    <t>10.079.329</t>
  </si>
  <si>
    <t>Svorka WAGO 224-112 lustrová</t>
  </si>
  <si>
    <t>10.945.050</t>
  </si>
  <si>
    <t>Hlava EN 4.4 pro pr. 70-240</t>
  </si>
  <si>
    <t>Ochrana před bleskem a přepětím \ Dráty zemnící pro hromosvod</t>
  </si>
  <si>
    <t>10.577.458</t>
  </si>
  <si>
    <t>Drát uzem. FeZn pozink. pr.10</t>
  </si>
  <si>
    <t>KG</t>
  </si>
  <si>
    <t>10.608.316</t>
  </si>
  <si>
    <t>Drát uzem. AL pr.8  polotvrdý</t>
  </si>
  <si>
    <t>Ochrana před bleskem a přepětím \ Držáky vodičů hromosvodu</t>
  </si>
  <si>
    <t>10.046.512</t>
  </si>
  <si>
    <t>Podpěra PV  1p 55</t>
  </si>
  <si>
    <t>10.046.654</t>
  </si>
  <si>
    <t>Držák DJ4h jímací tyče na střešní krov</t>
  </si>
  <si>
    <t>10.046.762</t>
  </si>
  <si>
    <t>Podpěra PV 21d betonová základna</t>
  </si>
  <si>
    <t>Ochrana před bleskem a přepětím \ Jímače hromosvodu</t>
  </si>
  <si>
    <t>10.063.932</t>
  </si>
  <si>
    <t>Tyč JV 1,5 (JD15) jímací</t>
  </si>
  <si>
    <t>Ochrana před bleskem a přepětím \ Pásek zemnící pro hromosvod</t>
  </si>
  <si>
    <t>10.074.580</t>
  </si>
  <si>
    <t>Pásek pozink. FeZn 30x4</t>
  </si>
  <si>
    <t>Ochrana před bleskem a přepětím \ Příslušenství pro uzemnění a ochranu před bleskem</t>
  </si>
  <si>
    <t>10.046.525</t>
  </si>
  <si>
    <t>Stříška ochranná OSH - horní(OS01)</t>
  </si>
  <si>
    <t>10.046.535</t>
  </si>
  <si>
    <t>Stříška ochranná OSD - dolní(OS04)</t>
  </si>
  <si>
    <t>10.560.371</t>
  </si>
  <si>
    <t>Tyč ITV 68 izolační pro vodiče L=680mm</t>
  </si>
  <si>
    <t>10.562.461</t>
  </si>
  <si>
    <t>Držák DOHJK k jím.tyči s kloubem</t>
  </si>
  <si>
    <t>10.940.72</t>
  </si>
  <si>
    <t>Návlečka k očíslování zemničů</t>
  </si>
  <si>
    <t>Ochrana před bleskem a přepětím \ Svorky pro připojení hromosvodu</t>
  </si>
  <si>
    <t>10.046.559</t>
  </si>
  <si>
    <t>Svorka SZa - nerez</t>
  </si>
  <si>
    <t>10.046.562</t>
  </si>
  <si>
    <t>Svorka SR 3a - litinová</t>
  </si>
  <si>
    <t>10.046.596</t>
  </si>
  <si>
    <t>Svorka SS-nerez</t>
  </si>
  <si>
    <t>10.046.694</t>
  </si>
  <si>
    <t>Svorka SUa nerez</t>
  </si>
  <si>
    <t>10.046.740</t>
  </si>
  <si>
    <t>Svorka SR 2b</t>
  </si>
  <si>
    <t>10.061.286</t>
  </si>
  <si>
    <t>Svorka SOc - nerez</t>
  </si>
  <si>
    <t>10.546.810</t>
  </si>
  <si>
    <t>Svorka SK nerez</t>
  </si>
  <si>
    <t>10.878.845</t>
  </si>
  <si>
    <t>Svorka SJ 1C nerez</t>
  </si>
  <si>
    <t>11.038.406</t>
  </si>
  <si>
    <t>Svorka SPc N nerez</t>
  </si>
  <si>
    <t>11.281.519</t>
  </si>
  <si>
    <t>Držák DEHN 223011 nerez</t>
  </si>
  <si>
    <t>Ochrana před bleskem a přepětím \ Systémy vyrovnání potenciálu</t>
  </si>
  <si>
    <t>10.075.335</t>
  </si>
  <si>
    <t>Svorkovnice EPS 2 ekvipotencionální s kr</t>
  </si>
  <si>
    <t>10.578.890</t>
  </si>
  <si>
    <t>Svorkovnice EPS 3 ekvipotencionální s kr</t>
  </si>
  <si>
    <t>Ochrana před bleskem a přepětím \ Uzemňovací upínací pásky</t>
  </si>
  <si>
    <t>10.076.458</t>
  </si>
  <si>
    <t>Svorka ZSA 16 zemnící</t>
  </si>
  <si>
    <t>10.228.058</t>
  </si>
  <si>
    <t>Páska ZSA 16 uzemňovací nerez délka 0,5m</t>
  </si>
  <si>
    <t>Rozvaděčové systémy a přístroje</t>
  </si>
  <si>
    <t>10.074.288</t>
  </si>
  <si>
    <t xml:space="preserve">Spínač KEM325U otočný s krytem </t>
  </si>
  <si>
    <t>10.721.895</t>
  </si>
  <si>
    <t>Relé SMR-K supermultif.3-vodič.zapojení</t>
  </si>
  <si>
    <t>10.880.645</t>
  </si>
  <si>
    <t>Zásuvka 32A/400V 5-pól. IP67 nást.</t>
  </si>
  <si>
    <t>Úložný a instalační materiál \ Elektroinstalační trubky/kabelové chráničky</t>
  </si>
  <si>
    <t>10.038.532</t>
  </si>
  <si>
    <t>Příchytka 5316 E</t>
  </si>
  <si>
    <t>10.074.485</t>
  </si>
  <si>
    <t>Trubka oheb.2323/LPE-1 pr.23 320N b.</t>
  </si>
  <si>
    <t>10.074.640</t>
  </si>
  <si>
    <t>Trubka oheb.2316/LPE-1 pr.16 320N b.</t>
  </si>
  <si>
    <t>10.074.649</t>
  </si>
  <si>
    <t>Trubka KOPOFLEX  63 rudá</t>
  </si>
  <si>
    <t>10.074.671</t>
  </si>
  <si>
    <t>Trubka KOPOFLEX  50 rudá</t>
  </si>
  <si>
    <t>10.075.248</t>
  </si>
  <si>
    <t>Trubka pevná 4016E pr.16 750N tm.šedá</t>
  </si>
  <si>
    <t>10.075.249</t>
  </si>
  <si>
    <t>Trubka pevná 4020 pr.20 750N tm.šedá</t>
  </si>
  <si>
    <t>10.075.304</t>
  </si>
  <si>
    <t>Trubka oheb.2323/LPE-2 pr.23 125N b.</t>
  </si>
  <si>
    <t>10.075.308</t>
  </si>
  <si>
    <t>Trubka oheb.2329/LPE-2 pr.29 125N b.</t>
  </si>
  <si>
    <t>10.076.051</t>
  </si>
  <si>
    <t>Trubka oheb.2336/LPE-2 pr.36 125N b.</t>
  </si>
  <si>
    <t>10.076.675</t>
  </si>
  <si>
    <t>Příchytka 5320 HB</t>
  </si>
  <si>
    <t>10.079.365</t>
  </si>
  <si>
    <t>Trubka KOPOFLEX  75 rudá</t>
  </si>
  <si>
    <t>10.712.600</t>
  </si>
  <si>
    <t>Trubka oheb.2332/LPE-1 pr.32 320N b.UVF</t>
  </si>
  <si>
    <t>Úložný a instalační materiál \ Kabelové nosné systémy</t>
  </si>
  <si>
    <t>10.062.697</t>
  </si>
  <si>
    <t>Materiál KITASSTR 558081 STANDART spoj.</t>
  </si>
  <si>
    <t>BAL</t>
  </si>
  <si>
    <t>10.063.956</t>
  </si>
  <si>
    <t>Matice EEC M  8 EZ Cablofil</t>
  </si>
  <si>
    <t>10.074.930</t>
  </si>
  <si>
    <t>Konzola CM50</t>
  </si>
  <si>
    <t>10.074.935</t>
  </si>
  <si>
    <t>Rošt CF 54/300 EZ</t>
  </si>
  <si>
    <t>10.074.936</t>
  </si>
  <si>
    <t>Spojka EDRN 558241 CABLOFIL</t>
  </si>
  <si>
    <t>10.074.941</t>
  </si>
  <si>
    <t>Rošt CF 54/100 EZ</t>
  </si>
  <si>
    <t>10.074.942</t>
  </si>
  <si>
    <t>Rošt CF 54/200 EZ</t>
  </si>
  <si>
    <t>10.074.945</t>
  </si>
  <si>
    <t>Rošt CF 54/ 50 EZ</t>
  </si>
  <si>
    <t>10.074.946</t>
  </si>
  <si>
    <t>Konzola CU 300</t>
  </si>
  <si>
    <t>10.075.001</t>
  </si>
  <si>
    <t>Konzola CU 200</t>
  </si>
  <si>
    <t>10.075.002</t>
  </si>
  <si>
    <t>Konzola CU 100</t>
  </si>
  <si>
    <t>10.077.643</t>
  </si>
  <si>
    <t>Tyč M 8/3 pozink pr.8 závitová</t>
  </si>
  <si>
    <t>Úložný a instalační materiál \ Spojovací materiál</t>
  </si>
  <si>
    <t>10.061.372</t>
  </si>
  <si>
    <t>Krabice KPR 68  přístrojová hluboká</t>
  </si>
  <si>
    <t>10.074.495</t>
  </si>
  <si>
    <t>Krabice 6455-11P/S acidur IP67</t>
  </si>
  <si>
    <t>10.076.432</t>
  </si>
  <si>
    <t>Krabice KT 250/1 rozvodná pod omítku</t>
  </si>
  <si>
    <t>10.079.363</t>
  </si>
  <si>
    <t>Krabice KU 68-1902</t>
  </si>
  <si>
    <t>10.079.370</t>
  </si>
  <si>
    <t>Krabice KU 68-1901</t>
  </si>
  <si>
    <t>10.647.455</t>
  </si>
  <si>
    <t>Krabice KEZ do zateplení</t>
  </si>
  <si>
    <t>10.647.456</t>
  </si>
  <si>
    <t>Deska MDZ montážní do zateplení</t>
  </si>
  <si>
    <t>11.225.036</t>
  </si>
  <si>
    <t>Krabice KUL 68-45/LD univerzální</t>
  </si>
  <si>
    <t>Celkem za materiály:</t>
  </si>
  <si>
    <t xml:space="preserve"> </t>
  </si>
  <si>
    <t>Svítidla</t>
  </si>
  <si>
    <t>VML 4224 PB Sport DALI 4K CRI80+</t>
  </si>
  <si>
    <t>VML 450 AM 4K CRI80+</t>
  </si>
  <si>
    <t>VML 128 VP2 4K CRI80+ IP54</t>
  </si>
  <si>
    <t>ONTEC S M5 105 M ST 5xLED 1h M (NM)</t>
  </si>
  <si>
    <t>ONTEC S M5 105 M ST 5xLED 1h M (NM) + Oc</t>
  </si>
  <si>
    <t>Piktogram EXIT</t>
  </si>
  <si>
    <t>VML 120 D8 O 4K CRI80+</t>
  </si>
  <si>
    <t>VML 127 D8 O 4K CRI80+</t>
  </si>
  <si>
    <t>VML 115 AP1 R DIR 4K CRI80+</t>
  </si>
  <si>
    <t>VML 320 AM 4K CRI80+</t>
  </si>
  <si>
    <t>VML 30 ZN C 4K CRI80+</t>
  </si>
  <si>
    <t>CELKEM</t>
  </si>
  <si>
    <t>A</t>
  </si>
  <si>
    <t>B</t>
  </si>
  <si>
    <t>C</t>
  </si>
  <si>
    <t>D</t>
  </si>
  <si>
    <t>D1</t>
  </si>
  <si>
    <t>E</t>
  </si>
  <si>
    <t>F</t>
  </si>
  <si>
    <t>G</t>
  </si>
  <si>
    <t>H</t>
  </si>
  <si>
    <t>CH</t>
  </si>
  <si>
    <t>I</t>
  </si>
  <si>
    <t>ozn.</t>
  </si>
  <si>
    <t>název</t>
  </si>
  <si>
    <t>MJ</t>
  </si>
  <si>
    <t>počet</t>
  </si>
  <si>
    <t>materiál</t>
  </si>
  <si>
    <t>materiál celkem</t>
  </si>
  <si>
    <t>montáž</t>
  </si>
  <si>
    <t>montáž celkem</t>
  </si>
  <si>
    <r>
      <t xml:space="preserve">Inženýrská činnost /výrob.dokumentace, </t>
    </r>
    <r>
      <rPr>
        <sz val="8.25"/>
        <color rgb="FFFF0000"/>
        <rFont val="Arial"/>
        <family val="2"/>
        <charset val="238"/>
      </rPr>
      <t>skut.provedení, zakre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</si>
</sst>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5]#,##0.00;\-#,##0.00"/>
    <numFmt numFmtId="165" formatCode="#,##0.00\ &quot;Kč&quot;"/>
    <numFmt numFmtId="166" formatCode="#,##0.00\ _K_č"/>
  </numFmts>
  <fonts count="2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FF"/>
      <name val="Arial"/>
      <family val="2"/>
    </font>
    <font>
      <b/>
      <sz val="8.25"/>
      <color rgb="FF000000"/>
      <name val="Arial"/>
      <family val="2"/>
    </font>
    <font>
      <sz val="8.25"/>
      <color rgb="FF000000"/>
      <name val="Arial"/>
      <family val="2"/>
    </font>
    <font>
      <sz val="10"/>
      <color rgb="FF000000"/>
      <name val="Arial"/>
      <family val="2"/>
    </font>
    <font>
      <b/>
      <sz val="9.75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9.75"/>
      <color rgb="FF000080"/>
      <name val="Arial"/>
      <family val="2"/>
    </font>
    <font>
      <b/>
      <sz val="8.25"/>
      <color rgb="FF000000"/>
      <name val="Arial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name val="Calibri"/>
      <family val="2"/>
      <charset val="238"/>
    </font>
    <font>
      <b/>
      <sz val="16"/>
      <name val="Calibri"/>
      <family val="2"/>
      <charset val="238"/>
    </font>
    <font>
      <b/>
      <sz val="9"/>
      <name val="Calibri"/>
      <family val="2"/>
      <charset val="238"/>
    </font>
    <font>
      <sz val="8.25"/>
      <color rgb="FFFF0000"/>
      <name val="Arial"/>
      <family val="2"/>
      <charset val="238"/>
    </font>
    <font>
      <b/>
      <sz val="8.25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90">
    <xf numFmtId="0" fontId="1" fillId="0" borderId="0" xfId="0" applyFont="1" applyFill="1" applyBorder="1"/>
    <xf numFmtId="0" fontId="1" fillId="2" borderId="0" xfId="1" applyNumberFormat="1" applyFont="1" applyFill="1" applyBorder="1" applyAlignment="1">
      <alignment vertical="top" wrapText="1"/>
    </xf>
    <xf numFmtId="0" fontId="1" fillId="2" borderId="2" xfId="1" applyNumberFormat="1" applyFont="1" applyFill="1" applyBorder="1" applyAlignment="1">
      <alignment vertical="top" wrapText="1"/>
    </xf>
    <xf numFmtId="0" fontId="1" fillId="2" borderId="1" xfId="1" applyNumberFormat="1" applyFont="1" applyFill="1" applyBorder="1" applyAlignment="1">
      <alignment vertical="top" wrapText="1"/>
    </xf>
    <xf numFmtId="0" fontId="1" fillId="2" borderId="3" xfId="1" applyNumberFormat="1" applyFont="1" applyFill="1" applyBorder="1" applyAlignment="1">
      <alignment vertical="top" wrapText="1"/>
    </xf>
    <xf numFmtId="0" fontId="1" fillId="3" borderId="0" xfId="1" applyNumberFormat="1" applyFont="1" applyFill="1" applyBorder="1" applyAlignment="1">
      <alignment vertical="top" wrapText="1"/>
    </xf>
    <xf numFmtId="0" fontId="1" fillId="2" borderId="4" xfId="1" applyNumberFormat="1" applyFont="1" applyFill="1" applyBorder="1" applyAlignment="1">
      <alignment vertical="top" wrapText="1"/>
    </xf>
    <xf numFmtId="0" fontId="1" fillId="2" borderId="5" xfId="1" applyNumberFormat="1" applyFont="1" applyFill="1" applyBorder="1" applyAlignment="1">
      <alignment vertical="top" wrapText="1"/>
    </xf>
    <xf numFmtId="0" fontId="1" fillId="2" borderId="6" xfId="1" applyNumberFormat="1" applyFont="1" applyFill="1" applyBorder="1" applyAlignment="1">
      <alignment vertical="top" wrapText="1"/>
    </xf>
    <xf numFmtId="0" fontId="1" fillId="2" borderId="7" xfId="1" applyNumberFormat="1" applyFont="1" applyFill="1" applyBorder="1" applyAlignment="1">
      <alignment vertical="top" wrapText="1"/>
    </xf>
    <xf numFmtId="0" fontId="1" fillId="2" borderId="8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right" vertical="top" wrapText="1" readingOrder="1"/>
    </xf>
    <xf numFmtId="165" fontId="8" fillId="0" borderId="0" xfId="1" applyNumberFormat="1" applyFont="1" applyFill="1" applyBorder="1" applyAlignment="1">
      <alignment horizontal="right" vertical="top" wrapText="1" readingOrder="1"/>
    </xf>
    <xf numFmtId="165" fontId="8" fillId="0" borderId="7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4" fontId="1" fillId="0" borderId="0" xfId="0" applyNumberFormat="1" applyFont="1" applyFill="1" applyBorder="1"/>
    <xf numFmtId="165" fontId="12" fillId="0" borderId="0" xfId="0" applyNumberFormat="1" applyFont="1" applyFill="1" applyBorder="1"/>
    <xf numFmtId="0" fontId="16" fillId="4" borderId="12" xfId="0" applyFont="1" applyFill="1" applyBorder="1"/>
    <xf numFmtId="4" fontId="16" fillId="4" borderId="12" xfId="0" applyNumberFormat="1" applyFont="1" applyFill="1" applyBorder="1"/>
    <xf numFmtId="0" fontId="1" fillId="0" borderId="12" xfId="0" applyFont="1" applyFill="1" applyBorder="1"/>
    <xf numFmtId="4" fontId="1" fillId="0" borderId="12" xfId="0" applyNumberFormat="1" applyFont="1" applyFill="1" applyBorder="1"/>
    <xf numFmtId="0" fontId="17" fillId="4" borderId="12" xfId="0" applyFont="1" applyFill="1" applyBorder="1"/>
    <xf numFmtId="4" fontId="14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165" fontId="16" fillId="4" borderId="12" xfId="0" applyNumberFormat="1" applyFont="1" applyFill="1" applyBorder="1"/>
    <xf numFmtId="0" fontId="1" fillId="0" borderId="12" xfId="0" applyFont="1" applyFill="1" applyBorder="1" applyAlignment="1">
      <alignment horizontal="center"/>
    </xf>
    <xf numFmtId="3" fontId="12" fillId="0" borderId="12" xfId="0" applyNumberFormat="1" applyFont="1" applyFill="1" applyBorder="1" applyAlignment="1">
      <alignment horizontal="center"/>
    </xf>
    <xf numFmtId="4" fontId="14" fillId="0" borderId="12" xfId="0" applyNumberFormat="1" applyFont="1" applyFill="1" applyBorder="1"/>
    <xf numFmtId="165" fontId="12" fillId="0" borderId="12" xfId="0" applyNumberFormat="1" applyFont="1" applyFill="1" applyBorder="1"/>
    <xf numFmtId="0" fontId="1" fillId="5" borderId="12" xfId="0" applyFont="1" applyFill="1" applyBorder="1"/>
    <xf numFmtId="3" fontId="12" fillId="5" borderId="12" xfId="0" applyNumberFormat="1" applyFont="1" applyFill="1" applyBorder="1"/>
    <xf numFmtId="4" fontId="1" fillId="5" borderId="12" xfId="0" applyNumberFormat="1" applyFont="1" applyFill="1" applyBorder="1"/>
    <xf numFmtId="165" fontId="15" fillId="5" borderId="12" xfId="0" applyNumberFormat="1" applyFont="1" applyFill="1" applyBorder="1"/>
    <xf numFmtId="4" fontId="15" fillId="5" borderId="12" xfId="0" applyNumberFormat="1" applyFont="1" applyFill="1" applyBorder="1"/>
    <xf numFmtId="0" fontId="16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" fillId="4" borderId="12" xfId="0" applyFont="1" applyFill="1" applyBorder="1"/>
    <xf numFmtId="0" fontId="16" fillId="0" borderId="12" xfId="0" applyFont="1" applyFill="1" applyBorder="1" applyAlignment="1">
      <alignment horizontal="center"/>
    </xf>
    <xf numFmtId="0" fontId="1" fillId="4" borderId="13" xfId="0" applyFont="1" applyFill="1" applyBorder="1"/>
    <xf numFmtId="0" fontId="2" fillId="2" borderId="0" xfId="1" applyNumberFormat="1" applyFont="1" applyFill="1" applyBorder="1" applyAlignment="1">
      <alignment horizontal="right" vertical="top" wrapText="1" readingOrder="1"/>
    </xf>
    <xf numFmtId="0" fontId="1" fillId="2" borderId="0" xfId="1" applyNumberFormat="1" applyFont="1" applyFill="1" applyBorder="1" applyAlignment="1">
      <alignment vertical="top" wrapText="1"/>
    </xf>
    <xf numFmtId="0" fontId="3" fillId="2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horizontal="right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165" fontId="11" fillId="0" borderId="0" xfId="1" applyNumberFormat="1" applyFont="1" applyFill="1" applyBorder="1" applyAlignment="1">
      <alignment horizontal="right" vertical="top" wrapText="1" readingOrder="1"/>
    </xf>
    <xf numFmtId="165" fontId="12" fillId="0" borderId="0" xfId="0" applyNumberFormat="1" applyFont="1" applyFill="1" applyBorder="1"/>
    <xf numFmtId="4" fontId="6" fillId="0" borderId="0" xfId="1" applyNumberFormat="1" applyFont="1" applyFill="1" applyBorder="1" applyAlignment="1">
      <alignment horizontal="right" vertical="top" wrapText="1" readingOrder="1"/>
    </xf>
    <xf numFmtId="4" fontId="1" fillId="0" borderId="0" xfId="0" applyNumberFormat="1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9" xfId="1" applyNumberFormat="1" applyFont="1" applyFill="1" applyBorder="1" applyAlignment="1">
      <alignment horizontal="right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5" fillId="0" borderId="9" xfId="1" applyNumberFormat="1" applyFont="1" applyFill="1" applyBorder="1" applyAlignment="1">
      <alignment vertical="top" wrapText="1" readingOrder="1"/>
    </xf>
    <xf numFmtId="4" fontId="5" fillId="0" borderId="0" xfId="1" applyNumberFormat="1" applyFont="1" applyFill="1" applyBorder="1" applyAlignment="1">
      <alignment horizontal="right" vertical="top" wrapText="1" readingOrder="1"/>
    </xf>
    <xf numFmtId="165" fontId="20" fillId="0" borderId="0" xfId="1" applyNumberFormat="1" applyFont="1" applyFill="1" applyBorder="1" applyAlignment="1">
      <alignment horizontal="right" vertical="top" wrapText="1" readingOrder="1"/>
    </xf>
    <xf numFmtId="165" fontId="15" fillId="0" borderId="0" xfId="0" applyNumberFormat="1" applyFont="1" applyFill="1" applyBorder="1"/>
    <xf numFmtId="0" fontId="8" fillId="0" borderId="7" xfId="1" applyNumberFormat="1" applyFont="1" applyFill="1" applyBorder="1" applyAlignment="1">
      <alignment horizontal="right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165" fontId="8" fillId="0" borderId="7" xfId="1" applyNumberFormat="1" applyFont="1" applyFill="1" applyBorder="1" applyAlignment="1">
      <alignment horizontal="right" vertical="top" wrapText="1" readingOrder="1"/>
    </xf>
    <xf numFmtId="165" fontId="1" fillId="0" borderId="7" xfId="1" applyNumberFormat="1" applyFont="1" applyFill="1" applyBorder="1" applyAlignment="1">
      <alignment vertical="top" wrapText="1"/>
    </xf>
    <xf numFmtId="0" fontId="8" fillId="0" borderId="0" xfId="1" applyNumberFormat="1" applyFont="1" applyFill="1" applyBorder="1" applyAlignment="1">
      <alignment horizontal="right" vertical="top" wrapText="1" readingOrder="1"/>
    </xf>
    <xf numFmtId="165" fontId="8" fillId="0" borderId="0" xfId="1" applyNumberFormat="1" applyFont="1" applyFill="1" applyBorder="1" applyAlignment="1">
      <alignment horizontal="right" vertical="top" wrapText="1" readingOrder="1"/>
    </xf>
    <xf numFmtId="165" fontId="1" fillId="0" borderId="0" xfId="0" applyNumberFormat="1" applyFont="1" applyFill="1" applyBorder="1"/>
    <xf numFmtId="0" fontId="6" fillId="0" borderId="0" xfId="1" applyNumberFormat="1" applyFont="1" applyFill="1" applyBorder="1" applyAlignment="1">
      <alignment horizontal="left" vertical="top" wrapText="1" readingOrder="1"/>
    </xf>
    <xf numFmtId="0" fontId="13" fillId="4" borderId="9" xfId="1" applyNumberFormat="1" applyFont="1" applyFill="1" applyBorder="1" applyAlignment="1">
      <alignment horizontal="left" vertical="center" wrapText="1" readingOrder="1"/>
    </xf>
    <xf numFmtId="0" fontId="14" fillId="4" borderId="9" xfId="1" applyNumberFormat="1" applyFont="1" applyFill="1" applyBorder="1" applyAlignment="1">
      <alignment vertical="top" wrapText="1"/>
    </xf>
    <xf numFmtId="0" fontId="13" fillId="4" borderId="9" xfId="1" applyNumberFormat="1" applyFont="1" applyFill="1" applyBorder="1" applyAlignment="1">
      <alignment vertical="center" wrapText="1" readingOrder="1"/>
    </xf>
    <xf numFmtId="165" fontId="13" fillId="4" borderId="9" xfId="1" applyNumberFormat="1" applyFont="1" applyFill="1" applyBorder="1" applyAlignment="1">
      <alignment horizontal="right" vertical="center" wrapText="1" readingOrder="1"/>
    </xf>
    <xf numFmtId="165" fontId="12" fillId="4" borderId="9" xfId="1" applyNumberFormat="1" applyFont="1" applyFill="1" applyBorder="1" applyAlignment="1">
      <alignment vertical="top" wrapText="1"/>
    </xf>
    <xf numFmtId="4" fontId="5" fillId="0" borderId="9" xfId="1" applyNumberFormat="1" applyFont="1" applyFill="1" applyBorder="1" applyAlignment="1">
      <alignment horizontal="right" vertical="center" wrapText="1" readingOrder="1"/>
    </xf>
    <xf numFmtId="4" fontId="1" fillId="0" borderId="9" xfId="1" applyNumberFormat="1" applyFont="1" applyFill="1" applyBorder="1" applyAlignment="1">
      <alignment vertical="top" wrapText="1"/>
    </xf>
    <xf numFmtId="0" fontId="7" fillId="0" borderId="7" xfId="1" applyNumberFormat="1" applyFont="1" applyFill="1" applyBorder="1" applyAlignment="1">
      <alignment vertical="top" wrapText="1" readingOrder="1"/>
    </xf>
    <xf numFmtId="0" fontId="5" fillId="0" borderId="10" xfId="1" applyNumberFormat="1" applyFont="1" applyFill="1" applyBorder="1" applyAlignment="1">
      <alignment horizontal="right" vertical="top" wrapText="1" readingOrder="1"/>
    </xf>
    <xf numFmtId="0" fontId="1" fillId="0" borderId="10" xfId="1" applyNumberFormat="1" applyFont="1" applyFill="1" applyBorder="1" applyAlignment="1">
      <alignment vertical="top" wrapText="1"/>
    </xf>
    <xf numFmtId="164" fontId="6" fillId="0" borderId="0" xfId="1" applyNumberFormat="1" applyFont="1" applyFill="1" applyBorder="1" applyAlignment="1">
      <alignment horizontal="right" vertical="top" wrapText="1" readingOrder="1"/>
    </xf>
    <xf numFmtId="0" fontId="5" fillId="0" borderId="10" xfId="1" applyNumberFormat="1" applyFont="1" applyFill="1" applyBorder="1" applyAlignment="1">
      <alignment vertical="top" wrapText="1" readingOrder="1"/>
    </xf>
    <xf numFmtId="0" fontId="10" fillId="0" borderId="0" xfId="1" applyNumberFormat="1" applyFont="1" applyFill="1" applyBorder="1" applyAlignment="1">
      <alignment horizontal="left" vertical="top" wrapText="1" readingOrder="1"/>
    </xf>
    <xf numFmtId="165" fontId="5" fillId="0" borderId="10" xfId="1" applyNumberFormat="1" applyFont="1" applyFill="1" applyBorder="1" applyAlignment="1">
      <alignment horizontal="right" vertical="center" wrapText="1" readingOrder="1"/>
    </xf>
    <xf numFmtId="165" fontId="1" fillId="0" borderId="10" xfId="1" applyNumberFormat="1" applyFont="1" applyFill="1" applyBorder="1" applyAlignment="1">
      <alignment vertical="top" wrapText="1"/>
    </xf>
    <xf numFmtId="165" fontId="6" fillId="0" borderId="0" xfId="1" applyNumberFormat="1" applyFont="1" applyFill="1" applyBorder="1" applyAlignment="1">
      <alignment horizontal="right" vertical="top" wrapText="1" readingOrder="1"/>
    </xf>
    <xf numFmtId="164" fontId="6" fillId="0" borderId="11" xfId="1" applyNumberFormat="1" applyFont="1" applyFill="1" applyBorder="1" applyAlignment="1">
      <alignment horizontal="right" vertical="top" wrapText="1" readingOrder="1"/>
    </xf>
    <xf numFmtId="0" fontId="5" fillId="0" borderId="10" xfId="1" applyNumberFormat="1" applyFont="1" applyFill="1" applyBorder="1" applyAlignment="1">
      <alignment horizontal="right" vertical="center" wrapText="1" readingOrder="1"/>
    </xf>
    <xf numFmtId="0" fontId="5" fillId="0" borderId="10" xfId="1" applyNumberFormat="1" applyFont="1" applyFill="1" applyBorder="1" applyAlignment="1">
      <alignment vertical="center" wrapText="1" readingOrder="1"/>
    </xf>
    <xf numFmtId="166" fontId="5" fillId="0" borderId="10" xfId="1" applyNumberFormat="1" applyFont="1" applyFill="1" applyBorder="1" applyAlignment="1">
      <alignment horizontal="right" vertical="center" wrapText="1" readingOrder="1"/>
    </xf>
    <xf numFmtId="166" fontId="1" fillId="0" borderId="10" xfId="1" applyNumberFormat="1" applyFont="1" applyFill="1" applyBorder="1" applyAlignment="1">
      <alignment vertical="top" wrapText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FFFFFF"/>
      <rgbColor rgb="000000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48"/>
  <sheetViews>
    <sheetView showGridLines="0" topLeftCell="A2" workbookViewId="0">
      <selection activeCell="U29" sqref="U29:X29"/>
    </sheetView>
  </sheetViews>
  <sheetFormatPr defaultColWidth="8.85546875" defaultRowHeight="15" x14ac:dyDescent="0.25"/>
  <cols>
    <col min="1" max="2" width="0.42578125" customWidth="1"/>
    <col min="3" max="3" width="1.140625" customWidth="1"/>
    <col min="4" max="4" width="0.140625" customWidth="1"/>
    <col min="5" max="5" width="6.7109375" customWidth="1"/>
    <col min="6" max="6" width="2" customWidth="1"/>
    <col min="7" max="7" width="3.7109375" customWidth="1"/>
    <col min="8" max="8" width="0" hidden="1" customWidth="1"/>
    <col min="9" max="9" width="0.28515625" customWidth="1"/>
    <col min="10" max="10" width="2.42578125" customWidth="1"/>
    <col min="11" max="11" width="1.85546875" customWidth="1"/>
    <col min="12" max="12" width="0.7109375" customWidth="1"/>
    <col min="13" max="13" width="6.28515625" customWidth="1"/>
    <col min="14" max="14" width="0.42578125" customWidth="1"/>
    <col min="15" max="15" width="4.7109375" customWidth="1"/>
    <col min="16" max="16" width="0" hidden="1" customWidth="1"/>
    <col min="17" max="17" width="16.85546875" customWidth="1"/>
    <col min="18" max="18" width="0" hidden="1" customWidth="1"/>
    <col min="19" max="19" width="16.85546875" customWidth="1"/>
    <col min="20" max="20" width="4.85546875" customWidth="1"/>
    <col min="21" max="21" width="5.85546875" customWidth="1"/>
    <col min="22" max="22" width="7" customWidth="1"/>
    <col min="23" max="23" width="1.85546875" customWidth="1"/>
    <col min="24" max="24" width="2.7109375" customWidth="1"/>
    <col min="25" max="25" width="14.140625" customWidth="1"/>
    <col min="26" max="26" width="0" hidden="1" customWidth="1"/>
    <col min="27" max="27" width="1.28515625" customWidth="1"/>
    <col min="28" max="29" width="0.42578125" customWidth="1"/>
  </cols>
  <sheetData>
    <row r="1" spans="2:28" ht="12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2:28" ht="5.85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4"/>
      <c r="AB2" s="5"/>
    </row>
    <row r="3" spans="2:28" ht="16.5" customHeight="1" x14ac:dyDescent="0.25">
      <c r="B3" s="6"/>
      <c r="C3" s="1"/>
      <c r="D3" s="1"/>
      <c r="E3" s="41" t="s">
        <v>0</v>
      </c>
      <c r="F3" s="42"/>
      <c r="G3" s="42"/>
      <c r="H3" s="42"/>
      <c r="I3" s="42"/>
      <c r="J3" s="42"/>
      <c r="K3" s="42"/>
      <c r="L3" s="42"/>
      <c r="M3" s="43" t="s">
        <v>1</v>
      </c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1"/>
      <c r="AA3" s="7"/>
      <c r="AB3" s="5"/>
    </row>
    <row r="4" spans="2:28" ht="16.350000000000001" customHeight="1" x14ac:dyDescent="0.25">
      <c r="B4" s="6"/>
      <c r="C4" s="1"/>
      <c r="D4" s="1"/>
      <c r="E4" s="41" t="s">
        <v>2</v>
      </c>
      <c r="F4" s="42"/>
      <c r="G4" s="42"/>
      <c r="H4" s="42"/>
      <c r="I4" s="42"/>
      <c r="J4" s="42"/>
      <c r="K4" s="42"/>
      <c r="L4" s="42"/>
      <c r="M4" s="43" t="s">
        <v>3</v>
      </c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1"/>
      <c r="AA4" s="7"/>
      <c r="AB4" s="5"/>
    </row>
    <row r="5" spans="2:28" ht="3" customHeight="1" x14ac:dyDescent="0.25"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10"/>
      <c r="AB5" s="5"/>
    </row>
    <row r="6" spans="2:28" ht="0" hidden="1" customHeigh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 ht="2.85" customHeight="1" x14ac:dyDescent="0.25"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 ht="14.25" customHeight="1" x14ac:dyDescent="0.25"/>
    <row r="9" spans="2:28" ht="2.85" customHeight="1" x14ac:dyDescent="0.25"/>
    <row r="10" spans="2:28" ht="0" hidden="1" customHeight="1" x14ac:dyDescent="0.25"/>
    <row r="11" spans="2:28" ht="17.25" customHeight="1" x14ac:dyDescent="0.25">
      <c r="B11" s="54" t="s">
        <v>4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</row>
    <row r="12" spans="2:28" ht="3" customHeight="1" x14ac:dyDescent="0.25"/>
    <row r="13" spans="2:28" ht="11.45" customHeight="1" x14ac:dyDescent="0.25">
      <c r="B13" s="55" t="s">
        <v>5</v>
      </c>
      <c r="C13" s="56"/>
      <c r="D13" s="56"/>
      <c r="E13" s="56"/>
      <c r="F13" s="57" t="s">
        <v>6</v>
      </c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5" t="s">
        <v>7</v>
      </c>
      <c r="V13" s="56"/>
      <c r="W13" s="56"/>
      <c r="X13" s="56"/>
      <c r="Y13" s="55" t="s">
        <v>8</v>
      </c>
      <c r="Z13" s="56"/>
      <c r="AA13" s="56"/>
      <c r="AB13" s="56"/>
    </row>
    <row r="14" spans="2:28" ht="11.45" customHeight="1" x14ac:dyDescent="0.25">
      <c r="B14" s="44" t="s">
        <v>9</v>
      </c>
      <c r="C14" s="45"/>
      <c r="D14" s="45"/>
      <c r="E14" s="45"/>
      <c r="F14" s="46" t="s">
        <v>10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7" t="s">
        <v>2</v>
      </c>
      <c r="V14" s="45"/>
      <c r="W14" s="45"/>
      <c r="X14" s="45"/>
      <c r="Y14" s="47" t="s">
        <v>2</v>
      </c>
      <c r="Z14" s="45"/>
      <c r="AA14" s="45"/>
      <c r="AB14" s="45"/>
    </row>
    <row r="15" spans="2:28" ht="11.25" customHeight="1" x14ac:dyDescent="0.25">
      <c r="B15" s="48" t="s">
        <v>11</v>
      </c>
      <c r="C15" s="45"/>
      <c r="D15" s="45"/>
      <c r="E15" s="45"/>
      <c r="F15" s="49" t="s">
        <v>12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50">
        <f>Elektromontáže!M246</f>
        <v>296044</v>
      </c>
      <c r="V15" s="51"/>
      <c r="W15" s="51"/>
      <c r="X15" s="51"/>
      <c r="Y15" s="52">
        <v>0</v>
      </c>
      <c r="Z15" s="53"/>
      <c r="AA15" s="53"/>
      <c r="AB15" s="53"/>
    </row>
    <row r="16" spans="2:28" ht="11.45" customHeight="1" x14ac:dyDescent="0.25">
      <c r="B16" s="48" t="s">
        <v>13</v>
      </c>
      <c r="C16" s="45"/>
      <c r="D16" s="45"/>
      <c r="E16" s="45"/>
      <c r="F16" s="49" t="s">
        <v>14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50">
        <f>ROUND(U15*0.048,0)</f>
        <v>14210</v>
      </c>
      <c r="V16" s="51"/>
      <c r="W16" s="51"/>
      <c r="X16" s="51"/>
      <c r="Y16" s="52">
        <v>0</v>
      </c>
      <c r="Z16" s="53"/>
      <c r="AA16" s="53"/>
      <c r="AB16" s="53"/>
    </row>
    <row r="17" spans="2:28" ht="11.45" customHeight="1" x14ac:dyDescent="0.25">
      <c r="B17" s="48" t="s">
        <v>15</v>
      </c>
      <c r="C17" s="45"/>
      <c r="D17" s="45"/>
      <c r="E17" s="45"/>
      <c r="F17" s="49" t="s">
        <v>16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50">
        <f>Elektromontáže!M326</f>
        <v>15590</v>
      </c>
      <c r="V17" s="51"/>
      <c r="W17" s="51"/>
      <c r="X17" s="51"/>
      <c r="Y17" s="52">
        <v>0</v>
      </c>
      <c r="Z17" s="53"/>
      <c r="AA17" s="53"/>
      <c r="AB17" s="53"/>
    </row>
    <row r="18" spans="2:28" ht="11.45" customHeight="1" x14ac:dyDescent="0.25">
      <c r="B18" s="48" t="s">
        <v>17</v>
      </c>
      <c r="C18" s="45"/>
      <c r="D18" s="45"/>
      <c r="E18" s="45"/>
      <c r="F18" s="49" t="s">
        <v>18</v>
      </c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50">
        <f>ROUND(U17*0.048,0)</f>
        <v>748</v>
      </c>
      <c r="V18" s="51"/>
      <c r="W18" s="51"/>
      <c r="X18" s="51"/>
      <c r="Y18" s="52">
        <v>0</v>
      </c>
      <c r="Z18" s="53"/>
      <c r="AA18" s="53"/>
      <c r="AB18" s="53"/>
    </row>
    <row r="19" spans="2:28" ht="11.25" customHeight="1" x14ac:dyDescent="0.25">
      <c r="B19" s="48" t="s">
        <v>19</v>
      </c>
      <c r="C19" s="45"/>
      <c r="D19" s="45"/>
      <c r="E19" s="45"/>
      <c r="F19" s="49" t="s">
        <v>20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50">
        <f>Materiály!N415</f>
        <v>568121</v>
      </c>
      <c r="V19" s="51"/>
      <c r="W19" s="51"/>
      <c r="X19" s="51"/>
      <c r="Y19" s="52">
        <v>0</v>
      </c>
      <c r="Z19" s="53"/>
      <c r="AA19" s="53"/>
      <c r="AB19" s="53"/>
    </row>
    <row r="20" spans="2:28" ht="11.45" customHeight="1" x14ac:dyDescent="0.25">
      <c r="B20" s="48" t="s">
        <v>21</v>
      </c>
      <c r="C20" s="45"/>
      <c r="D20" s="45"/>
      <c r="E20" s="45"/>
      <c r="F20" s="49" t="s">
        <v>22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50">
        <v>28406</v>
      </c>
      <c r="V20" s="51"/>
      <c r="W20" s="51"/>
      <c r="X20" s="51"/>
      <c r="Y20" s="52">
        <v>0</v>
      </c>
      <c r="Z20" s="53"/>
      <c r="AA20" s="53"/>
      <c r="AB20" s="53"/>
    </row>
    <row r="21" spans="2:28" ht="11.45" customHeight="1" x14ac:dyDescent="0.25">
      <c r="B21" s="48" t="s">
        <v>23</v>
      </c>
      <c r="C21" s="45"/>
      <c r="D21" s="45"/>
      <c r="E21" s="45"/>
      <c r="F21" s="49" t="s">
        <v>24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50">
        <v>6000</v>
      </c>
      <c r="V21" s="51"/>
      <c r="W21" s="51"/>
      <c r="X21" s="51"/>
      <c r="Y21" s="52">
        <v>0</v>
      </c>
      <c r="Z21" s="53"/>
      <c r="AA21" s="53"/>
      <c r="AB21" s="53"/>
    </row>
    <row r="22" spans="2:28" ht="11.45" customHeight="1" x14ac:dyDescent="0.25">
      <c r="B22" s="48" t="s">
        <v>25</v>
      </c>
      <c r="C22" s="45"/>
      <c r="D22" s="45"/>
      <c r="E22" s="45"/>
      <c r="F22" s="49" t="s">
        <v>26</v>
      </c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50">
        <v>5000</v>
      </c>
      <c r="V22" s="51"/>
      <c r="W22" s="51"/>
      <c r="X22" s="51"/>
      <c r="Y22" s="52">
        <v>0</v>
      </c>
      <c r="Z22" s="53"/>
      <c r="AA22" s="53"/>
      <c r="AB22" s="53"/>
    </row>
    <row r="23" spans="2:28" ht="11.25" customHeight="1" x14ac:dyDescent="0.25">
      <c r="B23" s="48" t="s">
        <v>27</v>
      </c>
      <c r="C23" s="45"/>
      <c r="D23" s="45"/>
      <c r="E23" s="45"/>
      <c r="F23" s="49" t="s">
        <v>28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50">
        <v>28000</v>
      </c>
      <c r="V23" s="51"/>
      <c r="W23" s="51"/>
      <c r="X23" s="51"/>
      <c r="Y23" s="52">
        <v>0</v>
      </c>
      <c r="Z23" s="53"/>
      <c r="AA23" s="53"/>
      <c r="AB23" s="53"/>
    </row>
    <row r="24" spans="2:28" ht="11.45" customHeight="1" x14ac:dyDescent="0.25">
      <c r="B24" s="48" t="s">
        <v>29</v>
      </c>
      <c r="C24" s="45"/>
      <c r="D24" s="45"/>
      <c r="E24" s="45"/>
      <c r="F24" s="49" t="s">
        <v>30</v>
      </c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50">
        <v>128200</v>
      </c>
      <c r="V24" s="51"/>
      <c r="W24" s="51"/>
      <c r="X24" s="51"/>
      <c r="Y24" s="52">
        <v>0</v>
      </c>
      <c r="Z24" s="53"/>
      <c r="AA24" s="53"/>
      <c r="AB24" s="53"/>
    </row>
    <row r="25" spans="2:28" ht="11.45" customHeight="1" x14ac:dyDescent="0.25">
      <c r="B25" s="48" t="s">
        <v>31</v>
      </c>
      <c r="C25" s="45"/>
      <c r="D25" s="45"/>
      <c r="E25" s="45"/>
      <c r="F25" s="49" t="s">
        <v>32</v>
      </c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50">
        <v>70400</v>
      </c>
      <c r="V25" s="51"/>
      <c r="W25" s="51"/>
      <c r="X25" s="51"/>
      <c r="Y25" s="52">
        <v>0</v>
      </c>
      <c r="Z25" s="53"/>
      <c r="AA25" s="53"/>
      <c r="AB25" s="53"/>
    </row>
    <row r="26" spans="2:28" ht="11.45" customHeight="1" x14ac:dyDescent="0.25">
      <c r="B26" s="48" t="s">
        <v>33</v>
      </c>
      <c r="C26" s="45"/>
      <c r="D26" s="45"/>
      <c r="E26" s="45"/>
      <c r="F26" s="49" t="s">
        <v>34</v>
      </c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50">
        <v>100000</v>
      </c>
      <c r="V26" s="51"/>
      <c r="W26" s="51"/>
      <c r="X26" s="51"/>
      <c r="Y26" s="52">
        <v>0</v>
      </c>
      <c r="Z26" s="53"/>
      <c r="AA26" s="53"/>
      <c r="AB26" s="53"/>
    </row>
    <row r="27" spans="2:28" ht="11.45" customHeight="1" x14ac:dyDescent="0.25">
      <c r="B27" s="48" t="s">
        <v>35</v>
      </c>
      <c r="C27" s="45"/>
      <c r="D27" s="45"/>
      <c r="E27" s="45"/>
      <c r="F27" s="49" t="s">
        <v>36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50">
        <f>SUM(Svítidla!H17)</f>
        <v>699281</v>
      </c>
      <c r="V27" s="51"/>
      <c r="W27" s="51"/>
      <c r="X27" s="51"/>
      <c r="Y27" s="52">
        <v>0</v>
      </c>
      <c r="Z27" s="53"/>
      <c r="AA27" s="53"/>
      <c r="AB27" s="53"/>
    </row>
    <row r="28" spans="2:28" ht="11.25" customHeight="1" x14ac:dyDescent="0.25">
      <c r="B28" s="48" t="s">
        <v>37</v>
      </c>
      <c r="C28" s="45"/>
      <c r="D28" s="45"/>
      <c r="E28" s="45"/>
      <c r="F28" s="49" t="s">
        <v>38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50">
        <v>8000</v>
      </c>
      <c r="V28" s="51"/>
      <c r="W28" s="51"/>
      <c r="X28" s="51"/>
      <c r="Y28" s="52">
        <v>0</v>
      </c>
      <c r="Z28" s="53"/>
      <c r="AA28" s="53"/>
      <c r="AB28" s="53"/>
    </row>
    <row r="29" spans="2:28" ht="11.45" customHeight="1" x14ac:dyDescent="0.25">
      <c r="B29" s="48" t="s">
        <v>39</v>
      </c>
      <c r="C29" s="45"/>
      <c r="D29" s="45"/>
      <c r="E29" s="45"/>
      <c r="F29" s="49" t="s">
        <v>40</v>
      </c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50">
        <v>98000</v>
      </c>
      <c r="V29" s="51"/>
      <c r="W29" s="51"/>
      <c r="X29" s="51"/>
      <c r="Y29" s="52">
        <v>0</v>
      </c>
      <c r="Z29" s="53"/>
      <c r="AA29" s="53"/>
      <c r="AB29" s="53"/>
    </row>
    <row r="30" spans="2:28" ht="11.45" customHeight="1" x14ac:dyDescent="0.25">
      <c r="B30" s="44" t="s">
        <v>2</v>
      </c>
      <c r="C30" s="45"/>
      <c r="D30" s="45"/>
      <c r="E30" s="45"/>
      <c r="F30" s="46" t="s">
        <v>41</v>
      </c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50">
        <f>SUM(U15:X29)</f>
        <v>2066000</v>
      </c>
      <c r="V30" s="51"/>
      <c r="W30" s="51"/>
      <c r="X30" s="51"/>
      <c r="Y30" s="58">
        <v>0</v>
      </c>
      <c r="Z30" s="53"/>
      <c r="AA30" s="53"/>
      <c r="AB30" s="53"/>
    </row>
    <row r="31" spans="2:28" ht="11.45" customHeight="1" x14ac:dyDescent="0.25">
      <c r="B31" s="48" t="s">
        <v>2</v>
      </c>
      <c r="C31" s="45"/>
      <c r="D31" s="45"/>
      <c r="E31" s="45"/>
      <c r="F31" s="49" t="s">
        <v>2</v>
      </c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50" t="s">
        <v>2</v>
      </c>
      <c r="V31" s="51"/>
      <c r="W31" s="51"/>
      <c r="X31" s="51"/>
      <c r="Y31" s="52" t="s">
        <v>2</v>
      </c>
      <c r="Z31" s="53"/>
      <c r="AA31" s="53"/>
      <c r="AB31" s="53"/>
    </row>
    <row r="32" spans="2:28" ht="11.25" customHeight="1" x14ac:dyDescent="0.25">
      <c r="B32" s="44" t="s">
        <v>42</v>
      </c>
      <c r="C32" s="45"/>
      <c r="D32" s="45"/>
      <c r="E32" s="45"/>
      <c r="F32" s="46" t="s">
        <v>43</v>
      </c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50" t="s">
        <v>2</v>
      </c>
      <c r="V32" s="51"/>
      <c r="W32" s="51"/>
      <c r="X32" s="51"/>
      <c r="Y32" s="58" t="s">
        <v>2</v>
      </c>
      <c r="Z32" s="53"/>
      <c r="AA32" s="53"/>
      <c r="AB32" s="53"/>
    </row>
    <row r="33" spans="2:28" ht="11.45" customHeight="1" x14ac:dyDescent="0.25">
      <c r="B33" s="48" t="s">
        <v>44</v>
      </c>
      <c r="C33" s="45"/>
      <c r="D33" s="45"/>
      <c r="E33" s="45"/>
      <c r="F33" s="49" t="s">
        <v>640</v>
      </c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59">
        <v>6000</v>
      </c>
      <c r="V33" s="60"/>
      <c r="W33" s="60"/>
      <c r="X33" s="60"/>
      <c r="Y33" s="52">
        <v>0</v>
      </c>
      <c r="Z33" s="53"/>
      <c r="AA33" s="53"/>
      <c r="AB33" s="53"/>
    </row>
    <row r="34" spans="2:28" ht="11.45" customHeight="1" x14ac:dyDescent="0.25">
      <c r="B34" s="44" t="s">
        <v>2</v>
      </c>
      <c r="C34" s="45"/>
      <c r="D34" s="45"/>
      <c r="E34" s="45"/>
      <c r="F34" s="46" t="s">
        <v>45</v>
      </c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50">
        <f>U33</f>
        <v>6000</v>
      </c>
      <c r="V34" s="51"/>
      <c r="W34" s="51"/>
      <c r="X34" s="51"/>
      <c r="Y34" s="58">
        <v>0</v>
      </c>
      <c r="Z34" s="53"/>
      <c r="AA34" s="53"/>
      <c r="AB34" s="53"/>
    </row>
    <row r="35" spans="2:28" ht="11.45" customHeight="1" x14ac:dyDescent="0.25">
      <c r="B35" s="48" t="s">
        <v>2</v>
      </c>
      <c r="C35" s="45"/>
      <c r="D35" s="45"/>
      <c r="E35" s="45"/>
      <c r="F35" s="49" t="s">
        <v>2</v>
      </c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50" t="s">
        <v>2</v>
      </c>
      <c r="V35" s="51"/>
      <c r="W35" s="51"/>
      <c r="X35" s="51"/>
      <c r="Y35" s="52" t="s">
        <v>2</v>
      </c>
      <c r="Z35" s="53"/>
      <c r="AA35" s="53"/>
      <c r="AB35" s="53"/>
    </row>
    <row r="36" spans="2:28" ht="20.25" customHeight="1" x14ac:dyDescent="0.25">
      <c r="B36" s="69" t="s">
        <v>46</v>
      </c>
      <c r="C36" s="70"/>
      <c r="D36" s="70"/>
      <c r="E36" s="70"/>
      <c r="F36" s="71" t="s">
        <v>47</v>
      </c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2">
        <f>U34+U30</f>
        <v>2072000</v>
      </c>
      <c r="V36" s="73"/>
      <c r="W36" s="73"/>
      <c r="X36" s="73"/>
      <c r="Y36" s="74">
        <v>0</v>
      </c>
      <c r="Z36" s="75"/>
      <c r="AA36" s="75"/>
      <c r="AB36" s="75"/>
    </row>
    <row r="37" spans="2:28" ht="0" hidden="1" customHeight="1" x14ac:dyDescent="0.25"/>
    <row r="38" spans="2:28" ht="14.25" customHeight="1" x14ac:dyDescent="0.25"/>
    <row r="39" spans="2:28" x14ac:dyDescent="0.25">
      <c r="B39" s="76" t="s">
        <v>2</v>
      </c>
      <c r="C39" s="62"/>
      <c r="D39" s="62"/>
      <c r="E39" s="62"/>
      <c r="F39" s="62"/>
      <c r="G39" s="62"/>
      <c r="I39" s="61" t="s">
        <v>7</v>
      </c>
      <c r="J39" s="62"/>
      <c r="K39" s="62"/>
      <c r="L39" s="62"/>
      <c r="M39" s="62"/>
      <c r="N39" s="62"/>
      <c r="O39" s="62"/>
      <c r="Q39" s="12" t="s">
        <v>48</v>
      </c>
      <c r="S39" s="12" t="s">
        <v>49</v>
      </c>
    </row>
    <row r="40" spans="2:28" x14ac:dyDescent="0.25">
      <c r="B40" s="61" t="s">
        <v>50</v>
      </c>
      <c r="C40" s="62"/>
      <c r="D40" s="62"/>
      <c r="E40" s="62"/>
      <c r="F40" s="62"/>
      <c r="G40" s="62"/>
      <c r="H40" s="11"/>
      <c r="I40" s="63">
        <v>0</v>
      </c>
      <c r="J40" s="64"/>
      <c r="K40" s="64"/>
      <c r="L40" s="64"/>
      <c r="M40" s="64"/>
      <c r="N40" s="64"/>
      <c r="O40" s="64"/>
      <c r="P40" s="11"/>
      <c r="Q40" s="14">
        <v>0</v>
      </c>
      <c r="R40" s="11"/>
      <c r="S40" s="14">
        <v>0</v>
      </c>
    </row>
    <row r="41" spans="2:28" ht="0" hidden="1" customHeight="1" x14ac:dyDescent="0.25"/>
    <row r="42" spans="2:28" ht="3" customHeight="1" x14ac:dyDescent="0.25"/>
    <row r="43" spans="2:28" x14ac:dyDescent="0.25">
      <c r="B43" s="65" t="s">
        <v>51</v>
      </c>
      <c r="C43" s="45"/>
      <c r="D43" s="45"/>
      <c r="E43" s="45"/>
      <c r="F43" s="45"/>
      <c r="G43" s="45"/>
      <c r="I43" s="66">
        <f>U36</f>
        <v>2072000</v>
      </c>
      <c r="J43" s="67"/>
      <c r="K43" s="67"/>
      <c r="L43" s="67"/>
      <c r="M43" s="67"/>
      <c r="N43" s="67"/>
      <c r="O43" s="67"/>
      <c r="Q43" s="13">
        <f>0.21*I43</f>
        <v>435120</v>
      </c>
      <c r="S43" s="13">
        <f>Q43+I43</f>
        <v>2507120</v>
      </c>
    </row>
    <row r="44" spans="2:28" ht="5.85" customHeight="1" x14ac:dyDescent="0.25"/>
    <row r="45" spans="2:28" ht="2.85" customHeight="1" x14ac:dyDescent="0.25"/>
    <row r="46" spans="2:28" ht="0" hidden="1" customHeight="1" x14ac:dyDescent="0.25"/>
    <row r="47" spans="2:28" ht="78.95" customHeight="1" x14ac:dyDescent="0.25">
      <c r="B47" s="68" t="s">
        <v>52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</row>
    <row r="48" spans="2:28" ht="11.45" customHeight="1" x14ac:dyDescent="0.25"/>
  </sheetData>
  <mergeCells count="108">
    <mergeCell ref="B40:G40"/>
    <mergeCell ref="I40:O40"/>
    <mergeCell ref="B43:G43"/>
    <mergeCell ref="I43:O43"/>
    <mergeCell ref="B47:AB47"/>
    <mergeCell ref="B36:E36"/>
    <mergeCell ref="F36:T36"/>
    <mergeCell ref="U36:X36"/>
    <mergeCell ref="Y36:AB36"/>
    <mergeCell ref="B39:G39"/>
    <mergeCell ref="I39:O39"/>
    <mergeCell ref="B34:E34"/>
    <mergeCell ref="F34:T34"/>
    <mergeCell ref="U34:X34"/>
    <mergeCell ref="Y34:AB34"/>
    <mergeCell ref="B35:E35"/>
    <mergeCell ref="F35:T35"/>
    <mergeCell ref="U35:X35"/>
    <mergeCell ref="Y35:AB35"/>
    <mergeCell ref="B32:E32"/>
    <mergeCell ref="F32:T32"/>
    <mergeCell ref="U32:X32"/>
    <mergeCell ref="Y32:AB32"/>
    <mergeCell ref="B33:E33"/>
    <mergeCell ref="F33:T33"/>
    <mergeCell ref="U33:X33"/>
    <mergeCell ref="Y33:AB33"/>
    <mergeCell ref="B30:E30"/>
    <mergeCell ref="F30:T30"/>
    <mergeCell ref="U30:X30"/>
    <mergeCell ref="Y30:AB30"/>
    <mergeCell ref="B31:E31"/>
    <mergeCell ref="F31:T31"/>
    <mergeCell ref="U31:X31"/>
    <mergeCell ref="Y31:AB31"/>
    <mergeCell ref="B28:E28"/>
    <mergeCell ref="F28:T28"/>
    <mergeCell ref="U28:X28"/>
    <mergeCell ref="Y28:AB28"/>
    <mergeCell ref="B29:E29"/>
    <mergeCell ref="F29:T29"/>
    <mergeCell ref="U29:X29"/>
    <mergeCell ref="Y29:AB29"/>
    <mergeCell ref="B26:E26"/>
    <mergeCell ref="F26:T26"/>
    <mergeCell ref="U26:X26"/>
    <mergeCell ref="Y26:AB26"/>
    <mergeCell ref="B27:E27"/>
    <mergeCell ref="F27:T27"/>
    <mergeCell ref="U27:X27"/>
    <mergeCell ref="Y27:AB27"/>
    <mergeCell ref="B24:E24"/>
    <mergeCell ref="F24:T24"/>
    <mergeCell ref="U24:X24"/>
    <mergeCell ref="Y24:AB24"/>
    <mergeCell ref="B25:E25"/>
    <mergeCell ref="F25:T25"/>
    <mergeCell ref="U25:X25"/>
    <mergeCell ref="Y25:AB25"/>
    <mergeCell ref="B22:E22"/>
    <mergeCell ref="F22:T22"/>
    <mergeCell ref="U22:X22"/>
    <mergeCell ref="Y22:AB22"/>
    <mergeCell ref="B23:E23"/>
    <mergeCell ref="F23:T23"/>
    <mergeCell ref="U23:X23"/>
    <mergeCell ref="Y23:AB23"/>
    <mergeCell ref="B20:E20"/>
    <mergeCell ref="F20:T20"/>
    <mergeCell ref="U20:X20"/>
    <mergeCell ref="Y20:AB20"/>
    <mergeCell ref="B21:E21"/>
    <mergeCell ref="F21:T21"/>
    <mergeCell ref="U21:X21"/>
    <mergeCell ref="Y21:AB21"/>
    <mergeCell ref="B18:E18"/>
    <mergeCell ref="F18:T18"/>
    <mergeCell ref="U18:X18"/>
    <mergeCell ref="Y18:AB18"/>
    <mergeCell ref="B19:E19"/>
    <mergeCell ref="F19:T19"/>
    <mergeCell ref="U19:X19"/>
    <mergeCell ref="Y19:AB19"/>
    <mergeCell ref="B16:E16"/>
    <mergeCell ref="F16:T16"/>
    <mergeCell ref="U16:X16"/>
    <mergeCell ref="Y16:AB16"/>
    <mergeCell ref="B17:E17"/>
    <mergeCell ref="F17:T17"/>
    <mergeCell ref="U17:X17"/>
    <mergeCell ref="Y17:AB17"/>
    <mergeCell ref="E3:L3"/>
    <mergeCell ref="M3:Y3"/>
    <mergeCell ref="E4:L4"/>
    <mergeCell ref="M4:Y4"/>
    <mergeCell ref="B14:E14"/>
    <mergeCell ref="F14:T14"/>
    <mergeCell ref="U14:X14"/>
    <mergeCell ref="Y14:AB14"/>
    <mergeCell ref="B15:E15"/>
    <mergeCell ref="F15:T15"/>
    <mergeCell ref="U15:X15"/>
    <mergeCell ref="Y15:AB15"/>
    <mergeCell ref="B11:AB11"/>
    <mergeCell ref="B13:E13"/>
    <mergeCell ref="F13:T13"/>
    <mergeCell ref="U13:X13"/>
    <mergeCell ref="Y13:AB13"/>
  </mergeCells>
  <pageMargins left="0.59055118110236227" right="0.39370078740157483" top="0.39370078740157483" bottom="0.39370078740157483" header="0" footer="0.19685039370078741"/>
  <pageSetup paperSize="9" scale="89" orientation="portrait" r:id="rId1"/>
  <headerFooter alignWithMargins="0"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F326"/>
  <sheetViews>
    <sheetView topLeftCell="A260" workbookViewId="0">
      <selection activeCell="B311" sqref="B311:BF311"/>
    </sheetView>
  </sheetViews>
  <sheetFormatPr defaultColWidth="8.85546875" defaultRowHeight="15" x14ac:dyDescent="0.25"/>
  <cols>
    <col min="1" max="2" width="0.42578125" customWidth="1"/>
    <col min="3" max="3" width="1.140625" customWidth="1"/>
    <col min="4" max="4" width="0.140625" customWidth="1"/>
    <col min="5" max="5" width="4.42578125" customWidth="1"/>
    <col min="6" max="6" width="1.28515625" customWidth="1"/>
    <col min="7" max="7" width="0" hidden="1" customWidth="1"/>
    <col min="8" max="8" width="6.42578125" customWidth="1"/>
    <col min="9" max="9" width="0.28515625" customWidth="1"/>
    <col min="10" max="11" width="0.140625" customWidth="1"/>
    <col min="12" max="12" width="0" hidden="1" customWidth="1"/>
    <col min="13" max="13" width="0.7109375" customWidth="1"/>
    <col min="14" max="14" width="0" hidden="1" customWidth="1"/>
    <col min="15" max="15" width="0.85546875" customWidth="1"/>
    <col min="16" max="16" width="0.7109375" customWidth="1"/>
    <col min="17" max="17" width="0.28515625" customWidth="1"/>
    <col min="18" max="18" width="0" hidden="1" customWidth="1"/>
    <col min="19" max="19" width="1.7109375" customWidth="1"/>
    <col min="20" max="20" width="0" hidden="1" customWidth="1"/>
    <col min="21" max="21" width="0.7109375" customWidth="1"/>
    <col min="22" max="22" width="6.28515625" customWidth="1"/>
    <col min="23" max="23" width="1.28515625" customWidth="1"/>
    <col min="24" max="24" width="0" hidden="1" customWidth="1"/>
    <col min="25" max="25" width="3.42578125" customWidth="1"/>
    <col min="26" max="26" width="4.85546875" customWidth="1"/>
    <col min="27" max="27" width="1.28515625" customWidth="1"/>
    <col min="28" max="29" width="0.85546875" customWidth="1"/>
    <col min="30" max="30" width="15.42578125" customWidth="1"/>
    <col min="31" max="31" width="5" customWidth="1"/>
    <col min="32" max="32" width="4.140625" customWidth="1"/>
    <col min="33" max="33" width="2.7109375" customWidth="1"/>
    <col min="34" max="34" width="5.42578125" customWidth="1"/>
    <col min="35" max="35" width="0.140625" customWidth="1"/>
    <col min="36" max="36" width="0.28515625" customWidth="1"/>
    <col min="37" max="37" width="0.85546875" customWidth="1"/>
    <col min="38" max="38" width="0.42578125" customWidth="1"/>
    <col min="39" max="39" width="1" customWidth="1"/>
    <col min="40" max="40" width="0.140625" customWidth="1"/>
    <col min="41" max="41" width="1" customWidth="1"/>
    <col min="42" max="42" width="1.28515625" customWidth="1"/>
    <col min="43" max="43" width="1.140625" customWidth="1"/>
    <col min="44" max="44" width="2" customWidth="1"/>
    <col min="45" max="45" width="1.140625" customWidth="1"/>
    <col min="46" max="46" width="0.85546875" customWidth="1"/>
    <col min="47" max="47" width="0.7109375" customWidth="1"/>
    <col min="48" max="48" width="0.85546875" customWidth="1"/>
    <col min="49" max="49" width="0" hidden="1" customWidth="1"/>
    <col min="50" max="50" width="1" customWidth="1"/>
    <col min="51" max="51" width="4.7109375" customWidth="1"/>
    <col min="52" max="52" width="0.42578125" customWidth="1"/>
    <col min="53" max="53" width="3" customWidth="1"/>
    <col min="54" max="54" width="6.85546875" customWidth="1"/>
    <col min="55" max="55" width="0" hidden="1" customWidth="1"/>
    <col min="56" max="56" width="0.7109375" customWidth="1"/>
    <col min="57" max="59" width="0.42578125" customWidth="1"/>
  </cols>
  <sheetData>
    <row r="1" spans="2:58" ht="18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2:58" ht="5.85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4"/>
      <c r="BF2" s="5"/>
    </row>
    <row r="3" spans="2:58" ht="16.5" customHeight="1" x14ac:dyDescent="0.25">
      <c r="B3" s="6"/>
      <c r="C3" s="1"/>
      <c r="D3" s="1"/>
      <c r="E3" s="41" t="s">
        <v>0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3" t="s">
        <v>1</v>
      </c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1"/>
      <c r="BD3" s="1"/>
      <c r="BE3" s="7"/>
      <c r="BF3" s="5"/>
    </row>
    <row r="4" spans="2:58" ht="16.350000000000001" customHeight="1" x14ac:dyDescent="0.25">
      <c r="B4" s="6"/>
      <c r="C4" s="1"/>
      <c r="D4" s="1"/>
      <c r="E4" s="41" t="s">
        <v>2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3" t="s">
        <v>3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1"/>
      <c r="BD4" s="1"/>
      <c r="BE4" s="7"/>
      <c r="BF4" s="5"/>
    </row>
    <row r="5" spans="2:58" ht="3" customHeight="1" x14ac:dyDescent="0.25"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10"/>
      <c r="BF5" s="5"/>
    </row>
    <row r="6" spans="2:58" ht="0" hidden="1" customHeigh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spans="2:58" ht="2.85" customHeight="1" x14ac:dyDescent="0.25"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</row>
    <row r="8" spans="2:58" ht="14.25" customHeight="1" x14ac:dyDescent="0.25"/>
    <row r="9" spans="2:58" ht="2.85" customHeight="1" x14ac:dyDescent="0.25"/>
    <row r="10" spans="2:58" ht="0" hidden="1" customHeight="1" x14ac:dyDescent="0.25"/>
    <row r="11" spans="2:58" ht="17.25" customHeight="1" x14ac:dyDescent="0.25">
      <c r="B11" s="54" t="s">
        <v>53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</row>
    <row r="12" spans="2:58" ht="5.85" customHeight="1" x14ac:dyDescent="0.25"/>
    <row r="13" spans="2:58" ht="2.85" customHeight="1" x14ac:dyDescent="0.25"/>
    <row r="14" spans="2:58" ht="0" hidden="1" customHeight="1" x14ac:dyDescent="0.25"/>
    <row r="15" spans="2:58" ht="14.45" customHeight="1" x14ac:dyDescent="0.25">
      <c r="B15" s="81" t="s">
        <v>54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</row>
    <row r="16" spans="2:58" ht="0" hidden="1" customHeight="1" x14ac:dyDescent="0.25"/>
    <row r="17" spans="2:58" ht="11.45" customHeight="1" x14ac:dyDescent="0.25">
      <c r="B17" s="77" t="s">
        <v>55</v>
      </c>
      <c r="C17" s="78"/>
      <c r="D17" s="78"/>
      <c r="E17" s="78"/>
      <c r="F17" s="80" t="s">
        <v>56</v>
      </c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80" t="s">
        <v>6</v>
      </c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7" t="s">
        <v>57</v>
      </c>
      <c r="AG17" s="78"/>
      <c r="AH17" s="78"/>
      <c r="AI17" s="78"/>
      <c r="AJ17" s="78"/>
      <c r="AK17" s="78"/>
      <c r="AL17" s="78"/>
      <c r="AM17" s="78"/>
      <c r="AN17" s="77" t="s">
        <v>58</v>
      </c>
      <c r="AO17" s="78"/>
      <c r="AP17" s="78"/>
      <c r="AQ17" s="78"/>
      <c r="AR17" s="78"/>
      <c r="AS17" s="78"/>
      <c r="AT17" s="78"/>
      <c r="AU17" s="78"/>
      <c r="AV17" s="78"/>
      <c r="AW17" s="80" t="s">
        <v>59</v>
      </c>
      <c r="AX17" s="78"/>
      <c r="AY17" s="78"/>
      <c r="AZ17" s="78"/>
      <c r="BA17" s="77" t="s">
        <v>60</v>
      </c>
      <c r="BB17" s="78"/>
      <c r="BC17" s="78"/>
      <c r="BD17" s="78"/>
      <c r="BE17" s="78"/>
      <c r="BF17" s="78"/>
    </row>
    <row r="18" spans="2:58" ht="11.45" customHeight="1" x14ac:dyDescent="0.25">
      <c r="B18" s="48">
        <v>1</v>
      </c>
      <c r="C18" s="45"/>
      <c r="D18" s="45"/>
      <c r="E18" s="45"/>
      <c r="F18" s="49" t="s">
        <v>61</v>
      </c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9" t="s">
        <v>62</v>
      </c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79">
        <v>65</v>
      </c>
      <c r="AG18" s="45"/>
      <c r="AH18" s="45"/>
      <c r="AI18" s="45"/>
      <c r="AJ18" s="45"/>
      <c r="AK18" s="45"/>
      <c r="AL18" s="45"/>
      <c r="AM18" s="45"/>
      <c r="AN18" s="48" t="s">
        <v>63</v>
      </c>
      <c r="AO18" s="45"/>
      <c r="AP18" s="45"/>
      <c r="AQ18" s="45"/>
      <c r="AR18" s="45"/>
      <c r="AS18" s="45"/>
      <c r="AT18" s="45"/>
      <c r="AU18" s="45"/>
      <c r="AV18" s="45"/>
      <c r="AW18" s="49" t="s">
        <v>64</v>
      </c>
      <c r="AX18" s="45"/>
      <c r="AY18" s="45"/>
      <c r="AZ18" s="45"/>
      <c r="BA18" s="79">
        <f>AF18*AN18</f>
        <v>10270</v>
      </c>
      <c r="BB18" s="45"/>
      <c r="BC18" s="45"/>
      <c r="BD18" s="45"/>
      <c r="BE18" s="45"/>
      <c r="BF18" s="45"/>
    </row>
    <row r="19" spans="2:58" ht="11.25" customHeight="1" x14ac:dyDescent="0.25">
      <c r="B19" s="48">
        <v>2</v>
      </c>
      <c r="C19" s="45"/>
      <c r="D19" s="45"/>
      <c r="E19" s="45"/>
      <c r="F19" s="49" t="s">
        <v>61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9" t="s">
        <v>62</v>
      </c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79">
        <v>65</v>
      </c>
      <c r="AG19" s="45"/>
      <c r="AH19" s="45"/>
      <c r="AI19" s="45"/>
      <c r="AJ19" s="45"/>
      <c r="AK19" s="45"/>
      <c r="AL19" s="45"/>
      <c r="AM19" s="45"/>
      <c r="AN19" s="48" t="s">
        <v>65</v>
      </c>
      <c r="AO19" s="45"/>
      <c r="AP19" s="45"/>
      <c r="AQ19" s="45"/>
      <c r="AR19" s="45"/>
      <c r="AS19" s="45"/>
      <c r="AT19" s="45"/>
      <c r="AU19" s="45"/>
      <c r="AV19" s="45"/>
      <c r="AW19" s="49" t="s">
        <v>64</v>
      </c>
      <c r="AX19" s="45"/>
      <c r="AY19" s="45"/>
      <c r="AZ19" s="45"/>
      <c r="BA19" s="79">
        <f t="shared" ref="BA19:BA23" si="0">AF19*AN19</f>
        <v>2210</v>
      </c>
      <c r="BB19" s="45"/>
      <c r="BC19" s="45"/>
      <c r="BD19" s="45"/>
      <c r="BE19" s="45"/>
      <c r="BF19" s="45"/>
    </row>
    <row r="20" spans="2:58" ht="11.45" customHeight="1" x14ac:dyDescent="0.25">
      <c r="B20" s="48">
        <v>3</v>
      </c>
      <c r="C20" s="45"/>
      <c r="D20" s="45"/>
      <c r="E20" s="45"/>
      <c r="F20" s="49" t="s">
        <v>66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9" t="s">
        <v>67</v>
      </c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79">
        <v>65</v>
      </c>
      <c r="AG20" s="45"/>
      <c r="AH20" s="45"/>
      <c r="AI20" s="45"/>
      <c r="AJ20" s="45"/>
      <c r="AK20" s="45"/>
      <c r="AL20" s="45"/>
      <c r="AM20" s="45"/>
      <c r="AN20" s="48" t="s">
        <v>68</v>
      </c>
      <c r="AO20" s="45"/>
      <c r="AP20" s="45"/>
      <c r="AQ20" s="45"/>
      <c r="AR20" s="45"/>
      <c r="AS20" s="45"/>
      <c r="AT20" s="45"/>
      <c r="AU20" s="45"/>
      <c r="AV20" s="45"/>
      <c r="AW20" s="49" t="s">
        <v>64</v>
      </c>
      <c r="AX20" s="45"/>
      <c r="AY20" s="45"/>
      <c r="AZ20" s="45"/>
      <c r="BA20" s="79">
        <f t="shared" si="0"/>
        <v>1690</v>
      </c>
      <c r="BB20" s="45"/>
      <c r="BC20" s="45"/>
      <c r="BD20" s="45"/>
      <c r="BE20" s="45"/>
      <c r="BF20" s="45"/>
    </row>
    <row r="21" spans="2:58" ht="11.45" customHeight="1" x14ac:dyDescent="0.25">
      <c r="B21" s="48">
        <v>4</v>
      </c>
      <c r="C21" s="45"/>
      <c r="D21" s="45"/>
      <c r="E21" s="45"/>
      <c r="F21" s="49" t="s">
        <v>69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9" t="s">
        <v>70</v>
      </c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79">
        <v>80</v>
      </c>
      <c r="AG21" s="45"/>
      <c r="AH21" s="45"/>
      <c r="AI21" s="45"/>
      <c r="AJ21" s="45"/>
      <c r="AK21" s="45"/>
      <c r="AL21" s="45"/>
      <c r="AM21" s="45"/>
      <c r="AN21" s="48" t="s">
        <v>71</v>
      </c>
      <c r="AO21" s="45"/>
      <c r="AP21" s="45"/>
      <c r="AQ21" s="45"/>
      <c r="AR21" s="45"/>
      <c r="AS21" s="45"/>
      <c r="AT21" s="45"/>
      <c r="AU21" s="45"/>
      <c r="AV21" s="45"/>
      <c r="AW21" s="49" t="s">
        <v>64</v>
      </c>
      <c r="AX21" s="45"/>
      <c r="AY21" s="45"/>
      <c r="AZ21" s="45"/>
      <c r="BA21" s="79">
        <f t="shared" si="0"/>
        <v>320</v>
      </c>
      <c r="BB21" s="45"/>
      <c r="BC21" s="45"/>
      <c r="BD21" s="45"/>
      <c r="BE21" s="45"/>
      <c r="BF21" s="45"/>
    </row>
    <row r="22" spans="2:58" ht="11.45" customHeight="1" x14ac:dyDescent="0.25">
      <c r="B22" s="48">
        <v>5</v>
      </c>
      <c r="C22" s="45"/>
      <c r="D22" s="45"/>
      <c r="E22" s="45"/>
      <c r="F22" s="49" t="s">
        <v>69</v>
      </c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9" t="s">
        <v>70</v>
      </c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79">
        <v>80</v>
      </c>
      <c r="AG22" s="45"/>
      <c r="AH22" s="45"/>
      <c r="AI22" s="45"/>
      <c r="AJ22" s="45"/>
      <c r="AK22" s="45"/>
      <c r="AL22" s="45"/>
      <c r="AM22" s="45"/>
      <c r="AN22" s="48" t="s">
        <v>72</v>
      </c>
      <c r="AO22" s="45"/>
      <c r="AP22" s="45"/>
      <c r="AQ22" s="45"/>
      <c r="AR22" s="45"/>
      <c r="AS22" s="45"/>
      <c r="AT22" s="45"/>
      <c r="AU22" s="45"/>
      <c r="AV22" s="45"/>
      <c r="AW22" s="49" t="s">
        <v>64</v>
      </c>
      <c r="AX22" s="45"/>
      <c r="AY22" s="45"/>
      <c r="AZ22" s="45"/>
      <c r="BA22" s="79">
        <f t="shared" si="0"/>
        <v>640</v>
      </c>
      <c r="BB22" s="45"/>
      <c r="BC22" s="45"/>
      <c r="BD22" s="45"/>
      <c r="BE22" s="45"/>
      <c r="BF22" s="45"/>
    </row>
    <row r="23" spans="2:58" ht="11.25" customHeight="1" x14ac:dyDescent="0.25">
      <c r="B23" s="48">
        <v>6</v>
      </c>
      <c r="C23" s="45"/>
      <c r="D23" s="45"/>
      <c r="E23" s="45"/>
      <c r="F23" s="49" t="s">
        <v>73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9" t="s">
        <v>74</v>
      </c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79">
        <v>120</v>
      </c>
      <c r="AG23" s="45"/>
      <c r="AH23" s="45"/>
      <c r="AI23" s="45"/>
      <c r="AJ23" s="45"/>
      <c r="AK23" s="45"/>
      <c r="AL23" s="45"/>
      <c r="AM23" s="45"/>
      <c r="AN23" s="48" t="s">
        <v>75</v>
      </c>
      <c r="AO23" s="45"/>
      <c r="AP23" s="45"/>
      <c r="AQ23" s="45"/>
      <c r="AR23" s="45"/>
      <c r="AS23" s="45"/>
      <c r="AT23" s="45"/>
      <c r="AU23" s="45"/>
      <c r="AV23" s="45"/>
      <c r="AW23" s="49" t="s">
        <v>64</v>
      </c>
      <c r="AX23" s="45"/>
      <c r="AY23" s="45"/>
      <c r="AZ23" s="45"/>
      <c r="BA23" s="79">
        <f t="shared" si="0"/>
        <v>3360</v>
      </c>
      <c r="BB23" s="45"/>
      <c r="BC23" s="45"/>
      <c r="BD23" s="45"/>
      <c r="BE23" s="45"/>
      <c r="BF23" s="45"/>
    </row>
    <row r="24" spans="2:58" ht="11.45" customHeight="1" x14ac:dyDescent="0.25">
      <c r="B24" s="82">
        <f>SUM(BA18:BF23)</f>
        <v>18490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</row>
    <row r="25" spans="2:58" ht="3" customHeight="1" x14ac:dyDescent="0.25"/>
    <row r="26" spans="2:58" ht="4.3499999999999996" customHeight="1" x14ac:dyDescent="0.25"/>
    <row r="27" spans="2:58" ht="2.85" customHeight="1" x14ac:dyDescent="0.25"/>
    <row r="28" spans="2:58" ht="0" hidden="1" customHeight="1" x14ac:dyDescent="0.25"/>
    <row r="29" spans="2:58" ht="14.45" customHeight="1" x14ac:dyDescent="0.25">
      <c r="B29" s="81" t="s">
        <v>79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</row>
    <row r="30" spans="2:58" ht="0" hidden="1" customHeight="1" x14ac:dyDescent="0.25"/>
    <row r="31" spans="2:58" ht="11.45" customHeight="1" x14ac:dyDescent="0.25">
      <c r="B31" s="77" t="s">
        <v>55</v>
      </c>
      <c r="C31" s="78"/>
      <c r="D31" s="78"/>
      <c r="E31" s="78"/>
      <c r="F31" s="80" t="s">
        <v>56</v>
      </c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80" t="s">
        <v>6</v>
      </c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7" t="s">
        <v>57</v>
      </c>
      <c r="AG31" s="78"/>
      <c r="AH31" s="78"/>
      <c r="AI31" s="78"/>
      <c r="AJ31" s="78"/>
      <c r="AK31" s="78"/>
      <c r="AL31" s="78"/>
      <c r="AM31" s="78"/>
      <c r="AN31" s="77" t="s">
        <v>58</v>
      </c>
      <c r="AO31" s="78"/>
      <c r="AP31" s="78"/>
      <c r="AQ31" s="78"/>
      <c r="AR31" s="78"/>
      <c r="AS31" s="78"/>
      <c r="AT31" s="78"/>
      <c r="AU31" s="78"/>
      <c r="AV31" s="78"/>
      <c r="AW31" s="80" t="s">
        <v>59</v>
      </c>
      <c r="AX31" s="78"/>
      <c r="AY31" s="78"/>
      <c r="AZ31" s="78"/>
      <c r="BA31" s="77" t="s">
        <v>60</v>
      </c>
      <c r="BB31" s="78"/>
      <c r="BC31" s="78"/>
      <c r="BD31" s="78"/>
      <c r="BE31" s="78"/>
      <c r="BF31" s="78"/>
    </row>
    <row r="32" spans="2:58" ht="11.45" customHeight="1" x14ac:dyDescent="0.25">
      <c r="B32" s="48">
        <v>1</v>
      </c>
      <c r="C32" s="45"/>
      <c r="D32" s="45"/>
      <c r="E32" s="45"/>
      <c r="F32" s="49" t="s">
        <v>80</v>
      </c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9" t="s">
        <v>81</v>
      </c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79">
        <v>25</v>
      </c>
      <c r="AG32" s="45"/>
      <c r="AH32" s="45"/>
      <c r="AI32" s="45"/>
      <c r="AJ32" s="45"/>
      <c r="AK32" s="45"/>
      <c r="AL32" s="45"/>
      <c r="AM32" s="45"/>
      <c r="AN32" s="48" t="s">
        <v>82</v>
      </c>
      <c r="AO32" s="45"/>
      <c r="AP32" s="45"/>
      <c r="AQ32" s="45"/>
      <c r="AR32" s="45"/>
      <c r="AS32" s="45"/>
      <c r="AT32" s="45"/>
      <c r="AU32" s="45"/>
      <c r="AV32" s="45"/>
      <c r="AW32" s="49" t="s">
        <v>83</v>
      </c>
      <c r="AX32" s="45"/>
      <c r="AY32" s="45"/>
      <c r="AZ32" s="45"/>
      <c r="BA32" s="79">
        <f t="shared" ref="BA32:BA40" si="1">AF32*AN32</f>
        <v>1250</v>
      </c>
      <c r="BB32" s="45"/>
      <c r="BC32" s="45"/>
      <c r="BD32" s="45"/>
      <c r="BE32" s="45"/>
      <c r="BF32" s="45"/>
    </row>
    <row r="33" spans="2:58" ht="11.25" customHeight="1" x14ac:dyDescent="0.25">
      <c r="B33" s="48">
        <v>2</v>
      </c>
      <c r="C33" s="45"/>
      <c r="D33" s="45"/>
      <c r="E33" s="45"/>
      <c r="F33" s="49" t="s">
        <v>84</v>
      </c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9" t="s">
        <v>85</v>
      </c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79">
        <v>27</v>
      </c>
      <c r="AG33" s="45"/>
      <c r="AH33" s="45"/>
      <c r="AI33" s="45"/>
      <c r="AJ33" s="45"/>
      <c r="AK33" s="45"/>
      <c r="AL33" s="45"/>
      <c r="AM33" s="45"/>
      <c r="AN33" s="48" t="s">
        <v>86</v>
      </c>
      <c r="AO33" s="45"/>
      <c r="AP33" s="45"/>
      <c r="AQ33" s="45"/>
      <c r="AR33" s="45"/>
      <c r="AS33" s="45"/>
      <c r="AT33" s="45"/>
      <c r="AU33" s="45"/>
      <c r="AV33" s="45"/>
      <c r="AW33" s="49" t="s">
        <v>83</v>
      </c>
      <c r="AX33" s="45"/>
      <c r="AY33" s="45"/>
      <c r="AZ33" s="45"/>
      <c r="BA33" s="79">
        <f t="shared" si="1"/>
        <v>8640</v>
      </c>
      <c r="BB33" s="45"/>
      <c r="BC33" s="45"/>
      <c r="BD33" s="45"/>
      <c r="BE33" s="45"/>
      <c r="BF33" s="45"/>
    </row>
    <row r="34" spans="2:58" ht="11.45" customHeight="1" x14ac:dyDescent="0.25">
      <c r="B34" s="48">
        <v>3</v>
      </c>
      <c r="C34" s="45"/>
      <c r="D34" s="45"/>
      <c r="E34" s="45"/>
      <c r="F34" s="49" t="s">
        <v>87</v>
      </c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9" t="s">
        <v>88</v>
      </c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79">
        <v>29</v>
      </c>
      <c r="AG34" s="45"/>
      <c r="AH34" s="45"/>
      <c r="AI34" s="45"/>
      <c r="AJ34" s="45"/>
      <c r="AK34" s="45"/>
      <c r="AL34" s="45"/>
      <c r="AM34" s="45"/>
      <c r="AN34" s="48" t="s">
        <v>89</v>
      </c>
      <c r="AO34" s="45"/>
      <c r="AP34" s="45"/>
      <c r="AQ34" s="45"/>
      <c r="AR34" s="45"/>
      <c r="AS34" s="45"/>
      <c r="AT34" s="45"/>
      <c r="AU34" s="45"/>
      <c r="AV34" s="45"/>
      <c r="AW34" s="49" t="s">
        <v>83</v>
      </c>
      <c r="AX34" s="45"/>
      <c r="AY34" s="45"/>
      <c r="AZ34" s="45"/>
      <c r="BA34" s="79">
        <f t="shared" si="1"/>
        <v>2900</v>
      </c>
      <c r="BB34" s="45"/>
      <c r="BC34" s="45"/>
      <c r="BD34" s="45"/>
      <c r="BE34" s="45"/>
      <c r="BF34" s="45"/>
    </row>
    <row r="35" spans="2:58" ht="11.45" customHeight="1" x14ac:dyDescent="0.25">
      <c r="B35" s="48">
        <v>4</v>
      </c>
      <c r="C35" s="45"/>
      <c r="D35" s="45"/>
      <c r="E35" s="45"/>
      <c r="F35" s="49" t="s">
        <v>90</v>
      </c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9" t="s">
        <v>91</v>
      </c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79">
        <v>30</v>
      </c>
      <c r="AG35" s="45"/>
      <c r="AH35" s="45"/>
      <c r="AI35" s="45"/>
      <c r="AJ35" s="45"/>
      <c r="AK35" s="45"/>
      <c r="AL35" s="45"/>
      <c r="AM35" s="45"/>
      <c r="AN35" s="48" t="s">
        <v>82</v>
      </c>
      <c r="AO35" s="45"/>
      <c r="AP35" s="45"/>
      <c r="AQ35" s="45"/>
      <c r="AR35" s="45"/>
      <c r="AS35" s="45"/>
      <c r="AT35" s="45"/>
      <c r="AU35" s="45"/>
      <c r="AV35" s="45"/>
      <c r="AW35" s="49" t="s">
        <v>83</v>
      </c>
      <c r="AX35" s="45"/>
      <c r="AY35" s="45"/>
      <c r="AZ35" s="45"/>
      <c r="BA35" s="79">
        <f t="shared" si="1"/>
        <v>1500</v>
      </c>
      <c r="BB35" s="45"/>
      <c r="BC35" s="45"/>
      <c r="BD35" s="45"/>
      <c r="BE35" s="45"/>
      <c r="BF35" s="45"/>
    </row>
    <row r="36" spans="2:58" ht="11.45" customHeight="1" x14ac:dyDescent="0.25">
      <c r="B36" s="48">
        <v>5</v>
      </c>
      <c r="C36" s="45"/>
      <c r="D36" s="45"/>
      <c r="E36" s="45"/>
      <c r="F36" s="49" t="s">
        <v>92</v>
      </c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9" t="s">
        <v>93</v>
      </c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79">
        <v>27</v>
      </c>
      <c r="AG36" s="45"/>
      <c r="AH36" s="45"/>
      <c r="AI36" s="45"/>
      <c r="AJ36" s="45"/>
      <c r="AK36" s="45"/>
      <c r="AL36" s="45"/>
      <c r="AM36" s="45"/>
      <c r="AN36" s="48" t="s">
        <v>94</v>
      </c>
      <c r="AO36" s="45"/>
      <c r="AP36" s="45"/>
      <c r="AQ36" s="45"/>
      <c r="AR36" s="45"/>
      <c r="AS36" s="45"/>
      <c r="AT36" s="45"/>
      <c r="AU36" s="45"/>
      <c r="AV36" s="45"/>
      <c r="AW36" s="49" t="s">
        <v>83</v>
      </c>
      <c r="AX36" s="45"/>
      <c r="AY36" s="45"/>
      <c r="AZ36" s="45"/>
      <c r="BA36" s="79">
        <f t="shared" si="1"/>
        <v>4320</v>
      </c>
      <c r="BB36" s="45"/>
      <c r="BC36" s="45"/>
      <c r="BD36" s="45"/>
      <c r="BE36" s="45"/>
      <c r="BF36" s="45"/>
    </row>
    <row r="37" spans="2:58" ht="11.25" customHeight="1" x14ac:dyDescent="0.25">
      <c r="B37" s="48">
        <v>6</v>
      </c>
      <c r="C37" s="45"/>
      <c r="D37" s="45"/>
      <c r="E37" s="45"/>
      <c r="F37" s="49" t="s">
        <v>92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9" t="s">
        <v>93</v>
      </c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79">
        <v>27</v>
      </c>
      <c r="AG37" s="45"/>
      <c r="AH37" s="45"/>
      <c r="AI37" s="45"/>
      <c r="AJ37" s="45"/>
      <c r="AK37" s="45"/>
      <c r="AL37" s="45"/>
      <c r="AM37" s="45"/>
      <c r="AN37" s="48" t="s">
        <v>95</v>
      </c>
      <c r="AO37" s="45"/>
      <c r="AP37" s="45"/>
      <c r="AQ37" s="45"/>
      <c r="AR37" s="45"/>
      <c r="AS37" s="45"/>
      <c r="AT37" s="45"/>
      <c r="AU37" s="45"/>
      <c r="AV37" s="45"/>
      <c r="AW37" s="49" t="s">
        <v>83</v>
      </c>
      <c r="AX37" s="45"/>
      <c r="AY37" s="45"/>
      <c r="AZ37" s="45"/>
      <c r="BA37" s="79">
        <f t="shared" si="1"/>
        <v>3240</v>
      </c>
      <c r="BB37" s="45"/>
      <c r="BC37" s="45"/>
      <c r="BD37" s="45"/>
      <c r="BE37" s="45"/>
      <c r="BF37" s="45"/>
    </row>
    <row r="38" spans="2:58" ht="11.45" customHeight="1" x14ac:dyDescent="0.25">
      <c r="B38" s="48">
        <v>7</v>
      </c>
      <c r="C38" s="45"/>
      <c r="D38" s="45"/>
      <c r="E38" s="45"/>
      <c r="F38" s="49" t="s">
        <v>96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9" t="s">
        <v>97</v>
      </c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79">
        <v>40</v>
      </c>
      <c r="AG38" s="45"/>
      <c r="AH38" s="45"/>
      <c r="AI38" s="45"/>
      <c r="AJ38" s="45"/>
      <c r="AK38" s="45"/>
      <c r="AL38" s="45"/>
      <c r="AM38" s="45"/>
      <c r="AN38" s="48" t="s">
        <v>98</v>
      </c>
      <c r="AO38" s="45"/>
      <c r="AP38" s="45"/>
      <c r="AQ38" s="45"/>
      <c r="AR38" s="45"/>
      <c r="AS38" s="45"/>
      <c r="AT38" s="45"/>
      <c r="AU38" s="45"/>
      <c r="AV38" s="45"/>
      <c r="AW38" s="49" t="s">
        <v>83</v>
      </c>
      <c r="AX38" s="45"/>
      <c r="AY38" s="45"/>
      <c r="AZ38" s="45"/>
      <c r="BA38" s="79">
        <f t="shared" si="1"/>
        <v>800</v>
      </c>
      <c r="BB38" s="45"/>
      <c r="BC38" s="45"/>
      <c r="BD38" s="45"/>
      <c r="BE38" s="45"/>
      <c r="BF38" s="45"/>
    </row>
    <row r="39" spans="2:58" ht="11.45" customHeight="1" x14ac:dyDescent="0.25">
      <c r="B39" s="48">
        <v>8</v>
      </c>
      <c r="C39" s="45"/>
      <c r="D39" s="45"/>
      <c r="E39" s="45"/>
      <c r="F39" s="49" t="s">
        <v>99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9" t="s">
        <v>100</v>
      </c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79">
        <v>35</v>
      </c>
      <c r="AG39" s="45"/>
      <c r="AH39" s="45"/>
      <c r="AI39" s="45"/>
      <c r="AJ39" s="45"/>
      <c r="AK39" s="45"/>
      <c r="AL39" s="45"/>
      <c r="AM39" s="45"/>
      <c r="AN39" s="48" t="s">
        <v>89</v>
      </c>
      <c r="AO39" s="45"/>
      <c r="AP39" s="45"/>
      <c r="AQ39" s="45"/>
      <c r="AR39" s="45"/>
      <c r="AS39" s="45"/>
      <c r="AT39" s="45"/>
      <c r="AU39" s="45"/>
      <c r="AV39" s="45"/>
      <c r="AW39" s="49" t="s">
        <v>83</v>
      </c>
      <c r="AX39" s="45"/>
      <c r="AY39" s="45"/>
      <c r="AZ39" s="45"/>
      <c r="BA39" s="79">
        <f t="shared" si="1"/>
        <v>3500</v>
      </c>
      <c r="BB39" s="45"/>
      <c r="BC39" s="45"/>
      <c r="BD39" s="45"/>
      <c r="BE39" s="45"/>
      <c r="BF39" s="45"/>
    </row>
    <row r="40" spans="2:58" ht="11.45" customHeight="1" x14ac:dyDescent="0.25">
      <c r="B40" s="48">
        <v>9</v>
      </c>
      <c r="C40" s="45"/>
      <c r="D40" s="45"/>
      <c r="E40" s="45"/>
      <c r="F40" s="49" t="s">
        <v>101</v>
      </c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9" t="s">
        <v>102</v>
      </c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79">
        <v>40</v>
      </c>
      <c r="AG40" s="45"/>
      <c r="AH40" s="45"/>
      <c r="AI40" s="45"/>
      <c r="AJ40" s="45"/>
      <c r="AK40" s="45"/>
      <c r="AL40" s="45"/>
      <c r="AM40" s="45"/>
      <c r="AN40" s="48" t="s">
        <v>103</v>
      </c>
      <c r="AO40" s="45"/>
      <c r="AP40" s="45"/>
      <c r="AQ40" s="45"/>
      <c r="AR40" s="45"/>
      <c r="AS40" s="45"/>
      <c r="AT40" s="45"/>
      <c r="AU40" s="45"/>
      <c r="AV40" s="45"/>
      <c r="AW40" s="49" t="s">
        <v>83</v>
      </c>
      <c r="AX40" s="45"/>
      <c r="AY40" s="45"/>
      <c r="AZ40" s="45"/>
      <c r="BA40" s="79">
        <f t="shared" si="1"/>
        <v>2400</v>
      </c>
      <c r="BB40" s="45"/>
      <c r="BC40" s="45"/>
      <c r="BD40" s="45"/>
      <c r="BE40" s="45"/>
      <c r="BF40" s="45"/>
    </row>
    <row r="41" spans="2:58" ht="11.25" customHeight="1" x14ac:dyDescent="0.25">
      <c r="B41" s="82">
        <f>SUM(BA32:BF40)</f>
        <v>28550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</row>
    <row r="42" spans="2:58" ht="3" customHeight="1" x14ac:dyDescent="0.25"/>
    <row r="43" spans="2:58" ht="4.3499999999999996" customHeight="1" x14ac:dyDescent="0.25"/>
    <row r="44" spans="2:58" ht="2.85" customHeight="1" x14ac:dyDescent="0.25"/>
    <row r="45" spans="2:58" ht="0" hidden="1" customHeight="1" x14ac:dyDescent="0.25"/>
    <row r="46" spans="2:58" ht="14.45" customHeight="1" x14ac:dyDescent="0.25">
      <c r="B46" s="81" t="s">
        <v>104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</row>
    <row r="47" spans="2:58" ht="11.45" customHeight="1" x14ac:dyDescent="0.25">
      <c r="B47" s="77" t="s">
        <v>55</v>
      </c>
      <c r="C47" s="78"/>
      <c r="D47" s="78"/>
      <c r="E47" s="78"/>
      <c r="F47" s="80" t="s">
        <v>56</v>
      </c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80" t="s">
        <v>6</v>
      </c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7" t="s">
        <v>57</v>
      </c>
      <c r="AG47" s="78"/>
      <c r="AH47" s="78"/>
      <c r="AI47" s="78"/>
      <c r="AJ47" s="78"/>
      <c r="AK47" s="78"/>
      <c r="AL47" s="78"/>
      <c r="AM47" s="78"/>
      <c r="AN47" s="77" t="s">
        <v>58</v>
      </c>
      <c r="AO47" s="78"/>
      <c r="AP47" s="78"/>
      <c r="AQ47" s="78"/>
      <c r="AR47" s="78"/>
      <c r="AS47" s="78"/>
      <c r="AT47" s="78"/>
      <c r="AU47" s="78"/>
      <c r="AV47" s="78"/>
      <c r="AW47" s="80" t="s">
        <v>59</v>
      </c>
      <c r="AX47" s="78"/>
      <c r="AY47" s="78"/>
      <c r="AZ47" s="78"/>
      <c r="BA47" s="77" t="s">
        <v>60</v>
      </c>
      <c r="BB47" s="78"/>
      <c r="BC47" s="78"/>
      <c r="BD47" s="78"/>
      <c r="BE47" s="78"/>
      <c r="BF47" s="78"/>
    </row>
    <row r="48" spans="2:58" ht="11.45" customHeight="1" x14ac:dyDescent="0.25">
      <c r="B48" s="48">
        <v>1</v>
      </c>
      <c r="C48" s="45"/>
      <c r="D48" s="45"/>
      <c r="E48" s="45"/>
      <c r="F48" s="49" t="s">
        <v>105</v>
      </c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9" t="s">
        <v>106</v>
      </c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79">
        <v>25.2</v>
      </c>
      <c r="AG48" s="45"/>
      <c r="AH48" s="45"/>
      <c r="AI48" s="45"/>
      <c r="AJ48" s="45"/>
      <c r="AK48" s="45"/>
      <c r="AL48" s="45"/>
      <c r="AM48" s="45"/>
      <c r="AN48" s="48" t="s">
        <v>82</v>
      </c>
      <c r="AO48" s="45"/>
      <c r="AP48" s="45"/>
      <c r="AQ48" s="45"/>
      <c r="AR48" s="45"/>
      <c r="AS48" s="45"/>
      <c r="AT48" s="45"/>
      <c r="AU48" s="45"/>
      <c r="AV48" s="45"/>
      <c r="AW48" s="49" t="s">
        <v>64</v>
      </c>
      <c r="AX48" s="45"/>
      <c r="AY48" s="45"/>
      <c r="AZ48" s="45"/>
      <c r="BA48" s="79">
        <f>AF48*AN48</f>
        <v>1260</v>
      </c>
      <c r="BB48" s="45"/>
      <c r="BC48" s="45"/>
      <c r="BD48" s="45"/>
      <c r="BE48" s="45"/>
      <c r="BF48" s="45"/>
    </row>
    <row r="49" spans="2:58" ht="11.25" customHeight="1" x14ac:dyDescent="0.25">
      <c r="B49" s="82">
        <f>SUM(BA48)</f>
        <v>1260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</row>
    <row r="50" spans="2:58" ht="3" customHeight="1" x14ac:dyDescent="0.25"/>
    <row r="51" spans="2:58" ht="4.3499999999999996" customHeight="1" x14ac:dyDescent="0.25"/>
    <row r="52" spans="2:58" ht="2.85" customHeight="1" x14ac:dyDescent="0.25"/>
    <row r="53" spans="2:58" ht="0" hidden="1" customHeight="1" x14ac:dyDescent="0.25"/>
    <row r="54" spans="2:58" ht="14.45" customHeight="1" x14ac:dyDescent="0.25">
      <c r="B54" s="81" t="s">
        <v>107</v>
      </c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</row>
    <row r="55" spans="2:58" ht="11.45" customHeight="1" x14ac:dyDescent="0.25">
      <c r="B55" s="77" t="s">
        <v>55</v>
      </c>
      <c r="C55" s="78"/>
      <c r="D55" s="78"/>
      <c r="E55" s="78"/>
      <c r="F55" s="80" t="s">
        <v>56</v>
      </c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80" t="s">
        <v>6</v>
      </c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7" t="s">
        <v>57</v>
      </c>
      <c r="AG55" s="78"/>
      <c r="AH55" s="78"/>
      <c r="AI55" s="78"/>
      <c r="AJ55" s="78"/>
      <c r="AK55" s="78"/>
      <c r="AL55" s="78"/>
      <c r="AM55" s="78"/>
      <c r="AN55" s="77" t="s">
        <v>58</v>
      </c>
      <c r="AO55" s="78"/>
      <c r="AP55" s="78"/>
      <c r="AQ55" s="78"/>
      <c r="AR55" s="78"/>
      <c r="AS55" s="78"/>
      <c r="AT55" s="78"/>
      <c r="AU55" s="78"/>
      <c r="AV55" s="78"/>
      <c r="AW55" s="80" t="s">
        <v>59</v>
      </c>
      <c r="AX55" s="78"/>
      <c r="AY55" s="78"/>
      <c r="AZ55" s="78"/>
      <c r="BA55" s="77" t="s">
        <v>60</v>
      </c>
      <c r="BB55" s="78"/>
      <c r="BC55" s="78"/>
      <c r="BD55" s="78"/>
      <c r="BE55" s="78"/>
      <c r="BF55" s="78"/>
    </row>
    <row r="56" spans="2:58" ht="11.45" customHeight="1" x14ac:dyDescent="0.25">
      <c r="B56" s="48">
        <v>1</v>
      </c>
      <c r="C56" s="45"/>
      <c r="D56" s="45"/>
      <c r="E56" s="45"/>
      <c r="F56" s="49" t="s">
        <v>108</v>
      </c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9" t="s">
        <v>109</v>
      </c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79">
        <v>160</v>
      </c>
      <c r="AG56" s="45"/>
      <c r="AH56" s="45"/>
      <c r="AI56" s="45"/>
      <c r="AJ56" s="45"/>
      <c r="AK56" s="45"/>
      <c r="AL56" s="45"/>
      <c r="AM56" s="45"/>
      <c r="AN56" s="48" t="s">
        <v>110</v>
      </c>
      <c r="AO56" s="45"/>
      <c r="AP56" s="45"/>
      <c r="AQ56" s="45"/>
      <c r="AR56" s="45"/>
      <c r="AS56" s="45"/>
      <c r="AT56" s="45"/>
      <c r="AU56" s="45"/>
      <c r="AV56" s="45"/>
      <c r="AW56" s="49" t="s">
        <v>83</v>
      </c>
      <c r="AX56" s="45"/>
      <c r="AY56" s="45"/>
      <c r="AZ56" s="45"/>
      <c r="BA56" s="79">
        <f t="shared" ref="BA56:BA59" si="2">AF56*AN56</f>
        <v>11200</v>
      </c>
      <c r="BB56" s="45"/>
      <c r="BC56" s="45"/>
      <c r="BD56" s="45"/>
      <c r="BE56" s="45"/>
      <c r="BF56" s="45"/>
    </row>
    <row r="57" spans="2:58" ht="11.25" customHeight="1" x14ac:dyDescent="0.25">
      <c r="B57" s="48">
        <v>2</v>
      </c>
      <c r="C57" s="45"/>
      <c r="D57" s="45"/>
      <c r="E57" s="45"/>
      <c r="F57" s="49" t="s">
        <v>111</v>
      </c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9" t="s">
        <v>112</v>
      </c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79">
        <v>180</v>
      </c>
      <c r="AG57" s="45"/>
      <c r="AH57" s="45"/>
      <c r="AI57" s="45"/>
      <c r="AJ57" s="45"/>
      <c r="AK57" s="45"/>
      <c r="AL57" s="45"/>
      <c r="AM57" s="45"/>
      <c r="AN57" s="48" t="s">
        <v>95</v>
      </c>
      <c r="AO57" s="45"/>
      <c r="AP57" s="45"/>
      <c r="AQ57" s="45"/>
      <c r="AR57" s="45"/>
      <c r="AS57" s="45"/>
      <c r="AT57" s="45"/>
      <c r="AU57" s="45"/>
      <c r="AV57" s="45"/>
      <c r="AW57" s="49" t="s">
        <v>83</v>
      </c>
      <c r="AX57" s="45"/>
      <c r="AY57" s="45"/>
      <c r="AZ57" s="45"/>
      <c r="BA57" s="79">
        <f t="shared" si="2"/>
        <v>21600</v>
      </c>
      <c r="BB57" s="45"/>
      <c r="BC57" s="45"/>
      <c r="BD57" s="45"/>
      <c r="BE57" s="45"/>
      <c r="BF57" s="45"/>
    </row>
    <row r="58" spans="2:58" ht="11.45" customHeight="1" x14ac:dyDescent="0.25">
      <c r="B58" s="48">
        <v>3</v>
      </c>
      <c r="C58" s="45"/>
      <c r="D58" s="45"/>
      <c r="E58" s="45"/>
      <c r="F58" s="49" t="s">
        <v>113</v>
      </c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9" t="s">
        <v>114</v>
      </c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79">
        <v>180</v>
      </c>
      <c r="AG58" s="45"/>
      <c r="AH58" s="45"/>
      <c r="AI58" s="45"/>
      <c r="AJ58" s="45"/>
      <c r="AK58" s="45"/>
      <c r="AL58" s="45"/>
      <c r="AM58" s="45"/>
      <c r="AN58" s="48" t="s">
        <v>115</v>
      </c>
      <c r="AO58" s="45"/>
      <c r="AP58" s="45"/>
      <c r="AQ58" s="45"/>
      <c r="AR58" s="45"/>
      <c r="AS58" s="45"/>
      <c r="AT58" s="45"/>
      <c r="AU58" s="45"/>
      <c r="AV58" s="45"/>
      <c r="AW58" s="49" t="s">
        <v>83</v>
      </c>
      <c r="AX58" s="45"/>
      <c r="AY58" s="45"/>
      <c r="AZ58" s="45"/>
      <c r="BA58" s="79">
        <f t="shared" si="2"/>
        <v>3960</v>
      </c>
      <c r="BB58" s="45"/>
      <c r="BC58" s="45"/>
      <c r="BD58" s="45"/>
      <c r="BE58" s="45"/>
      <c r="BF58" s="45"/>
    </row>
    <row r="59" spans="2:58" ht="11.45" customHeight="1" x14ac:dyDescent="0.25">
      <c r="B59" s="48">
        <v>4</v>
      </c>
      <c r="C59" s="45"/>
      <c r="D59" s="45"/>
      <c r="E59" s="45"/>
      <c r="F59" s="49" t="s">
        <v>116</v>
      </c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9" t="s">
        <v>117</v>
      </c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79">
        <v>180</v>
      </c>
      <c r="AG59" s="45"/>
      <c r="AH59" s="45"/>
      <c r="AI59" s="45"/>
      <c r="AJ59" s="45"/>
      <c r="AK59" s="45"/>
      <c r="AL59" s="45"/>
      <c r="AM59" s="45"/>
      <c r="AN59" s="48" t="s">
        <v>118</v>
      </c>
      <c r="AO59" s="45"/>
      <c r="AP59" s="45"/>
      <c r="AQ59" s="45"/>
      <c r="AR59" s="45"/>
      <c r="AS59" s="45"/>
      <c r="AT59" s="45"/>
      <c r="AU59" s="45"/>
      <c r="AV59" s="45"/>
      <c r="AW59" s="49" t="s">
        <v>83</v>
      </c>
      <c r="AX59" s="45"/>
      <c r="AY59" s="45"/>
      <c r="AZ59" s="45"/>
      <c r="BA59" s="79">
        <f t="shared" si="2"/>
        <v>7200</v>
      </c>
      <c r="BB59" s="45"/>
      <c r="BC59" s="45"/>
      <c r="BD59" s="45"/>
      <c r="BE59" s="45"/>
      <c r="BF59" s="45"/>
    </row>
    <row r="60" spans="2:58" ht="11.25" customHeight="1" x14ac:dyDescent="0.25">
      <c r="B60" s="82">
        <f>SUM(BA56:BF59)</f>
        <v>43960</v>
      </c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</row>
    <row r="61" spans="2:58" ht="0" hidden="1" customHeight="1" x14ac:dyDescent="0.25"/>
    <row r="62" spans="2:58" ht="3" customHeight="1" x14ac:dyDescent="0.25"/>
    <row r="63" spans="2:58" ht="4.3499999999999996" customHeight="1" x14ac:dyDescent="0.25"/>
    <row r="64" spans="2:58" ht="2.85" customHeight="1" x14ac:dyDescent="0.25"/>
    <row r="65" spans="2:58" ht="14.45" customHeight="1" x14ac:dyDescent="0.25">
      <c r="B65" s="81" t="s">
        <v>119</v>
      </c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</row>
    <row r="66" spans="2:58" ht="0" hidden="1" customHeight="1" x14ac:dyDescent="0.25"/>
    <row r="67" spans="2:58" ht="11.45" customHeight="1" x14ac:dyDescent="0.25">
      <c r="B67" s="77" t="s">
        <v>55</v>
      </c>
      <c r="C67" s="78"/>
      <c r="D67" s="78"/>
      <c r="E67" s="78"/>
      <c r="F67" s="80" t="s">
        <v>56</v>
      </c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80" t="s">
        <v>6</v>
      </c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7" t="s">
        <v>57</v>
      </c>
      <c r="AG67" s="78"/>
      <c r="AH67" s="78"/>
      <c r="AI67" s="78"/>
      <c r="AJ67" s="78"/>
      <c r="AK67" s="78"/>
      <c r="AL67" s="78"/>
      <c r="AM67" s="78"/>
      <c r="AN67" s="77" t="s">
        <v>58</v>
      </c>
      <c r="AO67" s="78"/>
      <c r="AP67" s="78"/>
      <c r="AQ67" s="78"/>
      <c r="AR67" s="78"/>
      <c r="AS67" s="78"/>
      <c r="AT67" s="78"/>
      <c r="AU67" s="78"/>
      <c r="AV67" s="78"/>
      <c r="AW67" s="80" t="s">
        <v>59</v>
      </c>
      <c r="AX67" s="78"/>
      <c r="AY67" s="78"/>
      <c r="AZ67" s="78"/>
      <c r="BA67" s="77" t="s">
        <v>60</v>
      </c>
      <c r="BB67" s="78"/>
      <c r="BC67" s="78"/>
      <c r="BD67" s="78"/>
      <c r="BE67" s="78"/>
      <c r="BF67" s="78"/>
    </row>
    <row r="68" spans="2:58" ht="11.45" customHeight="1" x14ac:dyDescent="0.25">
      <c r="B68" s="48">
        <v>1</v>
      </c>
      <c r="C68" s="45"/>
      <c r="D68" s="45"/>
      <c r="E68" s="45"/>
      <c r="F68" s="49" t="s">
        <v>120</v>
      </c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9" t="s">
        <v>121</v>
      </c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79">
        <v>19</v>
      </c>
      <c r="AG68" s="45"/>
      <c r="AH68" s="45"/>
      <c r="AI68" s="45"/>
      <c r="AJ68" s="45"/>
      <c r="AK68" s="45"/>
      <c r="AL68" s="45"/>
      <c r="AM68" s="45"/>
      <c r="AN68" s="48" t="s">
        <v>89</v>
      </c>
      <c r="AO68" s="45"/>
      <c r="AP68" s="45"/>
      <c r="AQ68" s="45"/>
      <c r="AR68" s="45"/>
      <c r="AS68" s="45"/>
      <c r="AT68" s="45"/>
      <c r="AU68" s="45"/>
      <c r="AV68" s="45"/>
      <c r="AW68" s="49" t="s">
        <v>83</v>
      </c>
      <c r="AX68" s="45"/>
      <c r="AY68" s="45"/>
      <c r="AZ68" s="45"/>
      <c r="BA68" s="79">
        <f t="shared" ref="BA68:BA89" si="3">AF68*AN68</f>
        <v>1900</v>
      </c>
      <c r="BB68" s="45"/>
      <c r="BC68" s="45"/>
      <c r="BD68" s="45"/>
      <c r="BE68" s="45"/>
      <c r="BF68" s="45"/>
    </row>
    <row r="69" spans="2:58" ht="11.25" customHeight="1" x14ac:dyDescent="0.25">
      <c r="B69" s="48">
        <v>2</v>
      </c>
      <c r="C69" s="45"/>
      <c r="D69" s="45"/>
      <c r="E69" s="45"/>
      <c r="F69" s="49" t="s">
        <v>122</v>
      </c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9" t="s">
        <v>123</v>
      </c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79">
        <v>19</v>
      </c>
      <c r="AG69" s="45"/>
      <c r="AH69" s="45"/>
      <c r="AI69" s="45"/>
      <c r="AJ69" s="45"/>
      <c r="AK69" s="45"/>
      <c r="AL69" s="45"/>
      <c r="AM69" s="45"/>
      <c r="AN69" s="48" t="s">
        <v>124</v>
      </c>
      <c r="AO69" s="45"/>
      <c r="AP69" s="45"/>
      <c r="AQ69" s="45"/>
      <c r="AR69" s="45"/>
      <c r="AS69" s="45"/>
      <c r="AT69" s="45"/>
      <c r="AU69" s="45"/>
      <c r="AV69" s="45"/>
      <c r="AW69" s="49" t="s">
        <v>83</v>
      </c>
      <c r="AX69" s="45"/>
      <c r="AY69" s="45"/>
      <c r="AZ69" s="45"/>
      <c r="BA69" s="79">
        <f t="shared" si="3"/>
        <v>1520</v>
      </c>
      <c r="BB69" s="45"/>
      <c r="BC69" s="45"/>
      <c r="BD69" s="45"/>
      <c r="BE69" s="45"/>
      <c r="BF69" s="45"/>
    </row>
    <row r="70" spans="2:58" ht="11.45" customHeight="1" x14ac:dyDescent="0.25">
      <c r="B70" s="48">
        <v>3</v>
      </c>
      <c r="C70" s="45"/>
      <c r="D70" s="45"/>
      <c r="E70" s="45"/>
      <c r="F70" s="49" t="s">
        <v>125</v>
      </c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9" t="s">
        <v>126</v>
      </c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79">
        <v>19</v>
      </c>
      <c r="AG70" s="45"/>
      <c r="AH70" s="45"/>
      <c r="AI70" s="45"/>
      <c r="AJ70" s="45"/>
      <c r="AK70" s="45"/>
      <c r="AL70" s="45"/>
      <c r="AM70" s="45"/>
      <c r="AN70" s="48" t="s">
        <v>95</v>
      </c>
      <c r="AO70" s="45"/>
      <c r="AP70" s="45"/>
      <c r="AQ70" s="45"/>
      <c r="AR70" s="45"/>
      <c r="AS70" s="45"/>
      <c r="AT70" s="45"/>
      <c r="AU70" s="45"/>
      <c r="AV70" s="45"/>
      <c r="AW70" s="49" t="s">
        <v>83</v>
      </c>
      <c r="AX70" s="45"/>
      <c r="AY70" s="45"/>
      <c r="AZ70" s="45"/>
      <c r="BA70" s="79">
        <f t="shared" si="3"/>
        <v>2280</v>
      </c>
      <c r="BB70" s="45"/>
      <c r="BC70" s="45"/>
      <c r="BD70" s="45"/>
      <c r="BE70" s="45"/>
      <c r="BF70" s="45"/>
    </row>
    <row r="71" spans="2:58" ht="11.45" customHeight="1" x14ac:dyDescent="0.25">
      <c r="B71" s="48">
        <v>4</v>
      </c>
      <c r="C71" s="45"/>
      <c r="D71" s="45"/>
      <c r="E71" s="45"/>
      <c r="F71" s="49" t="s">
        <v>127</v>
      </c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9" t="s">
        <v>128</v>
      </c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79">
        <v>19</v>
      </c>
      <c r="AG71" s="45"/>
      <c r="AH71" s="45"/>
      <c r="AI71" s="45"/>
      <c r="AJ71" s="45"/>
      <c r="AK71" s="45"/>
      <c r="AL71" s="45"/>
      <c r="AM71" s="45"/>
      <c r="AN71" s="48" t="s">
        <v>118</v>
      </c>
      <c r="AO71" s="45"/>
      <c r="AP71" s="45"/>
      <c r="AQ71" s="45"/>
      <c r="AR71" s="45"/>
      <c r="AS71" s="45"/>
      <c r="AT71" s="45"/>
      <c r="AU71" s="45"/>
      <c r="AV71" s="45"/>
      <c r="AW71" s="49" t="s">
        <v>83</v>
      </c>
      <c r="AX71" s="45"/>
      <c r="AY71" s="45"/>
      <c r="AZ71" s="45"/>
      <c r="BA71" s="79">
        <f t="shared" si="3"/>
        <v>760</v>
      </c>
      <c r="BB71" s="45"/>
      <c r="BC71" s="45"/>
      <c r="BD71" s="45"/>
      <c r="BE71" s="45"/>
      <c r="BF71" s="45"/>
    </row>
    <row r="72" spans="2:58" ht="11.45" customHeight="1" x14ac:dyDescent="0.25">
      <c r="B72" s="48">
        <v>5</v>
      </c>
      <c r="C72" s="45"/>
      <c r="D72" s="45"/>
      <c r="E72" s="45"/>
      <c r="F72" s="49" t="s">
        <v>129</v>
      </c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9" t="s">
        <v>130</v>
      </c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79">
        <v>19</v>
      </c>
      <c r="AG72" s="45"/>
      <c r="AH72" s="45"/>
      <c r="AI72" s="45"/>
      <c r="AJ72" s="45"/>
      <c r="AK72" s="45"/>
      <c r="AL72" s="45"/>
      <c r="AM72" s="45"/>
      <c r="AN72" s="48" t="s">
        <v>131</v>
      </c>
      <c r="AO72" s="45"/>
      <c r="AP72" s="45"/>
      <c r="AQ72" s="45"/>
      <c r="AR72" s="45"/>
      <c r="AS72" s="45"/>
      <c r="AT72" s="45"/>
      <c r="AU72" s="45"/>
      <c r="AV72" s="45"/>
      <c r="AW72" s="49" t="s">
        <v>83</v>
      </c>
      <c r="AX72" s="45"/>
      <c r="AY72" s="45"/>
      <c r="AZ72" s="45"/>
      <c r="BA72" s="79">
        <f t="shared" si="3"/>
        <v>684</v>
      </c>
      <c r="BB72" s="45"/>
      <c r="BC72" s="45"/>
      <c r="BD72" s="45"/>
      <c r="BE72" s="45"/>
      <c r="BF72" s="45"/>
    </row>
    <row r="73" spans="2:58" ht="11.25" customHeight="1" x14ac:dyDescent="0.25">
      <c r="B73" s="48">
        <v>6</v>
      </c>
      <c r="C73" s="45"/>
      <c r="D73" s="45"/>
      <c r="E73" s="45"/>
      <c r="F73" s="49" t="s">
        <v>132</v>
      </c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9" t="s">
        <v>133</v>
      </c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79">
        <v>19</v>
      </c>
      <c r="AG73" s="45"/>
      <c r="AH73" s="45"/>
      <c r="AI73" s="45"/>
      <c r="AJ73" s="45"/>
      <c r="AK73" s="45"/>
      <c r="AL73" s="45"/>
      <c r="AM73" s="45"/>
      <c r="AN73" s="48" t="s">
        <v>134</v>
      </c>
      <c r="AO73" s="45"/>
      <c r="AP73" s="45"/>
      <c r="AQ73" s="45"/>
      <c r="AR73" s="45"/>
      <c r="AS73" s="45"/>
      <c r="AT73" s="45"/>
      <c r="AU73" s="45"/>
      <c r="AV73" s="45"/>
      <c r="AW73" s="49" t="s">
        <v>83</v>
      </c>
      <c r="AX73" s="45"/>
      <c r="AY73" s="45"/>
      <c r="AZ73" s="45"/>
      <c r="BA73" s="79">
        <f t="shared" si="3"/>
        <v>570</v>
      </c>
      <c r="BB73" s="45"/>
      <c r="BC73" s="45"/>
      <c r="BD73" s="45"/>
      <c r="BE73" s="45"/>
      <c r="BF73" s="45"/>
    </row>
    <row r="74" spans="2:58" ht="11.45" customHeight="1" x14ac:dyDescent="0.25">
      <c r="B74" s="48">
        <v>7</v>
      </c>
      <c r="C74" s="45"/>
      <c r="D74" s="45"/>
      <c r="E74" s="45"/>
      <c r="F74" s="49" t="s">
        <v>135</v>
      </c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9" t="s">
        <v>136</v>
      </c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79">
        <v>19</v>
      </c>
      <c r="AG74" s="45"/>
      <c r="AH74" s="45"/>
      <c r="AI74" s="45"/>
      <c r="AJ74" s="45"/>
      <c r="AK74" s="45"/>
      <c r="AL74" s="45"/>
      <c r="AM74" s="45"/>
      <c r="AN74" s="48" t="s">
        <v>137</v>
      </c>
      <c r="AO74" s="45"/>
      <c r="AP74" s="45"/>
      <c r="AQ74" s="45"/>
      <c r="AR74" s="45"/>
      <c r="AS74" s="45"/>
      <c r="AT74" s="45"/>
      <c r="AU74" s="45"/>
      <c r="AV74" s="45"/>
      <c r="AW74" s="49" t="s">
        <v>83</v>
      </c>
      <c r="AX74" s="45"/>
      <c r="AY74" s="45"/>
      <c r="AZ74" s="45"/>
      <c r="BA74" s="79">
        <f t="shared" si="3"/>
        <v>171</v>
      </c>
      <c r="BB74" s="45"/>
      <c r="BC74" s="45"/>
      <c r="BD74" s="45"/>
      <c r="BE74" s="45"/>
      <c r="BF74" s="45"/>
    </row>
    <row r="75" spans="2:58" ht="11.45" customHeight="1" x14ac:dyDescent="0.25">
      <c r="B75" s="48">
        <v>8</v>
      </c>
      <c r="C75" s="45"/>
      <c r="D75" s="45"/>
      <c r="E75" s="45"/>
      <c r="F75" s="49" t="s">
        <v>138</v>
      </c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9" t="s">
        <v>139</v>
      </c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79">
        <v>20</v>
      </c>
      <c r="AG75" s="45"/>
      <c r="AH75" s="45"/>
      <c r="AI75" s="45"/>
      <c r="AJ75" s="45"/>
      <c r="AK75" s="45"/>
      <c r="AL75" s="45"/>
      <c r="AM75" s="45"/>
      <c r="AN75" s="48" t="s">
        <v>137</v>
      </c>
      <c r="AO75" s="45"/>
      <c r="AP75" s="45"/>
      <c r="AQ75" s="45"/>
      <c r="AR75" s="45"/>
      <c r="AS75" s="45"/>
      <c r="AT75" s="45"/>
      <c r="AU75" s="45"/>
      <c r="AV75" s="45"/>
      <c r="AW75" s="49" t="s">
        <v>83</v>
      </c>
      <c r="AX75" s="45"/>
      <c r="AY75" s="45"/>
      <c r="AZ75" s="45"/>
      <c r="BA75" s="79">
        <f t="shared" si="3"/>
        <v>180</v>
      </c>
      <c r="BB75" s="45"/>
      <c r="BC75" s="45"/>
      <c r="BD75" s="45"/>
      <c r="BE75" s="45"/>
      <c r="BF75" s="45"/>
    </row>
    <row r="76" spans="2:58" ht="11.45" customHeight="1" x14ac:dyDescent="0.25">
      <c r="B76" s="48">
        <v>9</v>
      </c>
      <c r="C76" s="45"/>
      <c r="D76" s="45"/>
      <c r="E76" s="45"/>
      <c r="F76" s="49" t="s">
        <v>138</v>
      </c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9" t="s">
        <v>139</v>
      </c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79">
        <v>21</v>
      </c>
      <c r="AG76" s="45"/>
      <c r="AH76" s="45"/>
      <c r="AI76" s="45"/>
      <c r="AJ76" s="45"/>
      <c r="AK76" s="45"/>
      <c r="AL76" s="45"/>
      <c r="AM76" s="45"/>
      <c r="AN76" s="48" t="s">
        <v>140</v>
      </c>
      <c r="AO76" s="45"/>
      <c r="AP76" s="45"/>
      <c r="AQ76" s="45"/>
      <c r="AR76" s="45"/>
      <c r="AS76" s="45"/>
      <c r="AT76" s="45"/>
      <c r="AU76" s="45"/>
      <c r="AV76" s="45"/>
      <c r="AW76" s="49" t="s">
        <v>83</v>
      </c>
      <c r="AX76" s="45"/>
      <c r="AY76" s="45"/>
      <c r="AZ76" s="45"/>
      <c r="BA76" s="79">
        <f t="shared" si="3"/>
        <v>3780</v>
      </c>
      <c r="BB76" s="45"/>
      <c r="BC76" s="45"/>
      <c r="BD76" s="45"/>
      <c r="BE76" s="45"/>
      <c r="BF76" s="45"/>
    </row>
    <row r="77" spans="2:58" ht="11.25" customHeight="1" x14ac:dyDescent="0.25">
      <c r="B77" s="48">
        <v>10</v>
      </c>
      <c r="C77" s="45"/>
      <c r="D77" s="45"/>
      <c r="E77" s="45"/>
      <c r="F77" s="49" t="s">
        <v>141</v>
      </c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9" t="s">
        <v>142</v>
      </c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79">
        <v>22</v>
      </c>
      <c r="AG77" s="45"/>
      <c r="AH77" s="45"/>
      <c r="AI77" s="45"/>
      <c r="AJ77" s="45"/>
      <c r="AK77" s="45"/>
      <c r="AL77" s="45"/>
      <c r="AM77" s="45"/>
      <c r="AN77" s="48" t="s">
        <v>103</v>
      </c>
      <c r="AO77" s="45"/>
      <c r="AP77" s="45"/>
      <c r="AQ77" s="45"/>
      <c r="AR77" s="45"/>
      <c r="AS77" s="45"/>
      <c r="AT77" s="45"/>
      <c r="AU77" s="45"/>
      <c r="AV77" s="45"/>
      <c r="AW77" s="49" t="s">
        <v>83</v>
      </c>
      <c r="AX77" s="45"/>
      <c r="AY77" s="45"/>
      <c r="AZ77" s="45"/>
      <c r="BA77" s="79">
        <f t="shared" si="3"/>
        <v>1320</v>
      </c>
      <c r="BB77" s="45"/>
      <c r="BC77" s="45"/>
      <c r="BD77" s="45"/>
      <c r="BE77" s="45"/>
      <c r="BF77" s="45"/>
    </row>
    <row r="78" spans="2:58" ht="11.45" customHeight="1" x14ac:dyDescent="0.25">
      <c r="B78" s="48">
        <v>11</v>
      </c>
      <c r="C78" s="45"/>
      <c r="D78" s="45"/>
      <c r="E78" s="45"/>
      <c r="F78" s="49" t="s">
        <v>141</v>
      </c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9" t="s">
        <v>143</v>
      </c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79">
        <v>23</v>
      </c>
      <c r="AG78" s="45"/>
      <c r="AH78" s="45"/>
      <c r="AI78" s="45"/>
      <c r="AJ78" s="45"/>
      <c r="AK78" s="45"/>
      <c r="AL78" s="45"/>
      <c r="AM78" s="45"/>
      <c r="AN78" s="48" t="s">
        <v>144</v>
      </c>
      <c r="AO78" s="45"/>
      <c r="AP78" s="45"/>
      <c r="AQ78" s="45"/>
      <c r="AR78" s="45"/>
      <c r="AS78" s="45"/>
      <c r="AT78" s="45"/>
      <c r="AU78" s="45"/>
      <c r="AV78" s="45"/>
      <c r="AW78" s="49" t="s">
        <v>83</v>
      </c>
      <c r="AX78" s="45"/>
      <c r="AY78" s="45"/>
      <c r="AZ78" s="45"/>
      <c r="BA78" s="79">
        <f t="shared" si="3"/>
        <v>10580</v>
      </c>
      <c r="BB78" s="45"/>
      <c r="BC78" s="45"/>
      <c r="BD78" s="45"/>
      <c r="BE78" s="45"/>
      <c r="BF78" s="45"/>
    </row>
    <row r="79" spans="2:58" ht="11.45" customHeight="1" x14ac:dyDescent="0.25">
      <c r="B79" s="48">
        <v>12</v>
      </c>
      <c r="C79" s="45"/>
      <c r="D79" s="45"/>
      <c r="E79" s="45"/>
      <c r="F79" s="49" t="s">
        <v>145</v>
      </c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9" t="s">
        <v>146</v>
      </c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79">
        <v>24</v>
      </c>
      <c r="AG79" s="45"/>
      <c r="AH79" s="45"/>
      <c r="AI79" s="45"/>
      <c r="AJ79" s="45"/>
      <c r="AK79" s="45"/>
      <c r="AL79" s="45"/>
      <c r="AM79" s="45"/>
      <c r="AN79" s="48" t="s">
        <v>147</v>
      </c>
      <c r="AO79" s="45"/>
      <c r="AP79" s="45"/>
      <c r="AQ79" s="45"/>
      <c r="AR79" s="45"/>
      <c r="AS79" s="45"/>
      <c r="AT79" s="45"/>
      <c r="AU79" s="45"/>
      <c r="AV79" s="45"/>
      <c r="AW79" s="49" t="s">
        <v>83</v>
      </c>
      <c r="AX79" s="45"/>
      <c r="AY79" s="45"/>
      <c r="AZ79" s="45"/>
      <c r="BA79" s="79">
        <f t="shared" si="3"/>
        <v>6240</v>
      </c>
      <c r="BB79" s="45"/>
      <c r="BC79" s="45"/>
      <c r="BD79" s="45"/>
      <c r="BE79" s="45"/>
      <c r="BF79" s="45"/>
    </row>
    <row r="80" spans="2:58" ht="11.45" customHeight="1" x14ac:dyDescent="0.25">
      <c r="B80" s="48">
        <v>13</v>
      </c>
      <c r="C80" s="45"/>
      <c r="D80" s="45"/>
      <c r="E80" s="45"/>
      <c r="F80" s="49" t="s">
        <v>145</v>
      </c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9" t="s">
        <v>146</v>
      </c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79">
        <v>25</v>
      </c>
      <c r="AG80" s="45"/>
      <c r="AH80" s="45"/>
      <c r="AI80" s="45"/>
      <c r="AJ80" s="45"/>
      <c r="AK80" s="45"/>
      <c r="AL80" s="45"/>
      <c r="AM80" s="45"/>
      <c r="AN80" s="48" t="s">
        <v>148</v>
      </c>
      <c r="AO80" s="45"/>
      <c r="AP80" s="45"/>
      <c r="AQ80" s="45"/>
      <c r="AR80" s="45"/>
      <c r="AS80" s="45"/>
      <c r="AT80" s="45"/>
      <c r="AU80" s="45"/>
      <c r="AV80" s="45"/>
      <c r="AW80" s="49" t="s">
        <v>83</v>
      </c>
      <c r="AX80" s="45"/>
      <c r="AY80" s="45"/>
      <c r="AZ80" s="45"/>
      <c r="BA80" s="79">
        <f t="shared" si="3"/>
        <v>23500</v>
      </c>
      <c r="BB80" s="45"/>
      <c r="BC80" s="45"/>
      <c r="BD80" s="45"/>
      <c r="BE80" s="45"/>
      <c r="BF80" s="45"/>
    </row>
    <row r="81" spans="2:58" ht="11.45" customHeight="1" x14ac:dyDescent="0.25">
      <c r="B81" s="48">
        <v>14</v>
      </c>
      <c r="C81" s="45"/>
      <c r="D81" s="45"/>
      <c r="E81" s="45"/>
      <c r="F81" s="49" t="s">
        <v>149</v>
      </c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9" t="s">
        <v>150</v>
      </c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79">
        <v>26</v>
      </c>
      <c r="AG81" s="45"/>
      <c r="AH81" s="45"/>
      <c r="AI81" s="45"/>
      <c r="AJ81" s="45"/>
      <c r="AK81" s="45"/>
      <c r="AL81" s="45"/>
      <c r="AM81" s="45"/>
      <c r="AN81" s="48" t="s">
        <v>151</v>
      </c>
      <c r="AO81" s="45"/>
      <c r="AP81" s="45"/>
      <c r="AQ81" s="45"/>
      <c r="AR81" s="45"/>
      <c r="AS81" s="45"/>
      <c r="AT81" s="45"/>
      <c r="AU81" s="45"/>
      <c r="AV81" s="45"/>
      <c r="AW81" s="49" t="s">
        <v>83</v>
      </c>
      <c r="AX81" s="45"/>
      <c r="AY81" s="45"/>
      <c r="AZ81" s="45"/>
      <c r="BA81" s="79">
        <f t="shared" si="3"/>
        <v>8840</v>
      </c>
      <c r="BB81" s="45"/>
      <c r="BC81" s="45"/>
      <c r="BD81" s="45"/>
      <c r="BE81" s="45"/>
      <c r="BF81" s="45"/>
    </row>
    <row r="82" spans="2:58" ht="11.25" customHeight="1" x14ac:dyDescent="0.25">
      <c r="B82" s="48">
        <v>15</v>
      </c>
      <c r="C82" s="45"/>
      <c r="D82" s="45"/>
      <c r="E82" s="45"/>
      <c r="F82" s="49" t="s">
        <v>152</v>
      </c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9" t="s">
        <v>153</v>
      </c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79">
        <v>20</v>
      </c>
      <c r="AG82" s="45"/>
      <c r="AH82" s="45"/>
      <c r="AI82" s="45"/>
      <c r="AJ82" s="45"/>
      <c r="AK82" s="45"/>
      <c r="AL82" s="45"/>
      <c r="AM82" s="45"/>
      <c r="AN82" s="48" t="s">
        <v>154</v>
      </c>
      <c r="AO82" s="45"/>
      <c r="AP82" s="45"/>
      <c r="AQ82" s="45"/>
      <c r="AR82" s="45"/>
      <c r="AS82" s="45"/>
      <c r="AT82" s="45"/>
      <c r="AU82" s="45"/>
      <c r="AV82" s="45"/>
      <c r="AW82" s="49" t="s">
        <v>83</v>
      </c>
      <c r="AX82" s="45"/>
      <c r="AY82" s="45"/>
      <c r="AZ82" s="45"/>
      <c r="BA82" s="79">
        <f t="shared" si="3"/>
        <v>120</v>
      </c>
      <c r="BB82" s="45"/>
      <c r="BC82" s="45"/>
      <c r="BD82" s="45"/>
      <c r="BE82" s="45"/>
      <c r="BF82" s="45"/>
    </row>
    <row r="83" spans="2:58" ht="11.45" customHeight="1" x14ac:dyDescent="0.25">
      <c r="B83" s="48">
        <v>16</v>
      </c>
      <c r="C83" s="45"/>
      <c r="D83" s="45"/>
      <c r="E83" s="45"/>
      <c r="F83" s="49" t="s">
        <v>155</v>
      </c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9" t="s">
        <v>156</v>
      </c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79">
        <v>20</v>
      </c>
      <c r="AG83" s="45"/>
      <c r="AH83" s="45"/>
      <c r="AI83" s="45"/>
      <c r="AJ83" s="45"/>
      <c r="AK83" s="45"/>
      <c r="AL83" s="45"/>
      <c r="AM83" s="45"/>
      <c r="AN83" s="48" t="s">
        <v>157</v>
      </c>
      <c r="AO83" s="45"/>
      <c r="AP83" s="45"/>
      <c r="AQ83" s="45"/>
      <c r="AR83" s="45"/>
      <c r="AS83" s="45"/>
      <c r="AT83" s="45"/>
      <c r="AU83" s="45"/>
      <c r="AV83" s="45"/>
      <c r="AW83" s="49" t="s">
        <v>83</v>
      </c>
      <c r="AX83" s="45"/>
      <c r="AY83" s="45"/>
      <c r="AZ83" s="45"/>
      <c r="BA83" s="79">
        <f t="shared" si="3"/>
        <v>1120</v>
      </c>
      <c r="BB83" s="45"/>
      <c r="BC83" s="45"/>
      <c r="BD83" s="45"/>
      <c r="BE83" s="45"/>
      <c r="BF83" s="45"/>
    </row>
    <row r="84" spans="2:58" ht="11.45" customHeight="1" x14ac:dyDescent="0.25">
      <c r="B84" s="48">
        <v>17</v>
      </c>
      <c r="C84" s="45"/>
      <c r="D84" s="45"/>
      <c r="E84" s="45"/>
      <c r="F84" s="49" t="s">
        <v>158</v>
      </c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9" t="s">
        <v>159</v>
      </c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79">
        <v>19</v>
      </c>
      <c r="AG84" s="45"/>
      <c r="AH84" s="45"/>
      <c r="AI84" s="45"/>
      <c r="AJ84" s="45"/>
      <c r="AK84" s="45"/>
      <c r="AL84" s="45"/>
      <c r="AM84" s="45"/>
      <c r="AN84" s="48" t="s">
        <v>160</v>
      </c>
      <c r="AO84" s="45"/>
      <c r="AP84" s="45"/>
      <c r="AQ84" s="45"/>
      <c r="AR84" s="45"/>
      <c r="AS84" s="45"/>
      <c r="AT84" s="45"/>
      <c r="AU84" s="45"/>
      <c r="AV84" s="45"/>
      <c r="AW84" s="49" t="s">
        <v>83</v>
      </c>
      <c r="AX84" s="45"/>
      <c r="AY84" s="45"/>
      <c r="AZ84" s="45"/>
      <c r="BA84" s="79">
        <f t="shared" si="3"/>
        <v>9120</v>
      </c>
      <c r="BB84" s="45"/>
      <c r="BC84" s="45"/>
      <c r="BD84" s="45"/>
      <c r="BE84" s="45"/>
      <c r="BF84" s="45"/>
    </row>
    <row r="85" spans="2:58" ht="11.45" customHeight="1" x14ac:dyDescent="0.25">
      <c r="B85" s="48">
        <v>18</v>
      </c>
      <c r="C85" s="45"/>
      <c r="D85" s="45"/>
      <c r="E85" s="45"/>
      <c r="F85" s="49" t="s">
        <v>161</v>
      </c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9" t="s">
        <v>162</v>
      </c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79">
        <v>20</v>
      </c>
      <c r="AG85" s="45"/>
      <c r="AH85" s="45"/>
      <c r="AI85" s="45"/>
      <c r="AJ85" s="45"/>
      <c r="AK85" s="45"/>
      <c r="AL85" s="45"/>
      <c r="AM85" s="45"/>
      <c r="AN85" s="48" t="s">
        <v>163</v>
      </c>
      <c r="AO85" s="45"/>
      <c r="AP85" s="45"/>
      <c r="AQ85" s="45"/>
      <c r="AR85" s="45"/>
      <c r="AS85" s="45"/>
      <c r="AT85" s="45"/>
      <c r="AU85" s="45"/>
      <c r="AV85" s="45"/>
      <c r="AW85" s="49" t="s">
        <v>83</v>
      </c>
      <c r="AX85" s="45"/>
      <c r="AY85" s="45"/>
      <c r="AZ85" s="45"/>
      <c r="BA85" s="79">
        <f t="shared" si="3"/>
        <v>12600</v>
      </c>
      <c r="BB85" s="45"/>
      <c r="BC85" s="45"/>
      <c r="BD85" s="45"/>
      <c r="BE85" s="45"/>
      <c r="BF85" s="45"/>
    </row>
    <row r="86" spans="2:58" ht="11.25" customHeight="1" x14ac:dyDescent="0.25">
      <c r="B86" s="48">
        <v>19</v>
      </c>
      <c r="C86" s="45"/>
      <c r="D86" s="45"/>
      <c r="E86" s="45"/>
      <c r="F86" s="49" t="s">
        <v>161</v>
      </c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9" t="s">
        <v>162</v>
      </c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79">
        <v>21</v>
      </c>
      <c r="AG86" s="45"/>
      <c r="AH86" s="45"/>
      <c r="AI86" s="45"/>
      <c r="AJ86" s="45"/>
      <c r="AK86" s="45"/>
      <c r="AL86" s="45"/>
      <c r="AM86" s="45"/>
      <c r="AN86" s="48" t="s">
        <v>164</v>
      </c>
      <c r="AO86" s="45"/>
      <c r="AP86" s="45"/>
      <c r="AQ86" s="45"/>
      <c r="AR86" s="45"/>
      <c r="AS86" s="45"/>
      <c r="AT86" s="45"/>
      <c r="AU86" s="45"/>
      <c r="AV86" s="45"/>
      <c r="AW86" s="49" t="s">
        <v>83</v>
      </c>
      <c r="AX86" s="45"/>
      <c r="AY86" s="45"/>
      <c r="AZ86" s="45"/>
      <c r="BA86" s="79">
        <f t="shared" si="3"/>
        <v>2814</v>
      </c>
      <c r="BB86" s="45"/>
      <c r="BC86" s="45"/>
      <c r="BD86" s="45"/>
      <c r="BE86" s="45"/>
      <c r="BF86" s="45"/>
    </row>
    <row r="87" spans="2:58" ht="11.45" customHeight="1" x14ac:dyDescent="0.25">
      <c r="B87" s="48">
        <v>20</v>
      </c>
      <c r="C87" s="45"/>
      <c r="D87" s="45"/>
      <c r="E87" s="45"/>
      <c r="F87" s="49" t="s">
        <v>165</v>
      </c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9" t="s">
        <v>166</v>
      </c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79">
        <v>20</v>
      </c>
      <c r="AG87" s="45"/>
      <c r="AH87" s="45"/>
      <c r="AI87" s="45"/>
      <c r="AJ87" s="45"/>
      <c r="AK87" s="45"/>
      <c r="AL87" s="45"/>
      <c r="AM87" s="45"/>
      <c r="AN87" s="48" t="s">
        <v>167</v>
      </c>
      <c r="AO87" s="45"/>
      <c r="AP87" s="45"/>
      <c r="AQ87" s="45"/>
      <c r="AR87" s="45"/>
      <c r="AS87" s="45"/>
      <c r="AT87" s="45"/>
      <c r="AU87" s="45"/>
      <c r="AV87" s="45"/>
      <c r="AW87" s="49" t="s">
        <v>83</v>
      </c>
      <c r="AX87" s="45"/>
      <c r="AY87" s="45"/>
      <c r="AZ87" s="45"/>
      <c r="BA87" s="79">
        <f t="shared" si="3"/>
        <v>300</v>
      </c>
      <c r="BB87" s="45"/>
      <c r="BC87" s="45"/>
      <c r="BD87" s="45"/>
      <c r="BE87" s="45"/>
      <c r="BF87" s="45"/>
    </row>
    <row r="88" spans="2:58" ht="11.45" customHeight="1" x14ac:dyDescent="0.25">
      <c r="B88" s="48">
        <v>21</v>
      </c>
      <c r="C88" s="45"/>
      <c r="D88" s="45"/>
      <c r="E88" s="45"/>
      <c r="F88" s="49" t="s">
        <v>168</v>
      </c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9" t="s">
        <v>169</v>
      </c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79">
        <v>19</v>
      </c>
      <c r="AG88" s="45"/>
      <c r="AH88" s="45"/>
      <c r="AI88" s="45"/>
      <c r="AJ88" s="45"/>
      <c r="AK88" s="45"/>
      <c r="AL88" s="45"/>
      <c r="AM88" s="45"/>
      <c r="AN88" s="48" t="s">
        <v>170</v>
      </c>
      <c r="AO88" s="45"/>
      <c r="AP88" s="45"/>
      <c r="AQ88" s="45"/>
      <c r="AR88" s="45"/>
      <c r="AS88" s="45"/>
      <c r="AT88" s="45"/>
      <c r="AU88" s="45"/>
      <c r="AV88" s="45"/>
      <c r="AW88" s="49" t="s">
        <v>83</v>
      </c>
      <c r="AX88" s="45"/>
      <c r="AY88" s="45"/>
      <c r="AZ88" s="45"/>
      <c r="BA88" s="79">
        <f t="shared" si="3"/>
        <v>3990</v>
      </c>
      <c r="BB88" s="45"/>
      <c r="BC88" s="45"/>
      <c r="BD88" s="45"/>
      <c r="BE88" s="45"/>
      <c r="BF88" s="45"/>
    </row>
    <row r="89" spans="2:58" ht="11.45" customHeight="1" x14ac:dyDescent="0.25">
      <c r="B89" s="48">
        <v>22</v>
      </c>
      <c r="C89" s="45"/>
      <c r="D89" s="45"/>
      <c r="E89" s="45"/>
      <c r="F89" s="49" t="s">
        <v>171</v>
      </c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9" t="s">
        <v>172</v>
      </c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79">
        <v>86</v>
      </c>
      <c r="AG89" s="45"/>
      <c r="AH89" s="45"/>
      <c r="AI89" s="45"/>
      <c r="AJ89" s="45"/>
      <c r="AK89" s="45"/>
      <c r="AL89" s="45"/>
      <c r="AM89" s="45"/>
      <c r="AN89" s="48" t="s">
        <v>173</v>
      </c>
      <c r="AO89" s="45"/>
      <c r="AP89" s="45"/>
      <c r="AQ89" s="45"/>
      <c r="AR89" s="45"/>
      <c r="AS89" s="45"/>
      <c r="AT89" s="45"/>
      <c r="AU89" s="45"/>
      <c r="AV89" s="45"/>
      <c r="AW89" s="49" t="s">
        <v>83</v>
      </c>
      <c r="AX89" s="45"/>
      <c r="AY89" s="45"/>
      <c r="AZ89" s="45"/>
      <c r="BA89" s="79">
        <f t="shared" si="3"/>
        <v>6708</v>
      </c>
      <c r="BB89" s="45"/>
      <c r="BC89" s="45"/>
      <c r="BD89" s="45"/>
      <c r="BE89" s="45"/>
      <c r="BF89" s="45"/>
    </row>
    <row r="90" spans="2:58" ht="11.25" customHeight="1" x14ac:dyDescent="0.25">
      <c r="B90" s="82">
        <f>SUM(BA68:BF89)</f>
        <v>99097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</row>
    <row r="91" spans="2:58" ht="0" hidden="1" customHeight="1" x14ac:dyDescent="0.25"/>
    <row r="92" spans="2:58" ht="2.85" customHeight="1" x14ac:dyDescent="0.25"/>
    <row r="93" spans="2:58" ht="4.3499999999999996" customHeight="1" x14ac:dyDescent="0.25"/>
    <row r="94" spans="2:58" ht="2.85" customHeight="1" x14ac:dyDescent="0.25"/>
    <row r="95" spans="2:58" ht="0" hidden="1" customHeight="1" x14ac:dyDescent="0.25"/>
    <row r="96" spans="2:58" ht="14.45" customHeight="1" x14ac:dyDescent="0.25">
      <c r="B96" s="81" t="s">
        <v>174</v>
      </c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</row>
    <row r="97" spans="2:58" ht="11.45" customHeight="1" x14ac:dyDescent="0.25">
      <c r="B97" s="77" t="s">
        <v>55</v>
      </c>
      <c r="C97" s="78"/>
      <c r="D97" s="78"/>
      <c r="E97" s="78"/>
      <c r="F97" s="80" t="s">
        <v>56</v>
      </c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80" t="s">
        <v>6</v>
      </c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7" t="s">
        <v>57</v>
      </c>
      <c r="AG97" s="78"/>
      <c r="AH97" s="78"/>
      <c r="AI97" s="78"/>
      <c r="AJ97" s="78"/>
      <c r="AK97" s="78"/>
      <c r="AL97" s="78"/>
      <c r="AM97" s="78"/>
      <c r="AN97" s="77" t="s">
        <v>58</v>
      </c>
      <c r="AO97" s="78"/>
      <c r="AP97" s="78"/>
      <c r="AQ97" s="78"/>
      <c r="AR97" s="78"/>
      <c r="AS97" s="78"/>
      <c r="AT97" s="78"/>
      <c r="AU97" s="78"/>
      <c r="AV97" s="78"/>
      <c r="AW97" s="80" t="s">
        <v>59</v>
      </c>
      <c r="AX97" s="78"/>
      <c r="AY97" s="78"/>
      <c r="AZ97" s="78"/>
      <c r="BA97" s="77" t="s">
        <v>60</v>
      </c>
      <c r="BB97" s="78"/>
      <c r="BC97" s="78"/>
      <c r="BD97" s="78"/>
      <c r="BE97" s="78"/>
      <c r="BF97" s="78"/>
    </row>
    <row r="98" spans="2:58" ht="11.45" customHeight="1" x14ac:dyDescent="0.25">
      <c r="B98" s="48">
        <v>1</v>
      </c>
      <c r="C98" s="45"/>
      <c r="D98" s="45"/>
      <c r="E98" s="45"/>
      <c r="F98" s="49" t="s">
        <v>175</v>
      </c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9" t="s">
        <v>176</v>
      </c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79">
        <v>19</v>
      </c>
      <c r="AG98" s="45"/>
      <c r="AH98" s="45"/>
      <c r="AI98" s="45"/>
      <c r="AJ98" s="45"/>
      <c r="AK98" s="45"/>
      <c r="AL98" s="45"/>
      <c r="AM98" s="45"/>
      <c r="AN98" s="48" t="s">
        <v>103</v>
      </c>
      <c r="AO98" s="45"/>
      <c r="AP98" s="45"/>
      <c r="AQ98" s="45"/>
      <c r="AR98" s="45"/>
      <c r="AS98" s="45"/>
      <c r="AT98" s="45"/>
      <c r="AU98" s="45"/>
      <c r="AV98" s="45"/>
      <c r="AW98" s="49" t="s">
        <v>83</v>
      </c>
      <c r="AX98" s="45"/>
      <c r="AY98" s="45"/>
      <c r="AZ98" s="45"/>
      <c r="BA98" s="79">
        <f t="shared" ref="BA98:BA99" si="4">AF98*AN98</f>
        <v>1140</v>
      </c>
      <c r="BB98" s="45"/>
      <c r="BC98" s="45"/>
      <c r="BD98" s="45"/>
      <c r="BE98" s="45"/>
      <c r="BF98" s="45"/>
    </row>
    <row r="99" spans="2:58" ht="11.25" customHeight="1" x14ac:dyDescent="0.25">
      <c r="B99" s="48">
        <v>2</v>
      </c>
      <c r="C99" s="45"/>
      <c r="D99" s="45"/>
      <c r="E99" s="45"/>
      <c r="F99" s="49" t="s">
        <v>177</v>
      </c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9" t="s">
        <v>178</v>
      </c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79">
        <v>19</v>
      </c>
      <c r="AG99" s="45"/>
      <c r="AH99" s="45"/>
      <c r="AI99" s="45"/>
      <c r="AJ99" s="45"/>
      <c r="AK99" s="45"/>
      <c r="AL99" s="45"/>
      <c r="AM99" s="45"/>
      <c r="AN99" s="48" t="s">
        <v>124</v>
      </c>
      <c r="AO99" s="45"/>
      <c r="AP99" s="45"/>
      <c r="AQ99" s="45"/>
      <c r="AR99" s="45"/>
      <c r="AS99" s="45"/>
      <c r="AT99" s="45"/>
      <c r="AU99" s="45"/>
      <c r="AV99" s="45"/>
      <c r="AW99" s="49" t="s">
        <v>83</v>
      </c>
      <c r="AX99" s="45"/>
      <c r="AY99" s="45"/>
      <c r="AZ99" s="45"/>
      <c r="BA99" s="79">
        <f t="shared" si="4"/>
        <v>1520</v>
      </c>
      <c r="BB99" s="45"/>
      <c r="BC99" s="45"/>
      <c r="BD99" s="45"/>
      <c r="BE99" s="45"/>
      <c r="BF99" s="45"/>
    </row>
    <row r="100" spans="2:58" ht="11.45" customHeight="1" x14ac:dyDescent="0.25">
      <c r="B100" s="82">
        <f>SUM(BA98:BF99)</f>
        <v>2660</v>
      </c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  <c r="AX100" s="83"/>
      <c r="AY100" s="83"/>
      <c r="AZ100" s="83"/>
      <c r="BA100" s="83"/>
      <c r="BB100" s="83"/>
      <c r="BC100" s="83"/>
      <c r="BD100" s="83"/>
      <c r="BE100" s="83"/>
      <c r="BF100" s="83"/>
    </row>
    <row r="101" spans="2:58" ht="3" customHeight="1" x14ac:dyDescent="0.25"/>
    <row r="102" spans="2:58" ht="4.3499999999999996" customHeight="1" x14ac:dyDescent="0.25"/>
    <row r="103" spans="2:58" ht="2.85" customHeight="1" x14ac:dyDescent="0.25"/>
    <row r="104" spans="2:58" ht="0" hidden="1" customHeight="1" x14ac:dyDescent="0.25"/>
    <row r="105" spans="2:58" ht="14.45" customHeight="1" x14ac:dyDescent="0.25">
      <c r="B105" s="81" t="s">
        <v>179</v>
      </c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</row>
    <row r="106" spans="2:58" ht="11.45" customHeight="1" x14ac:dyDescent="0.25">
      <c r="B106" s="77" t="s">
        <v>55</v>
      </c>
      <c r="C106" s="78"/>
      <c r="D106" s="78"/>
      <c r="E106" s="78"/>
      <c r="F106" s="80" t="s">
        <v>56</v>
      </c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80" t="s">
        <v>6</v>
      </c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7" t="s">
        <v>57</v>
      </c>
      <c r="AG106" s="78"/>
      <c r="AH106" s="78"/>
      <c r="AI106" s="78"/>
      <c r="AJ106" s="78"/>
      <c r="AK106" s="78"/>
      <c r="AL106" s="78"/>
      <c r="AM106" s="78"/>
      <c r="AN106" s="77" t="s">
        <v>58</v>
      </c>
      <c r="AO106" s="78"/>
      <c r="AP106" s="78"/>
      <c r="AQ106" s="78"/>
      <c r="AR106" s="78"/>
      <c r="AS106" s="78"/>
      <c r="AT106" s="78"/>
      <c r="AU106" s="78"/>
      <c r="AV106" s="78"/>
      <c r="AW106" s="80" t="s">
        <v>59</v>
      </c>
      <c r="AX106" s="78"/>
      <c r="AY106" s="78"/>
      <c r="AZ106" s="78"/>
      <c r="BA106" s="77" t="s">
        <v>60</v>
      </c>
      <c r="BB106" s="78"/>
      <c r="BC106" s="78"/>
      <c r="BD106" s="78"/>
      <c r="BE106" s="78"/>
      <c r="BF106" s="78"/>
    </row>
    <row r="107" spans="2:58" ht="11.45" customHeight="1" x14ac:dyDescent="0.25">
      <c r="B107" s="48">
        <v>1</v>
      </c>
      <c r="C107" s="45"/>
      <c r="D107" s="45"/>
      <c r="E107" s="45"/>
      <c r="F107" s="49" t="s">
        <v>180</v>
      </c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9" t="s">
        <v>181</v>
      </c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79">
        <v>86</v>
      </c>
      <c r="AG107" s="45"/>
      <c r="AH107" s="45"/>
      <c r="AI107" s="45"/>
      <c r="AJ107" s="45"/>
      <c r="AK107" s="45"/>
      <c r="AL107" s="45"/>
      <c r="AM107" s="45"/>
      <c r="AN107" s="48" t="s">
        <v>103</v>
      </c>
      <c r="AO107" s="45"/>
      <c r="AP107" s="45"/>
      <c r="AQ107" s="45"/>
      <c r="AR107" s="45"/>
      <c r="AS107" s="45"/>
      <c r="AT107" s="45"/>
      <c r="AU107" s="45"/>
      <c r="AV107" s="45"/>
      <c r="AW107" s="49" t="s">
        <v>83</v>
      </c>
      <c r="AX107" s="45"/>
      <c r="AY107" s="45"/>
      <c r="AZ107" s="45"/>
      <c r="BA107" s="79">
        <f>AF107*AN107</f>
        <v>5160</v>
      </c>
      <c r="BB107" s="45"/>
      <c r="BC107" s="45"/>
      <c r="BD107" s="45"/>
      <c r="BE107" s="45"/>
      <c r="BF107" s="45"/>
    </row>
    <row r="108" spans="2:58" ht="11.25" customHeight="1" x14ac:dyDescent="0.25">
      <c r="B108" s="82">
        <f>SUM(BA107)</f>
        <v>5160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</row>
    <row r="109" spans="2:58" ht="3" customHeight="1" x14ac:dyDescent="0.25"/>
    <row r="110" spans="2:58" ht="4.3499999999999996" customHeight="1" x14ac:dyDescent="0.25"/>
    <row r="111" spans="2:58" ht="2.85" customHeight="1" x14ac:dyDescent="0.25"/>
    <row r="112" spans="2:58" ht="0" hidden="1" customHeight="1" x14ac:dyDescent="0.25"/>
    <row r="113" spans="2:58" ht="14.45" customHeight="1" x14ac:dyDescent="0.25">
      <c r="B113" s="81" t="s">
        <v>182</v>
      </c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</row>
    <row r="114" spans="2:58" ht="11.45" customHeight="1" x14ac:dyDescent="0.25">
      <c r="B114" s="77" t="s">
        <v>55</v>
      </c>
      <c r="C114" s="78"/>
      <c r="D114" s="78"/>
      <c r="E114" s="78"/>
      <c r="F114" s="80" t="s">
        <v>56</v>
      </c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80" t="s">
        <v>6</v>
      </c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7" t="s">
        <v>57</v>
      </c>
      <c r="AG114" s="78"/>
      <c r="AH114" s="78"/>
      <c r="AI114" s="78"/>
      <c r="AJ114" s="78"/>
      <c r="AK114" s="78"/>
      <c r="AL114" s="78"/>
      <c r="AM114" s="78"/>
      <c r="AN114" s="77" t="s">
        <v>58</v>
      </c>
      <c r="AO114" s="78"/>
      <c r="AP114" s="78"/>
      <c r="AQ114" s="78"/>
      <c r="AR114" s="78"/>
      <c r="AS114" s="78"/>
      <c r="AT114" s="78"/>
      <c r="AU114" s="78"/>
      <c r="AV114" s="78"/>
      <c r="AW114" s="80" t="s">
        <v>59</v>
      </c>
      <c r="AX114" s="78"/>
      <c r="AY114" s="78"/>
      <c r="AZ114" s="78"/>
      <c r="BA114" s="77" t="s">
        <v>60</v>
      </c>
      <c r="BB114" s="78"/>
      <c r="BC114" s="78"/>
      <c r="BD114" s="78"/>
      <c r="BE114" s="78"/>
      <c r="BF114" s="78"/>
    </row>
    <row r="115" spans="2:58" ht="11.45" customHeight="1" x14ac:dyDescent="0.25">
      <c r="B115" s="48">
        <v>1</v>
      </c>
      <c r="C115" s="45"/>
      <c r="D115" s="45"/>
      <c r="E115" s="45"/>
      <c r="F115" s="49" t="s">
        <v>183</v>
      </c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9" t="s">
        <v>184</v>
      </c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79">
        <v>378</v>
      </c>
      <c r="AG115" s="45"/>
      <c r="AH115" s="45"/>
      <c r="AI115" s="45"/>
      <c r="AJ115" s="45"/>
      <c r="AK115" s="45"/>
      <c r="AL115" s="45"/>
      <c r="AM115" s="45"/>
      <c r="AN115" s="48" t="s">
        <v>72</v>
      </c>
      <c r="AO115" s="45"/>
      <c r="AP115" s="45"/>
      <c r="AQ115" s="45"/>
      <c r="AR115" s="45"/>
      <c r="AS115" s="45"/>
      <c r="AT115" s="45"/>
      <c r="AU115" s="45"/>
      <c r="AV115" s="45"/>
      <c r="AW115" s="49" t="s">
        <v>64</v>
      </c>
      <c r="AX115" s="45"/>
      <c r="AY115" s="45"/>
      <c r="AZ115" s="45"/>
      <c r="BA115" s="79">
        <f t="shared" ref="BA115:BA116" si="5">AF115*AN115</f>
        <v>3024</v>
      </c>
      <c r="BB115" s="45"/>
      <c r="BC115" s="45"/>
      <c r="BD115" s="45"/>
      <c r="BE115" s="45"/>
      <c r="BF115" s="45"/>
    </row>
    <row r="116" spans="2:58" ht="11.25" customHeight="1" x14ac:dyDescent="0.25">
      <c r="B116" s="48">
        <v>2</v>
      </c>
      <c r="C116" s="45"/>
      <c r="D116" s="45"/>
      <c r="E116" s="45"/>
      <c r="F116" s="49" t="s">
        <v>185</v>
      </c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9" t="s">
        <v>186</v>
      </c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79">
        <v>378</v>
      </c>
      <c r="AG116" s="45"/>
      <c r="AH116" s="45"/>
      <c r="AI116" s="45"/>
      <c r="AJ116" s="45"/>
      <c r="AK116" s="45"/>
      <c r="AL116" s="45"/>
      <c r="AM116" s="45"/>
      <c r="AN116" s="48" t="s">
        <v>72</v>
      </c>
      <c r="AO116" s="45"/>
      <c r="AP116" s="45"/>
      <c r="AQ116" s="45"/>
      <c r="AR116" s="45"/>
      <c r="AS116" s="45"/>
      <c r="AT116" s="45"/>
      <c r="AU116" s="45"/>
      <c r="AV116" s="45"/>
      <c r="AW116" s="49" t="s">
        <v>64</v>
      </c>
      <c r="AX116" s="45"/>
      <c r="AY116" s="45"/>
      <c r="AZ116" s="45"/>
      <c r="BA116" s="79">
        <f t="shared" si="5"/>
        <v>3024</v>
      </c>
      <c r="BB116" s="45"/>
      <c r="BC116" s="45"/>
      <c r="BD116" s="45"/>
      <c r="BE116" s="45"/>
      <c r="BF116" s="45"/>
    </row>
    <row r="117" spans="2:58" ht="11.45" customHeight="1" x14ac:dyDescent="0.25">
      <c r="B117" s="82">
        <f>SUM(BA115:BF116)</f>
        <v>6048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</row>
    <row r="118" spans="2:58" ht="3" customHeight="1" x14ac:dyDescent="0.25"/>
    <row r="119" spans="2:58" ht="4.3499999999999996" customHeight="1" x14ac:dyDescent="0.25"/>
    <row r="120" spans="2:58" ht="2.85" customHeight="1" x14ac:dyDescent="0.25"/>
    <row r="121" spans="2:58" ht="0" hidden="1" customHeight="1" x14ac:dyDescent="0.25"/>
    <row r="122" spans="2:58" ht="14.45" customHeight="1" x14ac:dyDescent="0.25">
      <c r="B122" s="81" t="s">
        <v>187</v>
      </c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</row>
    <row r="123" spans="2:58" ht="11.45" customHeight="1" x14ac:dyDescent="0.25">
      <c r="B123" s="77" t="s">
        <v>55</v>
      </c>
      <c r="C123" s="78"/>
      <c r="D123" s="78"/>
      <c r="E123" s="78"/>
      <c r="F123" s="80" t="s">
        <v>56</v>
      </c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80" t="s">
        <v>6</v>
      </c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7" t="s">
        <v>57</v>
      </c>
      <c r="AG123" s="78"/>
      <c r="AH123" s="78"/>
      <c r="AI123" s="78"/>
      <c r="AJ123" s="78"/>
      <c r="AK123" s="78"/>
      <c r="AL123" s="78"/>
      <c r="AM123" s="78"/>
      <c r="AN123" s="77" t="s">
        <v>58</v>
      </c>
      <c r="AO123" s="78"/>
      <c r="AP123" s="78"/>
      <c r="AQ123" s="78"/>
      <c r="AR123" s="78"/>
      <c r="AS123" s="78"/>
      <c r="AT123" s="78"/>
      <c r="AU123" s="78"/>
      <c r="AV123" s="78"/>
      <c r="AW123" s="80" t="s">
        <v>59</v>
      </c>
      <c r="AX123" s="78"/>
      <c r="AY123" s="78"/>
      <c r="AZ123" s="78"/>
      <c r="BA123" s="77" t="s">
        <v>60</v>
      </c>
      <c r="BB123" s="78"/>
      <c r="BC123" s="78"/>
      <c r="BD123" s="78"/>
      <c r="BE123" s="78"/>
      <c r="BF123" s="78"/>
    </row>
    <row r="124" spans="2:58" ht="11.45" customHeight="1" x14ac:dyDescent="0.25">
      <c r="B124" s="48">
        <v>1</v>
      </c>
      <c r="C124" s="45"/>
      <c r="D124" s="45"/>
      <c r="E124" s="45"/>
      <c r="F124" s="49" t="s">
        <v>188</v>
      </c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9" t="s">
        <v>189</v>
      </c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79">
        <v>448</v>
      </c>
      <c r="AG124" s="45"/>
      <c r="AH124" s="45"/>
      <c r="AI124" s="45"/>
      <c r="AJ124" s="45"/>
      <c r="AK124" s="45"/>
      <c r="AL124" s="45"/>
      <c r="AM124" s="45"/>
      <c r="AN124" s="48" t="s">
        <v>190</v>
      </c>
      <c r="AO124" s="45"/>
      <c r="AP124" s="45"/>
      <c r="AQ124" s="45"/>
      <c r="AR124" s="45"/>
      <c r="AS124" s="45"/>
      <c r="AT124" s="45"/>
      <c r="AU124" s="45"/>
      <c r="AV124" s="45"/>
      <c r="AW124" s="49" t="s">
        <v>64</v>
      </c>
      <c r="AX124" s="45"/>
      <c r="AY124" s="45"/>
      <c r="AZ124" s="45"/>
      <c r="BA124" s="79">
        <f>AF124*AN124</f>
        <v>896</v>
      </c>
      <c r="BB124" s="45"/>
      <c r="BC124" s="45"/>
      <c r="BD124" s="45"/>
      <c r="BE124" s="45"/>
      <c r="BF124" s="45"/>
    </row>
    <row r="125" spans="2:58" ht="11.25" customHeight="1" x14ac:dyDescent="0.25">
      <c r="B125" s="82">
        <f>SUM(BA124)</f>
        <v>896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</row>
    <row r="126" spans="2:58" ht="3" customHeight="1" x14ac:dyDescent="0.25"/>
    <row r="127" spans="2:58" ht="4.3499999999999996" customHeight="1" x14ac:dyDescent="0.25"/>
    <row r="128" spans="2:58" ht="2.85" customHeight="1" x14ac:dyDescent="0.25"/>
    <row r="129" spans="2:58" ht="0" hidden="1" customHeight="1" x14ac:dyDescent="0.25"/>
    <row r="130" spans="2:58" ht="14.45" customHeight="1" x14ac:dyDescent="0.25">
      <c r="B130" s="81" t="s">
        <v>191</v>
      </c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</row>
    <row r="131" spans="2:58" ht="0" hidden="1" customHeight="1" x14ac:dyDescent="0.25"/>
    <row r="132" spans="2:58" ht="11.45" customHeight="1" x14ac:dyDescent="0.25">
      <c r="B132" s="77" t="s">
        <v>55</v>
      </c>
      <c r="C132" s="78"/>
      <c r="D132" s="78"/>
      <c r="E132" s="78"/>
      <c r="F132" s="80" t="s">
        <v>56</v>
      </c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80" t="s">
        <v>6</v>
      </c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7" t="s">
        <v>57</v>
      </c>
      <c r="AG132" s="78"/>
      <c r="AH132" s="78"/>
      <c r="AI132" s="78"/>
      <c r="AJ132" s="78"/>
      <c r="AK132" s="78"/>
      <c r="AL132" s="78"/>
      <c r="AM132" s="78"/>
      <c r="AN132" s="77" t="s">
        <v>58</v>
      </c>
      <c r="AO132" s="78"/>
      <c r="AP132" s="78"/>
      <c r="AQ132" s="78"/>
      <c r="AR132" s="78"/>
      <c r="AS132" s="78"/>
      <c r="AT132" s="78"/>
      <c r="AU132" s="78"/>
      <c r="AV132" s="78"/>
      <c r="AW132" s="80" t="s">
        <v>59</v>
      </c>
      <c r="AX132" s="78"/>
      <c r="AY132" s="78"/>
      <c r="AZ132" s="78"/>
      <c r="BA132" s="77" t="s">
        <v>60</v>
      </c>
      <c r="BB132" s="78"/>
      <c r="BC132" s="78"/>
      <c r="BD132" s="78"/>
      <c r="BE132" s="78"/>
      <c r="BF132" s="78"/>
    </row>
    <row r="133" spans="2:58" ht="11.45" customHeight="1" x14ac:dyDescent="0.25">
      <c r="B133" s="48">
        <v>1</v>
      </c>
      <c r="C133" s="45"/>
      <c r="D133" s="45"/>
      <c r="E133" s="45"/>
      <c r="F133" s="49" t="s">
        <v>192</v>
      </c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9" t="s">
        <v>193</v>
      </c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79">
        <v>86</v>
      </c>
      <c r="AG133" s="45"/>
      <c r="AH133" s="45"/>
      <c r="AI133" s="45"/>
      <c r="AJ133" s="45"/>
      <c r="AK133" s="45"/>
      <c r="AL133" s="45"/>
      <c r="AM133" s="45"/>
      <c r="AN133" s="48" t="s">
        <v>154</v>
      </c>
      <c r="AO133" s="45"/>
      <c r="AP133" s="45"/>
      <c r="AQ133" s="45"/>
      <c r="AR133" s="45"/>
      <c r="AS133" s="45"/>
      <c r="AT133" s="45"/>
      <c r="AU133" s="45"/>
      <c r="AV133" s="45"/>
      <c r="AW133" s="49" t="s">
        <v>64</v>
      </c>
      <c r="AX133" s="45"/>
      <c r="AY133" s="45"/>
      <c r="AZ133" s="45"/>
      <c r="BA133" s="79">
        <f t="shared" ref="BA133:BA146" si="6">AF133*AN133</f>
        <v>516</v>
      </c>
      <c r="BB133" s="45"/>
      <c r="BC133" s="45"/>
      <c r="BD133" s="45"/>
      <c r="BE133" s="45"/>
      <c r="BF133" s="45"/>
    </row>
    <row r="134" spans="2:58" ht="11.25" customHeight="1" x14ac:dyDescent="0.25">
      <c r="B134" s="48">
        <v>2</v>
      </c>
      <c r="C134" s="45"/>
      <c r="D134" s="45"/>
      <c r="E134" s="45"/>
      <c r="F134" s="49" t="s">
        <v>192</v>
      </c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9" t="s">
        <v>194</v>
      </c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79">
        <v>0</v>
      </c>
      <c r="AG134" s="45"/>
      <c r="AH134" s="45"/>
      <c r="AI134" s="45"/>
      <c r="AJ134" s="45"/>
      <c r="AK134" s="45"/>
      <c r="AL134" s="45"/>
      <c r="AM134" s="45"/>
      <c r="AN134" s="48" t="s">
        <v>71</v>
      </c>
      <c r="AO134" s="45"/>
      <c r="AP134" s="45"/>
      <c r="AQ134" s="45"/>
      <c r="AR134" s="45"/>
      <c r="AS134" s="45"/>
      <c r="AT134" s="45"/>
      <c r="AU134" s="45"/>
      <c r="AV134" s="45"/>
      <c r="AW134" s="49" t="s">
        <v>64</v>
      </c>
      <c r="AX134" s="45"/>
      <c r="AY134" s="45"/>
      <c r="AZ134" s="45"/>
      <c r="BA134" s="79">
        <f t="shared" si="6"/>
        <v>0</v>
      </c>
      <c r="BB134" s="45"/>
      <c r="BC134" s="45"/>
      <c r="BD134" s="45"/>
      <c r="BE134" s="45"/>
      <c r="BF134" s="45"/>
    </row>
    <row r="135" spans="2:58" ht="11.45" customHeight="1" x14ac:dyDescent="0.25">
      <c r="B135" s="48">
        <v>3</v>
      </c>
      <c r="C135" s="45"/>
      <c r="D135" s="45"/>
      <c r="E135" s="45"/>
      <c r="F135" s="49" t="s">
        <v>195</v>
      </c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9" t="s">
        <v>196</v>
      </c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79">
        <v>150</v>
      </c>
      <c r="AG135" s="45"/>
      <c r="AH135" s="45"/>
      <c r="AI135" s="45"/>
      <c r="AJ135" s="45"/>
      <c r="AK135" s="45"/>
      <c r="AL135" s="45"/>
      <c r="AM135" s="45"/>
      <c r="AN135" s="48" t="s">
        <v>71</v>
      </c>
      <c r="AO135" s="45"/>
      <c r="AP135" s="45"/>
      <c r="AQ135" s="45"/>
      <c r="AR135" s="45"/>
      <c r="AS135" s="45"/>
      <c r="AT135" s="45"/>
      <c r="AU135" s="45"/>
      <c r="AV135" s="45"/>
      <c r="AW135" s="49" t="s">
        <v>64</v>
      </c>
      <c r="AX135" s="45"/>
      <c r="AY135" s="45"/>
      <c r="AZ135" s="45"/>
      <c r="BA135" s="79">
        <f t="shared" si="6"/>
        <v>600</v>
      </c>
      <c r="BB135" s="45"/>
      <c r="BC135" s="45"/>
      <c r="BD135" s="45"/>
      <c r="BE135" s="45"/>
      <c r="BF135" s="45"/>
    </row>
    <row r="136" spans="2:58" ht="11.45" customHeight="1" x14ac:dyDescent="0.25">
      <c r="B136" s="48">
        <v>4</v>
      </c>
      <c r="C136" s="45"/>
      <c r="D136" s="45"/>
      <c r="E136" s="45"/>
      <c r="F136" s="49" t="s">
        <v>195</v>
      </c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9" t="s">
        <v>196</v>
      </c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79">
        <v>150</v>
      </c>
      <c r="AG136" s="45"/>
      <c r="AH136" s="45"/>
      <c r="AI136" s="45"/>
      <c r="AJ136" s="45"/>
      <c r="AK136" s="45"/>
      <c r="AL136" s="45"/>
      <c r="AM136" s="45"/>
      <c r="AN136" s="48" t="s">
        <v>197</v>
      </c>
      <c r="AO136" s="45"/>
      <c r="AP136" s="45"/>
      <c r="AQ136" s="45"/>
      <c r="AR136" s="45"/>
      <c r="AS136" s="45"/>
      <c r="AT136" s="45"/>
      <c r="AU136" s="45"/>
      <c r="AV136" s="45"/>
      <c r="AW136" s="49" t="s">
        <v>64</v>
      </c>
      <c r="AX136" s="45"/>
      <c r="AY136" s="45"/>
      <c r="AZ136" s="45"/>
      <c r="BA136" s="79">
        <f t="shared" si="6"/>
        <v>3600</v>
      </c>
      <c r="BB136" s="45"/>
      <c r="BC136" s="45"/>
      <c r="BD136" s="45"/>
      <c r="BE136" s="45"/>
      <c r="BF136" s="45"/>
    </row>
    <row r="137" spans="2:58" ht="11.45" customHeight="1" x14ac:dyDescent="0.25">
      <c r="B137" s="48">
        <v>5</v>
      </c>
      <c r="C137" s="45"/>
      <c r="D137" s="45"/>
      <c r="E137" s="45"/>
      <c r="F137" s="49" t="s">
        <v>195</v>
      </c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9" t="s">
        <v>196</v>
      </c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79">
        <v>150</v>
      </c>
      <c r="AG137" s="45"/>
      <c r="AH137" s="45"/>
      <c r="AI137" s="45"/>
      <c r="AJ137" s="45"/>
      <c r="AK137" s="45"/>
      <c r="AL137" s="45"/>
      <c r="AM137" s="45"/>
      <c r="AN137" s="48" t="s">
        <v>198</v>
      </c>
      <c r="AO137" s="45"/>
      <c r="AP137" s="45"/>
      <c r="AQ137" s="45"/>
      <c r="AR137" s="45"/>
      <c r="AS137" s="45"/>
      <c r="AT137" s="45"/>
      <c r="AU137" s="45"/>
      <c r="AV137" s="45"/>
      <c r="AW137" s="49" t="s">
        <v>64</v>
      </c>
      <c r="AX137" s="45"/>
      <c r="AY137" s="45"/>
      <c r="AZ137" s="45"/>
      <c r="BA137" s="79">
        <f t="shared" si="6"/>
        <v>750</v>
      </c>
      <c r="BB137" s="45"/>
      <c r="BC137" s="45"/>
      <c r="BD137" s="45"/>
      <c r="BE137" s="45"/>
      <c r="BF137" s="45"/>
    </row>
    <row r="138" spans="2:58" ht="11.25" customHeight="1" x14ac:dyDescent="0.25">
      <c r="B138" s="48">
        <v>6</v>
      </c>
      <c r="C138" s="45"/>
      <c r="D138" s="45"/>
      <c r="E138" s="45"/>
      <c r="F138" s="49" t="s">
        <v>199</v>
      </c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9" t="s">
        <v>200</v>
      </c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79">
        <v>86</v>
      </c>
      <c r="AG138" s="45"/>
      <c r="AH138" s="45"/>
      <c r="AI138" s="45"/>
      <c r="AJ138" s="45"/>
      <c r="AK138" s="45"/>
      <c r="AL138" s="45"/>
      <c r="AM138" s="45"/>
      <c r="AN138" s="48" t="s">
        <v>201</v>
      </c>
      <c r="AO138" s="45"/>
      <c r="AP138" s="45"/>
      <c r="AQ138" s="45"/>
      <c r="AR138" s="45"/>
      <c r="AS138" s="45"/>
      <c r="AT138" s="45"/>
      <c r="AU138" s="45"/>
      <c r="AV138" s="45"/>
      <c r="AW138" s="49" t="s">
        <v>64</v>
      </c>
      <c r="AX138" s="45"/>
      <c r="AY138" s="45"/>
      <c r="AZ138" s="45"/>
      <c r="BA138" s="79">
        <f t="shared" si="6"/>
        <v>258</v>
      </c>
      <c r="BB138" s="45"/>
      <c r="BC138" s="45"/>
      <c r="BD138" s="45"/>
      <c r="BE138" s="45"/>
      <c r="BF138" s="45"/>
    </row>
    <row r="139" spans="2:58" ht="11.45" customHeight="1" x14ac:dyDescent="0.25">
      <c r="B139" s="48">
        <v>7</v>
      </c>
      <c r="C139" s="45"/>
      <c r="D139" s="45"/>
      <c r="E139" s="45"/>
      <c r="F139" s="49" t="s">
        <v>202</v>
      </c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9" t="s">
        <v>203</v>
      </c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79">
        <v>86</v>
      </c>
      <c r="AG139" s="45"/>
      <c r="AH139" s="45"/>
      <c r="AI139" s="45"/>
      <c r="AJ139" s="45"/>
      <c r="AK139" s="45"/>
      <c r="AL139" s="45"/>
      <c r="AM139" s="45"/>
      <c r="AN139" s="48" t="s">
        <v>204</v>
      </c>
      <c r="AO139" s="45"/>
      <c r="AP139" s="45"/>
      <c r="AQ139" s="45"/>
      <c r="AR139" s="45"/>
      <c r="AS139" s="45"/>
      <c r="AT139" s="45"/>
      <c r="AU139" s="45"/>
      <c r="AV139" s="45"/>
      <c r="AW139" s="49" t="s">
        <v>64</v>
      </c>
      <c r="AX139" s="45"/>
      <c r="AY139" s="45"/>
      <c r="AZ139" s="45"/>
      <c r="BA139" s="79">
        <f t="shared" si="6"/>
        <v>6364</v>
      </c>
      <c r="BB139" s="45"/>
      <c r="BC139" s="45"/>
      <c r="BD139" s="45"/>
      <c r="BE139" s="45"/>
      <c r="BF139" s="45"/>
    </row>
    <row r="140" spans="2:58" ht="11.45" customHeight="1" x14ac:dyDescent="0.25">
      <c r="B140" s="48">
        <v>8</v>
      </c>
      <c r="C140" s="45"/>
      <c r="D140" s="45"/>
      <c r="E140" s="45"/>
      <c r="F140" s="49" t="s">
        <v>205</v>
      </c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9" t="s">
        <v>206</v>
      </c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79">
        <v>86</v>
      </c>
      <c r="AG140" s="45"/>
      <c r="AH140" s="45"/>
      <c r="AI140" s="45"/>
      <c r="AJ140" s="45"/>
      <c r="AK140" s="45"/>
      <c r="AL140" s="45"/>
      <c r="AM140" s="45"/>
      <c r="AN140" s="48" t="s">
        <v>207</v>
      </c>
      <c r="AO140" s="45"/>
      <c r="AP140" s="45"/>
      <c r="AQ140" s="45"/>
      <c r="AR140" s="45"/>
      <c r="AS140" s="45"/>
      <c r="AT140" s="45"/>
      <c r="AU140" s="45"/>
      <c r="AV140" s="45"/>
      <c r="AW140" s="49" t="s">
        <v>64</v>
      </c>
      <c r="AX140" s="45"/>
      <c r="AY140" s="45"/>
      <c r="AZ140" s="45"/>
      <c r="BA140" s="79">
        <f t="shared" si="6"/>
        <v>86</v>
      </c>
      <c r="BB140" s="45"/>
      <c r="BC140" s="45"/>
      <c r="BD140" s="45"/>
      <c r="BE140" s="45"/>
      <c r="BF140" s="45"/>
    </row>
    <row r="141" spans="2:58" ht="11.45" customHeight="1" x14ac:dyDescent="0.25">
      <c r="B141" s="48">
        <v>9</v>
      </c>
      <c r="C141" s="45"/>
      <c r="D141" s="45"/>
      <c r="E141" s="45"/>
      <c r="F141" s="49" t="s">
        <v>208</v>
      </c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9" t="s">
        <v>209</v>
      </c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79">
        <v>100</v>
      </c>
      <c r="AG141" s="45"/>
      <c r="AH141" s="45"/>
      <c r="AI141" s="45"/>
      <c r="AJ141" s="45"/>
      <c r="AK141" s="45"/>
      <c r="AL141" s="45"/>
      <c r="AM141" s="45"/>
      <c r="AN141" s="48" t="s">
        <v>190</v>
      </c>
      <c r="AO141" s="45"/>
      <c r="AP141" s="45"/>
      <c r="AQ141" s="45"/>
      <c r="AR141" s="45"/>
      <c r="AS141" s="45"/>
      <c r="AT141" s="45"/>
      <c r="AU141" s="45"/>
      <c r="AV141" s="45"/>
      <c r="AW141" s="49" t="s">
        <v>64</v>
      </c>
      <c r="AX141" s="45"/>
      <c r="AY141" s="45"/>
      <c r="AZ141" s="45"/>
      <c r="BA141" s="79">
        <f t="shared" si="6"/>
        <v>200</v>
      </c>
      <c r="BB141" s="45"/>
      <c r="BC141" s="45"/>
      <c r="BD141" s="45"/>
      <c r="BE141" s="45"/>
      <c r="BF141" s="45"/>
    </row>
    <row r="142" spans="2:58" ht="11.25" customHeight="1" x14ac:dyDescent="0.25">
      <c r="B142" s="48">
        <v>10</v>
      </c>
      <c r="C142" s="45"/>
      <c r="D142" s="45"/>
      <c r="E142" s="45"/>
      <c r="F142" s="49" t="s">
        <v>208</v>
      </c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9" t="s">
        <v>209</v>
      </c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79">
        <v>100</v>
      </c>
      <c r="AG142" s="45"/>
      <c r="AH142" s="45"/>
      <c r="AI142" s="45"/>
      <c r="AJ142" s="45"/>
      <c r="AK142" s="45"/>
      <c r="AL142" s="45"/>
      <c r="AM142" s="45"/>
      <c r="AN142" s="48" t="s">
        <v>71</v>
      </c>
      <c r="AO142" s="45"/>
      <c r="AP142" s="45"/>
      <c r="AQ142" s="45"/>
      <c r="AR142" s="45"/>
      <c r="AS142" s="45"/>
      <c r="AT142" s="45"/>
      <c r="AU142" s="45"/>
      <c r="AV142" s="45"/>
      <c r="AW142" s="49" t="s">
        <v>64</v>
      </c>
      <c r="AX142" s="45"/>
      <c r="AY142" s="45"/>
      <c r="AZ142" s="45"/>
      <c r="BA142" s="79">
        <f t="shared" si="6"/>
        <v>400</v>
      </c>
      <c r="BB142" s="45"/>
      <c r="BC142" s="45"/>
      <c r="BD142" s="45"/>
      <c r="BE142" s="45"/>
      <c r="BF142" s="45"/>
    </row>
    <row r="143" spans="2:58" ht="11.45" customHeight="1" x14ac:dyDescent="0.25">
      <c r="B143" s="48">
        <v>11</v>
      </c>
      <c r="C143" s="45"/>
      <c r="D143" s="45"/>
      <c r="E143" s="45"/>
      <c r="F143" s="49" t="s">
        <v>210</v>
      </c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9" t="s">
        <v>211</v>
      </c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79">
        <v>0</v>
      </c>
      <c r="AG143" s="45"/>
      <c r="AH143" s="45"/>
      <c r="AI143" s="45"/>
      <c r="AJ143" s="45"/>
      <c r="AK143" s="45"/>
      <c r="AL143" s="45"/>
      <c r="AM143" s="45"/>
      <c r="AN143" s="48" t="s">
        <v>212</v>
      </c>
      <c r="AO143" s="45"/>
      <c r="AP143" s="45"/>
      <c r="AQ143" s="45"/>
      <c r="AR143" s="45"/>
      <c r="AS143" s="45"/>
      <c r="AT143" s="45"/>
      <c r="AU143" s="45"/>
      <c r="AV143" s="45"/>
      <c r="AW143" s="49" t="s">
        <v>64</v>
      </c>
      <c r="AX143" s="45"/>
      <c r="AY143" s="45"/>
      <c r="AZ143" s="45"/>
      <c r="BA143" s="79">
        <f t="shared" si="6"/>
        <v>0</v>
      </c>
      <c r="BB143" s="45"/>
      <c r="BC143" s="45"/>
      <c r="BD143" s="45"/>
      <c r="BE143" s="45"/>
      <c r="BF143" s="45"/>
    </row>
    <row r="144" spans="2:58" ht="11.45" customHeight="1" x14ac:dyDescent="0.25">
      <c r="B144" s="48">
        <v>12</v>
      </c>
      <c r="C144" s="45"/>
      <c r="D144" s="45"/>
      <c r="E144" s="45"/>
      <c r="F144" s="49" t="s">
        <v>213</v>
      </c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9" t="s">
        <v>214</v>
      </c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79">
        <v>0</v>
      </c>
      <c r="AG144" s="45"/>
      <c r="AH144" s="45"/>
      <c r="AI144" s="45"/>
      <c r="AJ144" s="45"/>
      <c r="AK144" s="45"/>
      <c r="AL144" s="45"/>
      <c r="AM144" s="45"/>
      <c r="AN144" s="48" t="s">
        <v>215</v>
      </c>
      <c r="AO144" s="45"/>
      <c r="AP144" s="45"/>
      <c r="AQ144" s="45"/>
      <c r="AR144" s="45"/>
      <c r="AS144" s="45"/>
      <c r="AT144" s="45"/>
      <c r="AU144" s="45"/>
      <c r="AV144" s="45"/>
      <c r="AW144" s="49" t="s">
        <v>64</v>
      </c>
      <c r="AX144" s="45"/>
      <c r="AY144" s="45"/>
      <c r="AZ144" s="45"/>
      <c r="BA144" s="79">
        <f t="shared" si="6"/>
        <v>0</v>
      </c>
      <c r="BB144" s="45"/>
      <c r="BC144" s="45"/>
      <c r="BD144" s="45"/>
      <c r="BE144" s="45"/>
      <c r="BF144" s="45"/>
    </row>
    <row r="145" spans="2:58" ht="11.45" customHeight="1" x14ac:dyDescent="0.25">
      <c r="B145" s="48">
        <v>13</v>
      </c>
      <c r="C145" s="45"/>
      <c r="D145" s="45"/>
      <c r="E145" s="45"/>
      <c r="F145" s="49" t="s">
        <v>213</v>
      </c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9" t="s">
        <v>214</v>
      </c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79">
        <v>0</v>
      </c>
      <c r="AG145" s="45"/>
      <c r="AH145" s="45"/>
      <c r="AI145" s="45"/>
      <c r="AJ145" s="45"/>
      <c r="AK145" s="45"/>
      <c r="AL145" s="45"/>
      <c r="AM145" s="45"/>
      <c r="AN145" s="48" t="s">
        <v>201</v>
      </c>
      <c r="AO145" s="45"/>
      <c r="AP145" s="45"/>
      <c r="AQ145" s="45"/>
      <c r="AR145" s="45"/>
      <c r="AS145" s="45"/>
      <c r="AT145" s="45"/>
      <c r="AU145" s="45"/>
      <c r="AV145" s="45"/>
      <c r="AW145" s="49" t="s">
        <v>64</v>
      </c>
      <c r="AX145" s="45"/>
      <c r="AY145" s="45"/>
      <c r="AZ145" s="45"/>
      <c r="BA145" s="79">
        <f t="shared" si="6"/>
        <v>0</v>
      </c>
      <c r="BB145" s="45"/>
      <c r="BC145" s="45"/>
      <c r="BD145" s="45"/>
      <c r="BE145" s="45"/>
      <c r="BF145" s="45"/>
    </row>
    <row r="146" spans="2:58" ht="11.45" customHeight="1" x14ac:dyDescent="0.25">
      <c r="B146" s="48">
        <v>14</v>
      </c>
      <c r="C146" s="45"/>
      <c r="D146" s="45"/>
      <c r="E146" s="45"/>
      <c r="F146" s="49" t="s">
        <v>216</v>
      </c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9" t="s">
        <v>217</v>
      </c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79">
        <v>0</v>
      </c>
      <c r="AG146" s="45"/>
      <c r="AH146" s="45"/>
      <c r="AI146" s="45"/>
      <c r="AJ146" s="45"/>
      <c r="AK146" s="45"/>
      <c r="AL146" s="45"/>
      <c r="AM146" s="45"/>
      <c r="AN146" s="48" t="s">
        <v>190</v>
      </c>
      <c r="AO146" s="45"/>
      <c r="AP146" s="45"/>
      <c r="AQ146" s="45"/>
      <c r="AR146" s="45"/>
      <c r="AS146" s="45"/>
      <c r="AT146" s="45"/>
      <c r="AU146" s="45"/>
      <c r="AV146" s="45"/>
      <c r="AW146" s="49" t="s">
        <v>64</v>
      </c>
      <c r="AX146" s="45"/>
      <c r="AY146" s="45"/>
      <c r="AZ146" s="45"/>
      <c r="BA146" s="79">
        <f t="shared" si="6"/>
        <v>0</v>
      </c>
      <c r="BB146" s="45"/>
      <c r="BC146" s="45"/>
      <c r="BD146" s="45"/>
      <c r="BE146" s="45"/>
      <c r="BF146" s="45"/>
    </row>
    <row r="147" spans="2:58" ht="11.25" customHeight="1" x14ac:dyDescent="0.25">
      <c r="B147" s="82">
        <f>SUM(BA133:BF146)</f>
        <v>12774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</row>
    <row r="148" spans="2:58" ht="3" customHeight="1" x14ac:dyDescent="0.25"/>
    <row r="149" spans="2:58" ht="4.3499999999999996" customHeight="1" x14ac:dyDescent="0.25"/>
    <row r="150" spans="2:58" ht="2.85" customHeight="1" x14ac:dyDescent="0.25"/>
    <row r="151" spans="2:58" ht="14.45" customHeight="1" x14ac:dyDescent="0.25">
      <c r="B151" s="81" t="s">
        <v>218</v>
      </c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</row>
    <row r="152" spans="2:58" ht="0" hidden="1" customHeight="1" x14ac:dyDescent="0.25"/>
    <row r="153" spans="2:58" ht="11.45" customHeight="1" x14ac:dyDescent="0.25">
      <c r="B153" s="77" t="s">
        <v>55</v>
      </c>
      <c r="C153" s="78"/>
      <c r="D153" s="78"/>
      <c r="E153" s="78"/>
      <c r="F153" s="80" t="s">
        <v>56</v>
      </c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80" t="s">
        <v>6</v>
      </c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7" t="s">
        <v>57</v>
      </c>
      <c r="AG153" s="78"/>
      <c r="AH153" s="78"/>
      <c r="AI153" s="78"/>
      <c r="AJ153" s="78"/>
      <c r="AK153" s="78"/>
      <c r="AL153" s="78"/>
      <c r="AM153" s="78"/>
      <c r="AN153" s="77" t="s">
        <v>58</v>
      </c>
      <c r="AO153" s="78"/>
      <c r="AP153" s="78"/>
      <c r="AQ153" s="78"/>
      <c r="AR153" s="78"/>
      <c r="AS153" s="78"/>
      <c r="AT153" s="78"/>
      <c r="AU153" s="78"/>
      <c r="AV153" s="78"/>
      <c r="AW153" s="80" t="s">
        <v>59</v>
      </c>
      <c r="AX153" s="78"/>
      <c r="AY153" s="78"/>
      <c r="AZ153" s="78"/>
      <c r="BA153" s="77" t="s">
        <v>60</v>
      </c>
      <c r="BB153" s="78"/>
      <c r="BC153" s="78"/>
      <c r="BD153" s="78"/>
      <c r="BE153" s="78"/>
      <c r="BF153" s="78"/>
    </row>
    <row r="154" spans="2:58" ht="11.45" customHeight="1" x14ac:dyDescent="0.25">
      <c r="B154" s="48">
        <v>1</v>
      </c>
      <c r="C154" s="45"/>
      <c r="D154" s="45"/>
      <c r="E154" s="45"/>
      <c r="F154" s="49" t="s">
        <v>219</v>
      </c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9" t="s">
        <v>220</v>
      </c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79">
        <v>150</v>
      </c>
      <c r="AG154" s="45"/>
      <c r="AH154" s="45"/>
      <c r="AI154" s="45"/>
      <c r="AJ154" s="45"/>
      <c r="AK154" s="45"/>
      <c r="AL154" s="45"/>
      <c r="AM154" s="45"/>
      <c r="AN154" s="48" t="s">
        <v>201</v>
      </c>
      <c r="AO154" s="45"/>
      <c r="AP154" s="45"/>
      <c r="AQ154" s="45"/>
      <c r="AR154" s="45"/>
      <c r="AS154" s="45"/>
      <c r="AT154" s="45"/>
      <c r="AU154" s="45"/>
      <c r="AV154" s="45"/>
      <c r="AW154" s="49" t="s">
        <v>64</v>
      </c>
      <c r="AX154" s="45"/>
      <c r="AY154" s="45"/>
      <c r="AZ154" s="45"/>
      <c r="BA154" s="79">
        <f>AF154*AN154</f>
        <v>450</v>
      </c>
      <c r="BB154" s="45"/>
      <c r="BC154" s="45"/>
      <c r="BD154" s="45"/>
      <c r="BE154" s="45"/>
      <c r="BF154" s="45"/>
    </row>
    <row r="155" spans="2:58" ht="11.25" customHeight="1" x14ac:dyDescent="0.25">
      <c r="B155" s="82">
        <f>SUM(BA154)</f>
        <v>450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</row>
    <row r="156" spans="2:58" ht="3" customHeight="1" x14ac:dyDescent="0.25"/>
    <row r="157" spans="2:58" ht="4.3499999999999996" customHeight="1" x14ac:dyDescent="0.25"/>
    <row r="158" spans="2:58" ht="2.85" customHeight="1" x14ac:dyDescent="0.25"/>
    <row r="159" spans="2:58" ht="0" hidden="1" customHeight="1" x14ac:dyDescent="0.25"/>
    <row r="160" spans="2:58" ht="14.45" customHeight="1" x14ac:dyDescent="0.25">
      <c r="B160" s="81" t="s">
        <v>221</v>
      </c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</row>
    <row r="161" spans="2:58" ht="11.45" customHeight="1" x14ac:dyDescent="0.25">
      <c r="B161" s="77" t="s">
        <v>55</v>
      </c>
      <c r="C161" s="78"/>
      <c r="D161" s="78"/>
      <c r="E161" s="78"/>
      <c r="F161" s="80" t="s">
        <v>56</v>
      </c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80" t="s">
        <v>6</v>
      </c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7" t="s">
        <v>57</v>
      </c>
      <c r="AG161" s="78"/>
      <c r="AH161" s="78"/>
      <c r="AI161" s="78"/>
      <c r="AJ161" s="78"/>
      <c r="AK161" s="78"/>
      <c r="AL161" s="78"/>
      <c r="AM161" s="78"/>
      <c r="AN161" s="77" t="s">
        <v>58</v>
      </c>
      <c r="AO161" s="78"/>
      <c r="AP161" s="78"/>
      <c r="AQ161" s="78"/>
      <c r="AR161" s="78"/>
      <c r="AS161" s="78"/>
      <c r="AT161" s="78"/>
      <c r="AU161" s="78"/>
      <c r="AV161" s="78"/>
      <c r="AW161" s="80" t="s">
        <v>59</v>
      </c>
      <c r="AX161" s="78"/>
      <c r="AY161" s="78"/>
      <c r="AZ161" s="78"/>
      <c r="BA161" s="77" t="s">
        <v>60</v>
      </c>
      <c r="BB161" s="78"/>
      <c r="BC161" s="78"/>
      <c r="BD161" s="78"/>
      <c r="BE161" s="78"/>
      <c r="BF161" s="78"/>
    </row>
    <row r="162" spans="2:58" ht="11.45" customHeight="1" x14ac:dyDescent="0.25">
      <c r="B162" s="48">
        <v>1</v>
      </c>
      <c r="C162" s="45"/>
      <c r="D162" s="45"/>
      <c r="E162" s="45"/>
      <c r="F162" s="49" t="s">
        <v>222</v>
      </c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9" t="s">
        <v>223</v>
      </c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79">
        <v>88</v>
      </c>
      <c r="AG162" s="45"/>
      <c r="AH162" s="45"/>
      <c r="AI162" s="45"/>
      <c r="AJ162" s="45"/>
      <c r="AK162" s="45"/>
      <c r="AL162" s="45"/>
      <c r="AM162" s="45"/>
      <c r="AN162" s="48" t="s">
        <v>224</v>
      </c>
      <c r="AO162" s="45"/>
      <c r="AP162" s="45"/>
      <c r="AQ162" s="45"/>
      <c r="AR162" s="45"/>
      <c r="AS162" s="45"/>
      <c r="AT162" s="45"/>
      <c r="AU162" s="45"/>
      <c r="AV162" s="45"/>
      <c r="AW162" s="49" t="s">
        <v>64</v>
      </c>
      <c r="AX162" s="45"/>
      <c r="AY162" s="45"/>
      <c r="AZ162" s="45"/>
      <c r="BA162" s="79">
        <f t="shared" ref="BA162:BA167" si="7">AF162*AN162</f>
        <v>5720</v>
      </c>
      <c r="BB162" s="45"/>
      <c r="BC162" s="45"/>
      <c r="BD162" s="45"/>
      <c r="BE162" s="45"/>
      <c r="BF162" s="45"/>
    </row>
    <row r="163" spans="2:58" ht="11.25" customHeight="1" x14ac:dyDescent="0.25">
      <c r="B163" s="48">
        <v>2</v>
      </c>
      <c r="C163" s="45"/>
      <c r="D163" s="45"/>
      <c r="E163" s="45"/>
      <c r="F163" s="49" t="s">
        <v>222</v>
      </c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9" t="s">
        <v>223</v>
      </c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79">
        <v>88</v>
      </c>
      <c r="AG163" s="45"/>
      <c r="AH163" s="45"/>
      <c r="AI163" s="45"/>
      <c r="AJ163" s="45"/>
      <c r="AK163" s="45"/>
      <c r="AL163" s="45"/>
      <c r="AM163" s="45"/>
      <c r="AN163" s="48" t="s">
        <v>190</v>
      </c>
      <c r="AO163" s="45"/>
      <c r="AP163" s="45"/>
      <c r="AQ163" s="45"/>
      <c r="AR163" s="45"/>
      <c r="AS163" s="45"/>
      <c r="AT163" s="45"/>
      <c r="AU163" s="45"/>
      <c r="AV163" s="45"/>
      <c r="AW163" s="49" t="s">
        <v>64</v>
      </c>
      <c r="AX163" s="45"/>
      <c r="AY163" s="45"/>
      <c r="AZ163" s="45"/>
      <c r="BA163" s="79">
        <f t="shared" si="7"/>
        <v>176</v>
      </c>
      <c r="BB163" s="45"/>
      <c r="BC163" s="45"/>
      <c r="BD163" s="45"/>
      <c r="BE163" s="45"/>
      <c r="BF163" s="45"/>
    </row>
    <row r="164" spans="2:58" ht="11.45" customHeight="1" x14ac:dyDescent="0.25">
      <c r="B164" s="48">
        <v>3</v>
      </c>
      <c r="C164" s="45"/>
      <c r="D164" s="45"/>
      <c r="E164" s="45"/>
      <c r="F164" s="49" t="s">
        <v>222</v>
      </c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9" t="s">
        <v>223</v>
      </c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79">
        <v>88</v>
      </c>
      <c r="AG164" s="45"/>
      <c r="AH164" s="45"/>
      <c r="AI164" s="45"/>
      <c r="AJ164" s="45"/>
      <c r="AK164" s="45"/>
      <c r="AL164" s="45"/>
      <c r="AM164" s="45"/>
      <c r="AN164" s="48" t="s">
        <v>207</v>
      </c>
      <c r="AO164" s="45"/>
      <c r="AP164" s="45"/>
      <c r="AQ164" s="45"/>
      <c r="AR164" s="45"/>
      <c r="AS164" s="45"/>
      <c r="AT164" s="45"/>
      <c r="AU164" s="45"/>
      <c r="AV164" s="45"/>
      <c r="AW164" s="49" t="s">
        <v>64</v>
      </c>
      <c r="AX164" s="45"/>
      <c r="AY164" s="45"/>
      <c r="AZ164" s="45"/>
      <c r="BA164" s="79">
        <f t="shared" si="7"/>
        <v>88</v>
      </c>
      <c r="BB164" s="45"/>
      <c r="BC164" s="45"/>
      <c r="BD164" s="45"/>
      <c r="BE164" s="45"/>
      <c r="BF164" s="45"/>
    </row>
    <row r="165" spans="2:58" ht="11.45" customHeight="1" x14ac:dyDescent="0.25">
      <c r="B165" s="48">
        <v>4</v>
      </c>
      <c r="C165" s="45"/>
      <c r="D165" s="45"/>
      <c r="E165" s="45"/>
      <c r="F165" s="49" t="s">
        <v>225</v>
      </c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9" t="s">
        <v>226</v>
      </c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79">
        <v>150</v>
      </c>
      <c r="AG165" s="45"/>
      <c r="AH165" s="45"/>
      <c r="AI165" s="45"/>
      <c r="AJ165" s="45"/>
      <c r="AK165" s="45"/>
      <c r="AL165" s="45"/>
      <c r="AM165" s="45"/>
      <c r="AN165" s="48" t="s">
        <v>207</v>
      </c>
      <c r="AO165" s="45"/>
      <c r="AP165" s="45"/>
      <c r="AQ165" s="45"/>
      <c r="AR165" s="45"/>
      <c r="AS165" s="45"/>
      <c r="AT165" s="45"/>
      <c r="AU165" s="45"/>
      <c r="AV165" s="45"/>
      <c r="AW165" s="49" t="s">
        <v>64</v>
      </c>
      <c r="AX165" s="45"/>
      <c r="AY165" s="45"/>
      <c r="AZ165" s="45"/>
      <c r="BA165" s="79">
        <f t="shared" si="7"/>
        <v>150</v>
      </c>
      <c r="BB165" s="45"/>
      <c r="BC165" s="45"/>
      <c r="BD165" s="45"/>
      <c r="BE165" s="45"/>
      <c r="BF165" s="45"/>
    </row>
    <row r="166" spans="2:58" ht="11.45" customHeight="1" x14ac:dyDescent="0.25">
      <c r="B166" s="48">
        <v>5</v>
      </c>
      <c r="C166" s="45"/>
      <c r="D166" s="45"/>
      <c r="E166" s="45"/>
      <c r="F166" s="49" t="s">
        <v>227</v>
      </c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9" t="s">
        <v>228</v>
      </c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79">
        <v>100</v>
      </c>
      <c r="AG166" s="45"/>
      <c r="AH166" s="45"/>
      <c r="AI166" s="45"/>
      <c r="AJ166" s="45"/>
      <c r="AK166" s="45"/>
      <c r="AL166" s="45"/>
      <c r="AM166" s="45"/>
      <c r="AN166" s="48" t="s">
        <v>71</v>
      </c>
      <c r="AO166" s="45"/>
      <c r="AP166" s="45"/>
      <c r="AQ166" s="45"/>
      <c r="AR166" s="45"/>
      <c r="AS166" s="45"/>
      <c r="AT166" s="45"/>
      <c r="AU166" s="45"/>
      <c r="AV166" s="45"/>
      <c r="AW166" s="49" t="s">
        <v>64</v>
      </c>
      <c r="AX166" s="45"/>
      <c r="AY166" s="45"/>
      <c r="AZ166" s="45"/>
      <c r="BA166" s="79">
        <f t="shared" si="7"/>
        <v>400</v>
      </c>
      <c r="BB166" s="45"/>
      <c r="BC166" s="45"/>
      <c r="BD166" s="45"/>
      <c r="BE166" s="45"/>
      <c r="BF166" s="45"/>
    </row>
    <row r="167" spans="2:58" ht="11.25" customHeight="1" x14ac:dyDescent="0.25">
      <c r="B167" s="48">
        <v>6</v>
      </c>
      <c r="C167" s="45"/>
      <c r="D167" s="45"/>
      <c r="E167" s="45"/>
      <c r="F167" s="49" t="s">
        <v>229</v>
      </c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9" t="s">
        <v>230</v>
      </c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79">
        <v>100</v>
      </c>
      <c r="AG167" s="45"/>
      <c r="AH167" s="45"/>
      <c r="AI167" s="45"/>
      <c r="AJ167" s="45"/>
      <c r="AK167" s="45"/>
      <c r="AL167" s="45"/>
      <c r="AM167" s="45"/>
      <c r="AN167" s="48" t="s">
        <v>207</v>
      </c>
      <c r="AO167" s="45"/>
      <c r="AP167" s="45"/>
      <c r="AQ167" s="45"/>
      <c r="AR167" s="45"/>
      <c r="AS167" s="45"/>
      <c r="AT167" s="45"/>
      <c r="AU167" s="45"/>
      <c r="AV167" s="45"/>
      <c r="AW167" s="49" t="s">
        <v>64</v>
      </c>
      <c r="AX167" s="45"/>
      <c r="AY167" s="45"/>
      <c r="AZ167" s="45"/>
      <c r="BA167" s="79">
        <f t="shared" si="7"/>
        <v>100</v>
      </c>
      <c r="BB167" s="45"/>
      <c r="BC167" s="45"/>
      <c r="BD167" s="45"/>
      <c r="BE167" s="45"/>
      <c r="BF167" s="45"/>
    </row>
    <row r="168" spans="2:58" ht="11.45" customHeight="1" x14ac:dyDescent="0.25">
      <c r="B168" s="82">
        <f>SUM(BA162:BF167)</f>
        <v>6634</v>
      </c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</row>
    <row r="169" spans="2:58" ht="3" customHeight="1" x14ac:dyDescent="0.25"/>
    <row r="170" spans="2:58" ht="4.3499999999999996" customHeight="1" x14ac:dyDescent="0.25"/>
    <row r="171" spans="2:58" ht="2.85" customHeight="1" x14ac:dyDescent="0.25"/>
    <row r="172" spans="2:58" ht="0" hidden="1" customHeight="1" x14ac:dyDescent="0.25"/>
    <row r="173" spans="2:58" ht="14.45" customHeight="1" x14ac:dyDescent="0.25">
      <c r="B173" s="81" t="s">
        <v>231</v>
      </c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</row>
    <row r="174" spans="2:58" ht="11.45" customHeight="1" x14ac:dyDescent="0.25">
      <c r="B174" s="77" t="s">
        <v>55</v>
      </c>
      <c r="C174" s="78"/>
      <c r="D174" s="78"/>
      <c r="E174" s="78"/>
      <c r="F174" s="80" t="s">
        <v>56</v>
      </c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80" t="s">
        <v>6</v>
      </c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7" t="s">
        <v>57</v>
      </c>
      <c r="AG174" s="78"/>
      <c r="AH174" s="78"/>
      <c r="AI174" s="78"/>
      <c r="AJ174" s="78"/>
      <c r="AK174" s="78"/>
      <c r="AL174" s="78"/>
      <c r="AM174" s="78"/>
      <c r="AN174" s="77" t="s">
        <v>58</v>
      </c>
      <c r="AO174" s="78"/>
      <c r="AP174" s="78"/>
      <c r="AQ174" s="78"/>
      <c r="AR174" s="78"/>
      <c r="AS174" s="78"/>
      <c r="AT174" s="78"/>
      <c r="AU174" s="78"/>
      <c r="AV174" s="78"/>
      <c r="AW174" s="80" t="s">
        <v>59</v>
      </c>
      <c r="AX174" s="78"/>
      <c r="AY174" s="78"/>
      <c r="AZ174" s="78"/>
      <c r="BA174" s="77" t="s">
        <v>60</v>
      </c>
      <c r="BB174" s="78"/>
      <c r="BC174" s="78"/>
      <c r="BD174" s="78"/>
      <c r="BE174" s="78"/>
      <c r="BF174" s="78"/>
    </row>
    <row r="175" spans="2:58" ht="11.45" customHeight="1" x14ac:dyDescent="0.25">
      <c r="B175" s="48">
        <v>1</v>
      </c>
      <c r="C175" s="45"/>
      <c r="D175" s="45"/>
      <c r="E175" s="45"/>
      <c r="F175" s="49" t="s">
        <v>232</v>
      </c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9" t="s">
        <v>233</v>
      </c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79">
        <v>800</v>
      </c>
      <c r="AG175" s="45"/>
      <c r="AH175" s="45"/>
      <c r="AI175" s="45"/>
      <c r="AJ175" s="45"/>
      <c r="AK175" s="45"/>
      <c r="AL175" s="45"/>
      <c r="AM175" s="45"/>
      <c r="AN175" s="48" t="s">
        <v>207</v>
      </c>
      <c r="AO175" s="45"/>
      <c r="AP175" s="45"/>
      <c r="AQ175" s="45"/>
      <c r="AR175" s="45"/>
      <c r="AS175" s="45"/>
      <c r="AT175" s="45"/>
      <c r="AU175" s="45"/>
      <c r="AV175" s="45"/>
      <c r="AW175" s="49" t="s">
        <v>64</v>
      </c>
      <c r="AX175" s="45"/>
      <c r="AY175" s="45"/>
      <c r="AZ175" s="45"/>
      <c r="BA175" s="79">
        <f t="shared" ref="BA175:BA179" si="8">AF175*AN175</f>
        <v>800</v>
      </c>
      <c r="BB175" s="45"/>
      <c r="BC175" s="45"/>
      <c r="BD175" s="45"/>
      <c r="BE175" s="45"/>
      <c r="BF175" s="45"/>
    </row>
    <row r="176" spans="2:58" ht="11.25" customHeight="1" x14ac:dyDescent="0.25">
      <c r="B176" s="48">
        <v>2</v>
      </c>
      <c r="C176" s="45"/>
      <c r="D176" s="45"/>
      <c r="E176" s="45"/>
      <c r="F176" s="49" t="s">
        <v>234</v>
      </c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9" t="s">
        <v>235</v>
      </c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79">
        <v>68.7</v>
      </c>
      <c r="AG176" s="45"/>
      <c r="AH176" s="45"/>
      <c r="AI176" s="45"/>
      <c r="AJ176" s="45"/>
      <c r="AK176" s="45"/>
      <c r="AL176" s="45"/>
      <c r="AM176" s="45"/>
      <c r="AN176" s="48" t="s">
        <v>236</v>
      </c>
      <c r="AO176" s="45"/>
      <c r="AP176" s="45"/>
      <c r="AQ176" s="45"/>
      <c r="AR176" s="45"/>
      <c r="AS176" s="45"/>
      <c r="AT176" s="45"/>
      <c r="AU176" s="45"/>
      <c r="AV176" s="45"/>
      <c r="AW176" s="49" t="s">
        <v>64</v>
      </c>
      <c r="AX176" s="45"/>
      <c r="AY176" s="45"/>
      <c r="AZ176" s="45"/>
      <c r="BA176" s="79">
        <f t="shared" si="8"/>
        <v>687</v>
      </c>
      <c r="BB176" s="45"/>
      <c r="BC176" s="45"/>
      <c r="BD176" s="45"/>
      <c r="BE176" s="45"/>
      <c r="BF176" s="45"/>
    </row>
    <row r="177" spans="2:58" ht="11.45" customHeight="1" x14ac:dyDescent="0.25">
      <c r="B177" s="48">
        <v>3</v>
      </c>
      <c r="C177" s="45"/>
      <c r="D177" s="45"/>
      <c r="E177" s="45"/>
      <c r="F177" s="49" t="s">
        <v>237</v>
      </c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9" t="s">
        <v>238</v>
      </c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79">
        <v>150</v>
      </c>
      <c r="AG177" s="45"/>
      <c r="AH177" s="45"/>
      <c r="AI177" s="45"/>
      <c r="AJ177" s="45"/>
      <c r="AK177" s="45"/>
      <c r="AL177" s="45"/>
      <c r="AM177" s="45"/>
      <c r="AN177" s="48" t="s">
        <v>239</v>
      </c>
      <c r="AO177" s="45"/>
      <c r="AP177" s="45"/>
      <c r="AQ177" s="45"/>
      <c r="AR177" s="45"/>
      <c r="AS177" s="45"/>
      <c r="AT177" s="45"/>
      <c r="AU177" s="45"/>
      <c r="AV177" s="45"/>
      <c r="AW177" s="49" t="s">
        <v>64</v>
      </c>
      <c r="AX177" s="45"/>
      <c r="AY177" s="45"/>
      <c r="AZ177" s="45"/>
      <c r="BA177" s="79">
        <f t="shared" si="8"/>
        <v>1050</v>
      </c>
      <c r="BB177" s="45"/>
      <c r="BC177" s="45"/>
      <c r="BD177" s="45"/>
      <c r="BE177" s="45"/>
      <c r="BF177" s="45"/>
    </row>
    <row r="178" spans="2:58" ht="11.45" customHeight="1" x14ac:dyDescent="0.25">
      <c r="B178" s="48">
        <v>4</v>
      </c>
      <c r="C178" s="45"/>
      <c r="D178" s="45"/>
      <c r="E178" s="45"/>
      <c r="F178" s="49" t="s">
        <v>237</v>
      </c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9" t="s">
        <v>240</v>
      </c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79">
        <v>150</v>
      </c>
      <c r="AG178" s="45"/>
      <c r="AH178" s="45"/>
      <c r="AI178" s="45"/>
      <c r="AJ178" s="45"/>
      <c r="AK178" s="45"/>
      <c r="AL178" s="45"/>
      <c r="AM178" s="45"/>
      <c r="AN178" s="48" t="s">
        <v>72</v>
      </c>
      <c r="AO178" s="45"/>
      <c r="AP178" s="45"/>
      <c r="AQ178" s="45"/>
      <c r="AR178" s="45"/>
      <c r="AS178" s="45"/>
      <c r="AT178" s="45"/>
      <c r="AU178" s="45"/>
      <c r="AV178" s="45"/>
      <c r="AW178" s="49" t="s">
        <v>64</v>
      </c>
      <c r="AX178" s="45"/>
      <c r="AY178" s="45"/>
      <c r="AZ178" s="45"/>
      <c r="BA178" s="79">
        <f t="shared" si="8"/>
        <v>1200</v>
      </c>
      <c r="BB178" s="45"/>
      <c r="BC178" s="45"/>
      <c r="BD178" s="45"/>
      <c r="BE178" s="45"/>
      <c r="BF178" s="45"/>
    </row>
    <row r="179" spans="2:58" ht="11.45" customHeight="1" x14ac:dyDescent="0.25">
      <c r="B179" s="48">
        <v>5</v>
      </c>
      <c r="C179" s="45"/>
      <c r="D179" s="45"/>
      <c r="E179" s="45"/>
      <c r="F179" s="49" t="s">
        <v>241</v>
      </c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9" t="s">
        <v>242</v>
      </c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79">
        <v>150</v>
      </c>
      <c r="AG179" s="45"/>
      <c r="AH179" s="45"/>
      <c r="AI179" s="45"/>
      <c r="AJ179" s="45"/>
      <c r="AK179" s="45"/>
      <c r="AL179" s="45"/>
      <c r="AM179" s="45"/>
      <c r="AN179" s="48" t="s">
        <v>72</v>
      </c>
      <c r="AO179" s="45"/>
      <c r="AP179" s="45"/>
      <c r="AQ179" s="45"/>
      <c r="AR179" s="45"/>
      <c r="AS179" s="45"/>
      <c r="AT179" s="45"/>
      <c r="AU179" s="45"/>
      <c r="AV179" s="45"/>
      <c r="AW179" s="49" t="s">
        <v>64</v>
      </c>
      <c r="AX179" s="45"/>
      <c r="AY179" s="45"/>
      <c r="AZ179" s="45"/>
      <c r="BA179" s="79">
        <f t="shared" si="8"/>
        <v>1200</v>
      </c>
      <c r="BB179" s="45"/>
      <c r="BC179" s="45"/>
      <c r="BD179" s="45"/>
      <c r="BE179" s="45"/>
      <c r="BF179" s="45"/>
    </row>
    <row r="180" spans="2:58" ht="11.25" customHeight="1" x14ac:dyDescent="0.25">
      <c r="B180" s="82">
        <f>SUM(BA175:BF179)</f>
        <v>4937</v>
      </c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</row>
    <row r="181" spans="2:58" ht="3" customHeight="1" x14ac:dyDescent="0.25"/>
    <row r="182" spans="2:58" ht="4.3499999999999996" customHeight="1" x14ac:dyDescent="0.25"/>
    <row r="183" spans="2:58" ht="2.85" customHeight="1" x14ac:dyDescent="0.25"/>
    <row r="184" spans="2:58" ht="0" hidden="1" customHeight="1" x14ac:dyDescent="0.25"/>
    <row r="185" spans="2:58" ht="14.45" customHeight="1" x14ac:dyDescent="0.25">
      <c r="B185" s="81" t="s">
        <v>243</v>
      </c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</row>
    <row r="186" spans="2:58" ht="11.45" customHeight="1" x14ac:dyDescent="0.25">
      <c r="B186" s="77" t="s">
        <v>55</v>
      </c>
      <c r="C186" s="78"/>
      <c r="D186" s="78"/>
      <c r="E186" s="78"/>
      <c r="F186" s="80" t="s">
        <v>56</v>
      </c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80" t="s">
        <v>6</v>
      </c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7" t="s">
        <v>57</v>
      </c>
      <c r="AG186" s="78"/>
      <c r="AH186" s="78"/>
      <c r="AI186" s="78"/>
      <c r="AJ186" s="78"/>
      <c r="AK186" s="78"/>
      <c r="AL186" s="78"/>
      <c r="AM186" s="78"/>
      <c r="AN186" s="77" t="s">
        <v>58</v>
      </c>
      <c r="AO186" s="78"/>
      <c r="AP186" s="78"/>
      <c r="AQ186" s="78"/>
      <c r="AR186" s="78"/>
      <c r="AS186" s="78"/>
      <c r="AT186" s="78"/>
      <c r="AU186" s="78"/>
      <c r="AV186" s="78"/>
      <c r="AW186" s="80" t="s">
        <v>59</v>
      </c>
      <c r="AX186" s="78"/>
      <c r="AY186" s="78"/>
      <c r="AZ186" s="78"/>
      <c r="BA186" s="77" t="s">
        <v>60</v>
      </c>
      <c r="BB186" s="78"/>
      <c r="BC186" s="78"/>
      <c r="BD186" s="78"/>
      <c r="BE186" s="78"/>
      <c r="BF186" s="78"/>
    </row>
    <row r="187" spans="2:58" ht="11.45" customHeight="1" x14ac:dyDescent="0.25">
      <c r="B187" s="48">
        <v>1</v>
      </c>
      <c r="C187" s="45"/>
      <c r="D187" s="45"/>
      <c r="E187" s="45"/>
      <c r="F187" s="49" t="s">
        <v>244</v>
      </c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9" t="s">
        <v>245</v>
      </c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79">
        <v>1800</v>
      </c>
      <c r="AG187" s="45"/>
      <c r="AH187" s="45"/>
      <c r="AI187" s="45"/>
      <c r="AJ187" s="45"/>
      <c r="AK187" s="45"/>
      <c r="AL187" s="45"/>
      <c r="AM187" s="45"/>
      <c r="AN187" s="48" t="s">
        <v>207</v>
      </c>
      <c r="AO187" s="45"/>
      <c r="AP187" s="45"/>
      <c r="AQ187" s="45"/>
      <c r="AR187" s="45"/>
      <c r="AS187" s="45"/>
      <c r="AT187" s="45"/>
      <c r="AU187" s="45"/>
      <c r="AV187" s="45"/>
      <c r="AW187" s="49" t="s">
        <v>64</v>
      </c>
      <c r="AX187" s="45"/>
      <c r="AY187" s="45"/>
      <c r="AZ187" s="45"/>
      <c r="BA187" s="79">
        <f t="shared" ref="BA187:BA189" si="9">AF187*AN187</f>
        <v>1800</v>
      </c>
      <c r="BB187" s="45"/>
      <c r="BC187" s="45"/>
      <c r="BD187" s="45"/>
      <c r="BE187" s="45"/>
      <c r="BF187" s="45"/>
    </row>
    <row r="188" spans="2:58" ht="11.25" customHeight="1" x14ac:dyDescent="0.25">
      <c r="B188" s="48">
        <v>2</v>
      </c>
      <c r="C188" s="45"/>
      <c r="D188" s="45"/>
      <c r="E188" s="45"/>
      <c r="F188" s="49" t="s">
        <v>246</v>
      </c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9" t="s">
        <v>247</v>
      </c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79">
        <v>3000</v>
      </c>
      <c r="AG188" s="45"/>
      <c r="AH188" s="45"/>
      <c r="AI188" s="45"/>
      <c r="AJ188" s="45"/>
      <c r="AK188" s="45"/>
      <c r="AL188" s="45"/>
      <c r="AM188" s="45"/>
      <c r="AN188" s="48" t="s">
        <v>207</v>
      </c>
      <c r="AO188" s="45"/>
      <c r="AP188" s="45"/>
      <c r="AQ188" s="45"/>
      <c r="AR188" s="45"/>
      <c r="AS188" s="45"/>
      <c r="AT188" s="45"/>
      <c r="AU188" s="45"/>
      <c r="AV188" s="45"/>
      <c r="AW188" s="49" t="s">
        <v>64</v>
      </c>
      <c r="AX188" s="45"/>
      <c r="AY188" s="45"/>
      <c r="AZ188" s="45"/>
      <c r="BA188" s="79">
        <f t="shared" si="9"/>
        <v>3000</v>
      </c>
      <c r="BB188" s="45"/>
      <c r="BC188" s="45"/>
      <c r="BD188" s="45"/>
      <c r="BE188" s="45"/>
      <c r="BF188" s="45"/>
    </row>
    <row r="189" spans="2:58" ht="11.45" customHeight="1" x14ac:dyDescent="0.25">
      <c r="B189" s="48">
        <v>3</v>
      </c>
      <c r="C189" s="45"/>
      <c r="D189" s="45"/>
      <c r="E189" s="45"/>
      <c r="F189" s="49" t="s">
        <v>248</v>
      </c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9" t="s">
        <v>249</v>
      </c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79">
        <v>360</v>
      </c>
      <c r="AG189" s="45"/>
      <c r="AH189" s="45"/>
      <c r="AI189" s="45"/>
      <c r="AJ189" s="45"/>
      <c r="AK189" s="45"/>
      <c r="AL189" s="45"/>
      <c r="AM189" s="45"/>
      <c r="AN189" s="48" t="s">
        <v>207</v>
      </c>
      <c r="AO189" s="45"/>
      <c r="AP189" s="45"/>
      <c r="AQ189" s="45"/>
      <c r="AR189" s="45"/>
      <c r="AS189" s="45"/>
      <c r="AT189" s="45"/>
      <c r="AU189" s="45"/>
      <c r="AV189" s="45"/>
      <c r="AW189" s="49" t="s">
        <v>64</v>
      </c>
      <c r="AX189" s="45"/>
      <c r="AY189" s="45"/>
      <c r="AZ189" s="45"/>
      <c r="BA189" s="79">
        <f t="shared" si="9"/>
        <v>360</v>
      </c>
      <c r="BB189" s="45"/>
      <c r="BC189" s="45"/>
      <c r="BD189" s="45"/>
      <c r="BE189" s="45"/>
      <c r="BF189" s="45"/>
    </row>
    <row r="190" spans="2:58" ht="11.25" customHeight="1" x14ac:dyDescent="0.25">
      <c r="B190" s="82">
        <f>SUM(BA187:BF189)</f>
        <v>5160</v>
      </c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</row>
    <row r="191" spans="2:58" ht="0" hidden="1" customHeight="1" x14ac:dyDescent="0.25"/>
    <row r="192" spans="2:58" ht="3" customHeight="1" x14ac:dyDescent="0.25"/>
    <row r="193" spans="2:58" ht="4.3499999999999996" customHeight="1" x14ac:dyDescent="0.25"/>
    <row r="194" spans="2:58" ht="2.85" customHeight="1" x14ac:dyDescent="0.25"/>
    <row r="195" spans="2:58" ht="0" hidden="1" customHeight="1" x14ac:dyDescent="0.25"/>
    <row r="196" spans="2:58" ht="14.45" customHeight="1" x14ac:dyDescent="0.25">
      <c r="B196" s="81" t="s">
        <v>250</v>
      </c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</row>
    <row r="197" spans="2:58" ht="11.45" customHeight="1" x14ac:dyDescent="0.25">
      <c r="B197" s="77" t="s">
        <v>55</v>
      </c>
      <c r="C197" s="78"/>
      <c r="D197" s="78"/>
      <c r="E197" s="78"/>
      <c r="F197" s="80" t="s">
        <v>56</v>
      </c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80" t="s">
        <v>6</v>
      </c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7" t="s">
        <v>57</v>
      </c>
      <c r="AG197" s="78"/>
      <c r="AH197" s="78"/>
      <c r="AI197" s="78"/>
      <c r="AJ197" s="78"/>
      <c r="AK197" s="78"/>
      <c r="AL197" s="78"/>
      <c r="AM197" s="78"/>
      <c r="AN197" s="77" t="s">
        <v>58</v>
      </c>
      <c r="AO197" s="78"/>
      <c r="AP197" s="78"/>
      <c r="AQ197" s="78"/>
      <c r="AR197" s="78"/>
      <c r="AS197" s="78"/>
      <c r="AT197" s="78"/>
      <c r="AU197" s="78"/>
      <c r="AV197" s="78"/>
      <c r="AW197" s="80" t="s">
        <v>59</v>
      </c>
      <c r="AX197" s="78"/>
      <c r="AY197" s="78"/>
      <c r="AZ197" s="78"/>
      <c r="BA197" s="77" t="s">
        <v>60</v>
      </c>
      <c r="BB197" s="78"/>
      <c r="BC197" s="78"/>
      <c r="BD197" s="78"/>
      <c r="BE197" s="78"/>
      <c r="BF197" s="78"/>
    </row>
    <row r="198" spans="2:58" ht="11.45" customHeight="1" x14ac:dyDescent="0.25">
      <c r="B198" s="48">
        <v>1</v>
      </c>
      <c r="C198" s="45"/>
      <c r="D198" s="45"/>
      <c r="E198" s="45"/>
      <c r="F198" s="49" t="s">
        <v>251</v>
      </c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9" t="s">
        <v>252</v>
      </c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79">
        <v>240</v>
      </c>
      <c r="AG198" s="45"/>
      <c r="AH198" s="45"/>
      <c r="AI198" s="45"/>
      <c r="AJ198" s="45"/>
      <c r="AK198" s="45"/>
      <c r="AL198" s="45"/>
      <c r="AM198" s="45"/>
      <c r="AN198" s="48" t="s">
        <v>198</v>
      </c>
      <c r="AO198" s="45"/>
      <c r="AP198" s="45"/>
      <c r="AQ198" s="45"/>
      <c r="AR198" s="45"/>
      <c r="AS198" s="45"/>
      <c r="AT198" s="45"/>
      <c r="AU198" s="45"/>
      <c r="AV198" s="45"/>
      <c r="AW198" s="49" t="s">
        <v>64</v>
      </c>
      <c r="AX198" s="45"/>
      <c r="AY198" s="45"/>
      <c r="AZ198" s="45"/>
      <c r="BA198" s="79">
        <f t="shared" ref="BA198:BA205" si="10">AF198*AN198</f>
        <v>1200</v>
      </c>
      <c r="BB198" s="45"/>
      <c r="BC198" s="45"/>
      <c r="BD198" s="45"/>
      <c r="BE198" s="45"/>
      <c r="BF198" s="45"/>
    </row>
    <row r="199" spans="2:58" ht="11.25" customHeight="1" x14ac:dyDescent="0.25">
      <c r="B199" s="48">
        <v>2</v>
      </c>
      <c r="C199" s="45"/>
      <c r="D199" s="45"/>
      <c r="E199" s="45"/>
      <c r="F199" s="49" t="s">
        <v>253</v>
      </c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9" t="s">
        <v>254</v>
      </c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79">
        <v>65</v>
      </c>
      <c r="AG199" s="45"/>
      <c r="AH199" s="45"/>
      <c r="AI199" s="45"/>
      <c r="AJ199" s="45"/>
      <c r="AK199" s="45"/>
      <c r="AL199" s="45"/>
      <c r="AM199" s="45"/>
      <c r="AN199" s="48" t="s">
        <v>167</v>
      </c>
      <c r="AO199" s="45"/>
      <c r="AP199" s="45"/>
      <c r="AQ199" s="45"/>
      <c r="AR199" s="45"/>
      <c r="AS199" s="45"/>
      <c r="AT199" s="45"/>
      <c r="AU199" s="45"/>
      <c r="AV199" s="45"/>
      <c r="AW199" s="49" t="s">
        <v>64</v>
      </c>
      <c r="AX199" s="45"/>
      <c r="AY199" s="45"/>
      <c r="AZ199" s="45"/>
      <c r="BA199" s="79">
        <f t="shared" si="10"/>
        <v>975</v>
      </c>
      <c r="BB199" s="45"/>
      <c r="BC199" s="45"/>
      <c r="BD199" s="45"/>
      <c r="BE199" s="45"/>
      <c r="BF199" s="45"/>
    </row>
    <row r="200" spans="2:58" ht="11.45" customHeight="1" x14ac:dyDescent="0.25">
      <c r="B200" s="48">
        <v>3</v>
      </c>
      <c r="C200" s="45"/>
      <c r="D200" s="45"/>
      <c r="E200" s="45"/>
      <c r="F200" s="49" t="s">
        <v>253</v>
      </c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9" t="s">
        <v>254</v>
      </c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79">
        <v>65</v>
      </c>
      <c r="AG200" s="45"/>
      <c r="AH200" s="45"/>
      <c r="AI200" s="45"/>
      <c r="AJ200" s="45"/>
      <c r="AK200" s="45"/>
      <c r="AL200" s="45"/>
      <c r="AM200" s="45"/>
      <c r="AN200" s="48" t="s">
        <v>204</v>
      </c>
      <c r="AO200" s="45"/>
      <c r="AP200" s="45"/>
      <c r="AQ200" s="45"/>
      <c r="AR200" s="45"/>
      <c r="AS200" s="45"/>
      <c r="AT200" s="45"/>
      <c r="AU200" s="45"/>
      <c r="AV200" s="45"/>
      <c r="AW200" s="49" t="s">
        <v>64</v>
      </c>
      <c r="AX200" s="45"/>
      <c r="AY200" s="45"/>
      <c r="AZ200" s="45"/>
      <c r="BA200" s="79">
        <f t="shared" si="10"/>
        <v>4810</v>
      </c>
      <c r="BB200" s="45"/>
      <c r="BC200" s="45"/>
      <c r="BD200" s="45"/>
      <c r="BE200" s="45"/>
      <c r="BF200" s="45"/>
    </row>
    <row r="201" spans="2:58" ht="11.45" customHeight="1" x14ac:dyDescent="0.25">
      <c r="B201" s="48">
        <v>4</v>
      </c>
      <c r="C201" s="45"/>
      <c r="D201" s="45"/>
      <c r="E201" s="45"/>
      <c r="F201" s="49" t="s">
        <v>253</v>
      </c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9" t="s">
        <v>254</v>
      </c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79">
        <v>65</v>
      </c>
      <c r="AG201" s="45"/>
      <c r="AH201" s="45"/>
      <c r="AI201" s="45"/>
      <c r="AJ201" s="45"/>
      <c r="AK201" s="45"/>
      <c r="AL201" s="45"/>
      <c r="AM201" s="45"/>
      <c r="AN201" s="48" t="s">
        <v>72</v>
      </c>
      <c r="AO201" s="45"/>
      <c r="AP201" s="45"/>
      <c r="AQ201" s="45"/>
      <c r="AR201" s="45"/>
      <c r="AS201" s="45"/>
      <c r="AT201" s="45"/>
      <c r="AU201" s="45"/>
      <c r="AV201" s="45"/>
      <c r="AW201" s="49" t="s">
        <v>64</v>
      </c>
      <c r="AX201" s="45"/>
      <c r="AY201" s="45"/>
      <c r="AZ201" s="45"/>
      <c r="BA201" s="79">
        <f t="shared" si="10"/>
        <v>520</v>
      </c>
      <c r="BB201" s="45"/>
      <c r="BC201" s="45"/>
      <c r="BD201" s="45"/>
      <c r="BE201" s="45"/>
      <c r="BF201" s="45"/>
    </row>
    <row r="202" spans="2:58" ht="11.45" customHeight="1" x14ac:dyDescent="0.25">
      <c r="B202" s="48">
        <v>5</v>
      </c>
      <c r="C202" s="45"/>
      <c r="D202" s="45"/>
      <c r="E202" s="45"/>
      <c r="F202" s="49" t="s">
        <v>253</v>
      </c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9" t="s">
        <v>254</v>
      </c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79">
        <v>65</v>
      </c>
      <c r="AG202" s="45"/>
      <c r="AH202" s="45"/>
      <c r="AI202" s="45"/>
      <c r="AJ202" s="45"/>
      <c r="AK202" s="45"/>
      <c r="AL202" s="45"/>
      <c r="AM202" s="45"/>
      <c r="AN202" s="48" t="s">
        <v>72</v>
      </c>
      <c r="AO202" s="45"/>
      <c r="AP202" s="45"/>
      <c r="AQ202" s="45"/>
      <c r="AR202" s="45"/>
      <c r="AS202" s="45"/>
      <c r="AT202" s="45"/>
      <c r="AU202" s="45"/>
      <c r="AV202" s="45"/>
      <c r="AW202" s="49" t="s">
        <v>64</v>
      </c>
      <c r="AX202" s="45"/>
      <c r="AY202" s="45"/>
      <c r="AZ202" s="45"/>
      <c r="BA202" s="79">
        <f t="shared" si="10"/>
        <v>520</v>
      </c>
      <c r="BB202" s="45"/>
      <c r="BC202" s="45"/>
      <c r="BD202" s="45"/>
      <c r="BE202" s="45"/>
      <c r="BF202" s="45"/>
    </row>
    <row r="203" spans="2:58" ht="11.25" customHeight="1" x14ac:dyDescent="0.25">
      <c r="B203" s="48">
        <v>6</v>
      </c>
      <c r="C203" s="45"/>
      <c r="D203" s="45"/>
      <c r="E203" s="45"/>
      <c r="F203" s="49" t="s">
        <v>253</v>
      </c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9" t="s">
        <v>254</v>
      </c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79">
        <v>65</v>
      </c>
      <c r="AG203" s="45"/>
      <c r="AH203" s="45"/>
      <c r="AI203" s="45"/>
      <c r="AJ203" s="45"/>
      <c r="AK203" s="45"/>
      <c r="AL203" s="45"/>
      <c r="AM203" s="45"/>
      <c r="AN203" s="48" t="s">
        <v>236</v>
      </c>
      <c r="AO203" s="45"/>
      <c r="AP203" s="45"/>
      <c r="AQ203" s="45"/>
      <c r="AR203" s="45"/>
      <c r="AS203" s="45"/>
      <c r="AT203" s="45"/>
      <c r="AU203" s="45"/>
      <c r="AV203" s="45"/>
      <c r="AW203" s="49" t="s">
        <v>64</v>
      </c>
      <c r="AX203" s="45"/>
      <c r="AY203" s="45"/>
      <c r="AZ203" s="45"/>
      <c r="BA203" s="79">
        <f t="shared" si="10"/>
        <v>650</v>
      </c>
      <c r="BB203" s="45"/>
      <c r="BC203" s="45"/>
      <c r="BD203" s="45"/>
      <c r="BE203" s="45"/>
      <c r="BF203" s="45"/>
    </row>
    <row r="204" spans="2:58" ht="11.45" customHeight="1" x14ac:dyDescent="0.25">
      <c r="B204" s="48">
        <v>7</v>
      </c>
      <c r="C204" s="45"/>
      <c r="D204" s="45"/>
      <c r="E204" s="45"/>
      <c r="F204" s="49" t="s">
        <v>255</v>
      </c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9" t="s">
        <v>256</v>
      </c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79">
        <v>65</v>
      </c>
      <c r="AG204" s="45"/>
      <c r="AH204" s="45"/>
      <c r="AI204" s="45"/>
      <c r="AJ204" s="45"/>
      <c r="AK204" s="45"/>
      <c r="AL204" s="45"/>
      <c r="AM204" s="45"/>
      <c r="AN204" s="48" t="s">
        <v>71</v>
      </c>
      <c r="AO204" s="45"/>
      <c r="AP204" s="45"/>
      <c r="AQ204" s="45"/>
      <c r="AR204" s="45"/>
      <c r="AS204" s="45"/>
      <c r="AT204" s="45"/>
      <c r="AU204" s="45"/>
      <c r="AV204" s="45"/>
      <c r="AW204" s="49" t="s">
        <v>64</v>
      </c>
      <c r="AX204" s="45"/>
      <c r="AY204" s="45"/>
      <c r="AZ204" s="45"/>
      <c r="BA204" s="79">
        <f t="shared" si="10"/>
        <v>260</v>
      </c>
      <c r="BB204" s="45"/>
      <c r="BC204" s="45"/>
      <c r="BD204" s="45"/>
      <c r="BE204" s="45"/>
      <c r="BF204" s="45"/>
    </row>
    <row r="205" spans="2:58" ht="11.45" customHeight="1" x14ac:dyDescent="0.25">
      <c r="B205" s="48">
        <v>8</v>
      </c>
      <c r="C205" s="45"/>
      <c r="D205" s="45"/>
      <c r="E205" s="45"/>
      <c r="F205" s="49" t="s">
        <v>257</v>
      </c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9" t="s">
        <v>258</v>
      </c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79">
        <v>110</v>
      </c>
      <c r="AG205" s="45"/>
      <c r="AH205" s="45"/>
      <c r="AI205" s="45"/>
      <c r="AJ205" s="45"/>
      <c r="AK205" s="45"/>
      <c r="AL205" s="45"/>
      <c r="AM205" s="45"/>
      <c r="AN205" s="48" t="s">
        <v>71</v>
      </c>
      <c r="AO205" s="45"/>
      <c r="AP205" s="45"/>
      <c r="AQ205" s="45"/>
      <c r="AR205" s="45"/>
      <c r="AS205" s="45"/>
      <c r="AT205" s="45"/>
      <c r="AU205" s="45"/>
      <c r="AV205" s="45"/>
      <c r="AW205" s="49" t="s">
        <v>64</v>
      </c>
      <c r="AX205" s="45"/>
      <c r="AY205" s="45"/>
      <c r="AZ205" s="45"/>
      <c r="BA205" s="79">
        <f t="shared" si="10"/>
        <v>440</v>
      </c>
      <c r="BB205" s="45"/>
      <c r="BC205" s="45"/>
      <c r="BD205" s="45"/>
      <c r="BE205" s="45"/>
      <c r="BF205" s="45"/>
    </row>
    <row r="206" spans="2:58" ht="11.25" customHeight="1" x14ac:dyDescent="0.25">
      <c r="B206" s="82">
        <f>SUM(BA198:BF205)</f>
        <v>9375</v>
      </c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</row>
    <row r="207" spans="2:58" ht="0" hidden="1" customHeight="1" x14ac:dyDescent="0.25"/>
    <row r="208" spans="2:58" ht="3" customHeight="1" x14ac:dyDescent="0.25"/>
    <row r="209" spans="2:58" ht="4.3499999999999996" customHeight="1" x14ac:dyDescent="0.25"/>
    <row r="210" spans="2:58" ht="2.85" customHeight="1" x14ac:dyDescent="0.25"/>
    <row r="211" spans="2:58" ht="14.45" customHeight="1" x14ac:dyDescent="0.25">
      <c r="B211" s="81" t="s">
        <v>259</v>
      </c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</row>
    <row r="212" spans="2:58" ht="0" hidden="1" customHeight="1" x14ac:dyDescent="0.25"/>
    <row r="213" spans="2:58" ht="11.45" customHeight="1" x14ac:dyDescent="0.25">
      <c r="B213" s="77" t="s">
        <v>55</v>
      </c>
      <c r="C213" s="78"/>
      <c r="D213" s="78"/>
      <c r="E213" s="78"/>
      <c r="F213" s="80" t="s">
        <v>56</v>
      </c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80" t="s">
        <v>6</v>
      </c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7" t="s">
        <v>57</v>
      </c>
      <c r="AG213" s="78"/>
      <c r="AH213" s="78"/>
      <c r="AI213" s="78"/>
      <c r="AJ213" s="78"/>
      <c r="AK213" s="78"/>
      <c r="AL213" s="78"/>
      <c r="AM213" s="78"/>
      <c r="AN213" s="77" t="s">
        <v>58</v>
      </c>
      <c r="AO213" s="78"/>
      <c r="AP213" s="78"/>
      <c r="AQ213" s="78"/>
      <c r="AR213" s="78"/>
      <c r="AS213" s="78"/>
      <c r="AT213" s="78"/>
      <c r="AU213" s="78"/>
      <c r="AV213" s="78"/>
      <c r="AW213" s="80" t="s">
        <v>59</v>
      </c>
      <c r="AX213" s="78"/>
      <c r="AY213" s="78"/>
      <c r="AZ213" s="78"/>
      <c r="BA213" s="77" t="s">
        <v>60</v>
      </c>
      <c r="BB213" s="78"/>
      <c r="BC213" s="78"/>
      <c r="BD213" s="78"/>
      <c r="BE213" s="78"/>
      <c r="BF213" s="78"/>
    </row>
    <row r="214" spans="2:58" ht="11.45" customHeight="1" x14ac:dyDescent="0.25">
      <c r="B214" s="48">
        <v>1</v>
      </c>
      <c r="C214" s="45"/>
      <c r="D214" s="45"/>
      <c r="E214" s="45"/>
      <c r="F214" s="49" t="s">
        <v>260</v>
      </c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9" t="s">
        <v>261</v>
      </c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79">
        <v>45.5</v>
      </c>
      <c r="AG214" s="45"/>
      <c r="AH214" s="45"/>
      <c r="AI214" s="45"/>
      <c r="AJ214" s="45"/>
      <c r="AK214" s="45"/>
      <c r="AL214" s="45"/>
      <c r="AM214" s="45"/>
      <c r="AN214" s="48" t="s">
        <v>236</v>
      </c>
      <c r="AO214" s="45"/>
      <c r="AP214" s="45"/>
      <c r="AQ214" s="45"/>
      <c r="AR214" s="45"/>
      <c r="AS214" s="45"/>
      <c r="AT214" s="45"/>
      <c r="AU214" s="45"/>
      <c r="AV214" s="45"/>
      <c r="AW214" s="49" t="s">
        <v>64</v>
      </c>
      <c r="AX214" s="45"/>
      <c r="AY214" s="45"/>
      <c r="AZ214" s="45"/>
      <c r="BA214" s="79">
        <f t="shared" ref="BA214:BA219" si="11">AF214*AN214</f>
        <v>455</v>
      </c>
      <c r="BB214" s="45"/>
      <c r="BC214" s="45"/>
      <c r="BD214" s="45"/>
      <c r="BE214" s="45"/>
      <c r="BF214" s="45"/>
    </row>
    <row r="215" spans="2:58" ht="11.25" customHeight="1" x14ac:dyDescent="0.25">
      <c r="B215" s="48">
        <v>2</v>
      </c>
      <c r="C215" s="45"/>
      <c r="D215" s="45"/>
      <c r="E215" s="45"/>
      <c r="F215" s="49" t="s">
        <v>262</v>
      </c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9" t="s">
        <v>263</v>
      </c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79">
        <v>62.5</v>
      </c>
      <c r="AG215" s="45"/>
      <c r="AH215" s="45"/>
      <c r="AI215" s="45"/>
      <c r="AJ215" s="45"/>
      <c r="AK215" s="45"/>
      <c r="AL215" s="45"/>
      <c r="AM215" s="45"/>
      <c r="AN215" s="48" t="s">
        <v>264</v>
      </c>
      <c r="AO215" s="45"/>
      <c r="AP215" s="45"/>
      <c r="AQ215" s="45"/>
      <c r="AR215" s="45"/>
      <c r="AS215" s="45"/>
      <c r="AT215" s="45"/>
      <c r="AU215" s="45"/>
      <c r="AV215" s="45"/>
      <c r="AW215" s="49" t="s">
        <v>64</v>
      </c>
      <c r="AX215" s="45"/>
      <c r="AY215" s="45"/>
      <c r="AZ215" s="45"/>
      <c r="BA215" s="79">
        <f t="shared" si="11"/>
        <v>4250</v>
      </c>
      <c r="BB215" s="45"/>
      <c r="BC215" s="45"/>
      <c r="BD215" s="45"/>
      <c r="BE215" s="45"/>
      <c r="BF215" s="45"/>
    </row>
    <row r="216" spans="2:58" ht="11.45" customHeight="1" x14ac:dyDescent="0.25">
      <c r="B216" s="48">
        <v>3</v>
      </c>
      <c r="C216" s="45"/>
      <c r="D216" s="45"/>
      <c r="E216" s="45"/>
      <c r="F216" s="49" t="s">
        <v>265</v>
      </c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9" t="s">
        <v>266</v>
      </c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79">
        <v>50</v>
      </c>
      <c r="AG216" s="45"/>
      <c r="AH216" s="45"/>
      <c r="AI216" s="45"/>
      <c r="AJ216" s="45"/>
      <c r="AK216" s="45"/>
      <c r="AL216" s="45"/>
      <c r="AM216" s="45"/>
      <c r="AN216" s="48" t="s">
        <v>134</v>
      </c>
      <c r="AO216" s="45"/>
      <c r="AP216" s="45"/>
      <c r="AQ216" s="45"/>
      <c r="AR216" s="45"/>
      <c r="AS216" s="45"/>
      <c r="AT216" s="45"/>
      <c r="AU216" s="45"/>
      <c r="AV216" s="45"/>
      <c r="AW216" s="49" t="s">
        <v>83</v>
      </c>
      <c r="AX216" s="45"/>
      <c r="AY216" s="45"/>
      <c r="AZ216" s="45"/>
      <c r="BA216" s="79">
        <f t="shared" si="11"/>
        <v>1500</v>
      </c>
      <c r="BB216" s="45"/>
      <c r="BC216" s="45"/>
      <c r="BD216" s="45"/>
      <c r="BE216" s="45"/>
      <c r="BF216" s="45"/>
    </row>
    <row r="217" spans="2:58" ht="11.45" customHeight="1" x14ac:dyDescent="0.25">
      <c r="B217" s="48">
        <v>4</v>
      </c>
      <c r="C217" s="45"/>
      <c r="D217" s="45"/>
      <c r="E217" s="45"/>
      <c r="F217" s="49" t="s">
        <v>267</v>
      </c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9" t="s">
        <v>268</v>
      </c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79">
        <v>65</v>
      </c>
      <c r="AG217" s="45"/>
      <c r="AH217" s="45"/>
      <c r="AI217" s="45"/>
      <c r="AJ217" s="45"/>
      <c r="AK217" s="45"/>
      <c r="AL217" s="45"/>
      <c r="AM217" s="45"/>
      <c r="AN217" s="48" t="s">
        <v>269</v>
      </c>
      <c r="AO217" s="45"/>
      <c r="AP217" s="45"/>
      <c r="AQ217" s="45"/>
      <c r="AR217" s="45"/>
      <c r="AS217" s="45"/>
      <c r="AT217" s="45"/>
      <c r="AU217" s="45"/>
      <c r="AV217" s="45"/>
      <c r="AW217" s="49" t="s">
        <v>64</v>
      </c>
      <c r="AX217" s="45"/>
      <c r="AY217" s="45"/>
      <c r="AZ217" s="45"/>
      <c r="BA217" s="79">
        <f t="shared" si="11"/>
        <v>2990</v>
      </c>
      <c r="BB217" s="45"/>
      <c r="BC217" s="45"/>
      <c r="BD217" s="45"/>
      <c r="BE217" s="45"/>
      <c r="BF217" s="45"/>
    </row>
    <row r="218" spans="2:58" ht="11.45" customHeight="1" x14ac:dyDescent="0.25">
      <c r="B218" s="48">
        <v>5</v>
      </c>
      <c r="C218" s="45"/>
      <c r="D218" s="45"/>
      <c r="E218" s="45"/>
      <c r="F218" s="49" t="s">
        <v>270</v>
      </c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9" t="s">
        <v>271</v>
      </c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79">
        <v>150</v>
      </c>
      <c r="AG218" s="45"/>
      <c r="AH218" s="45"/>
      <c r="AI218" s="45"/>
      <c r="AJ218" s="45"/>
      <c r="AK218" s="45"/>
      <c r="AL218" s="45"/>
      <c r="AM218" s="45"/>
      <c r="AN218" s="48" t="s">
        <v>190</v>
      </c>
      <c r="AO218" s="45"/>
      <c r="AP218" s="45"/>
      <c r="AQ218" s="45"/>
      <c r="AR218" s="45"/>
      <c r="AS218" s="45"/>
      <c r="AT218" s="45"/>
      <c r="AU218" s="45"/>
      <c r="AV218" s="45"/>
      <c r="AW218" s="49" t="s">
        <v>83</v>
      </c>
      <c r="AX218" s="45"/>
      <c r="AY218" s="45"/>
      <c r="AZ218" s="45"/>
      <c r="BA218" s="79">
        <f t="shared" si="11"/>
        <v>300</v>
      </c>
      <c r="BB218" s="45"/>
      <c r="BC218" s="45"/>
      <c r="BD218" s="45"/>
      <c r="BE218" s="45"/>
      <c r="BF218" s="45"/>
    </row>
    <row r="219" spans="2:58" ht="11.25" customHeight="1" x14ac:dyDescent="0.25">
      <c r="B219" s="48">
        <v>6</v>
      </c>
      <c r="C219" s="45"/>
      <c r="D219" s="45"/>
      <c r="E219" s="45"/>
      <c r="F219" s="49" t="s">
        <v>270</v>
      </c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9" t="s">
        <v>271</v>
      </c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79">
        <v>150</v>
      </c>
      <c r="AG219" s="45"/>
      <c r="AH219" s="45"/>
      <c r="AI219" s="45"/>
      <c r="AJ219" s="45"/>
      <c r="AK219" s="45"/>
      <c r="AL219" s="45"/>
      <c r="AM219" s="45"/>
      <c r="AN219" s="48" t="s">
        <v>71</v>
      </c>
      <c r="AO219" s="45"/>
      <c r="AP219" s="45"/>
      <c r="AQ219" s="45"/>
      <c r="AR219" s="45"/>
      <c r="AS219" s="45"/>
      <c r="AT219" s="45"/>
      <c r="AU219" s="45"/>
      <c r="AV219" s="45"/>
      <c r="AW219" s="49" t="s">
        <v>83</v>
      </c>
      <c r="AX219" s="45"/>
      <c r="AY219" s="45"/>
      <c r="AZ219" s="45"/>
      <c r="BA219" s="79">
        <f t="shared" si="11"/>
        <v>600</v>
      </c>
      <c r="BB219" s="45"/>
      <c r="BC219" s="45"/>
      <c r="BD219" s="45"/>
      <c r="BE219" s="45"/>
      <c r="BF219" s="45"/>
    </row>
    <row r="220" spans="2:58" ht="11.45" customHeight="1" x14ac:dyDescent="0.25">
      <c r="B220" s="82">
        <f>SUM(BA214:BF219)</f>
        <v>10095</v>
      </c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</row>
    <row r="221" spans="2:58" ht="3" customHeight="1" x14ac:dyDescent="0.25"/>
    <row r="222" spans="2:58" ht="4.3499999999999996" customHeight="1" x14ac:dyDescent="0.25"/>
    <row r="223" spans="2:58" ht="2.85" customHeight="1" x14ac:dyDescent="0.25"/>
    <row r="224" spans="2:58" ht="14.45" customHeight="1" x14ac:dyDescent="0.25">
      <c r="B224" s="81" t="s">
        <v>272</v>
      </c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</row>
    <row r="225" spans="2:58" ht="0" hidden="1" customHeight="1" x14ac:dyDescent="0.25"/>
    <row r="226" spans="2:58" ht="11.45" customHeight="1" x14ac:dyDescent="0.25">
      <c r="B226" s="77" t="s">
        <v>55</v>
      </c>
      <c r="C226" s="78"/>
      <c r="D226" s="78"/>
      <c r="E226" s="78"/>
      <c r="F226" s="80" t="s">
        <v>56</v>
      </c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80" t="s">
        <v>6</v>
      </c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7" t="s">
        <v>57</v>
      </c>
      <c r="AG226" s="78"/>
      <c r="AH226" s="78"/>
      <c r="AI226" s="78"/>
      <c r="AJ226" s="78"/>
      <c r="AK226" s="78"/>
      <c r="AL226" s="78"/>
      <c r="AM226" s="78"/>
      <c r="AN226" s="77" t="s">
        <v>58</v>
      </c>
      <c r="AO226" s="78"/>
      <c r="AP226" s="78"/>
      <c r="AQ226" s="78"/>
      <c r="AR226" s="78"/>
      <c r="AS226" s="78"/>
      <c r="AT226" s="78"/>
      <c r="AU226" s="78"/>
      <c r="AV226" s="78"/>
      <c r="AW226" s="80" t="s">
        <v>59</v>
      </c>
      <c r="AX226" s="78"/>
      <c r="AY226" s="78"/>
      <c r="AZ226" s="78"/>
      <c r="BA226" s="77" t="s">
        <v>60</v>
      </c>
      <c r="BB226" s="78"/>
      <c r="BC226" s="78"/>
      <c r="BD226" s="78"/>
      <c r="BE226" s="78"/>
      <c r="BF226" s="78"/>
    </row>
    <row r="227" spans="2:58" ht="11.45" customHeight="1" x14ac:dyDescent="0.25">
      <c r="B227" s="48">
        <v>1</v>
      </c>
      <c r="C227" s="45"/>
      <c r="D227" s="45"/>
      <c r="E227" s="45"/>
      <c r="F227" s="49" t="s">
        <v>273</v>
      </c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9" t="s">
        <v>274</v>
      </c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79">
        <v>89</v>
      </c>
      <c r="AG227" s="45"/>
      <c r="AH227" s="45"/>
      <c r="AI227" s="45"/>
      <c r="AJ227" s="45"/>
      <c r="AK227" s="45"/>
      <c r="AL227" s="45"/>
      <c r="AM227" s="45"/>
      <c r="AN227" s="48" t="s">
        <v>275</v>
      </c>
      <c r="AO227" s="45"/>
      <c r="AP227" s="45"/>
      <c r="AQ227" s="45"/>
      <c r="AR227" s="45"/>
      <c r="AS227" s="45"/>
      <c r="AT227" s="45"/>
      <c r="AU227" s="45"/>
      <c r="AV227" s="45"/>
      <c r="AW227" s="49" t="s">
        <v>83</v>
      </c>
      <c r="AX227" s="45"/>
      <c r="AY227" s="45"/>
      <c r="AZ227" s="45"/>
      <c r="BA227" s="79">
        <f t="shared" ref="BA227:BA231" si="12">AF227*AN227</f>
        <v>19580</v>
      </c>
      <c r="BB227" s="45"/>
      <c r="BC227" s="45"/>
      <c r="BD227" s="45"/>
      <c r="BE227" s="45"/>
      <c r="BF227" s="45"/>
    </row>
    <row r="228" spans="2:58" ht="11.25" customHeight="1" x14ac:dyDescent="0.25">
      <c r="B228" s="48">
        <v>2</v>
      </c>
      <c r="C228" s="45"/>
      <c r="D228" s="45"/>
      <c r="E228" s="45"/>
      <c r="F228" s="49" t="s">
        <v>273</v>
      </c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9" t="s">
        <v>274</v>
      </c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79">
        <v>89</v>
      </c>
      <c r="AG228" s="45"/>
      <c r="AH228" s="45"/>
      <c r="AI228" s="45"/>
      <c r="AJ228" s="45"/>
      <c r="AK228" s="45"/>
      <c r="AL228" s="45"/>
      <c r="AM228" s="45"/>
      <c r="AN228" s="48" t="s">
        <v>269</v>
      </c>
      <c r="AO228" s="45"/>
      <c r="AP228" s="45"/>
      <c r="AQ228" s="45"/>
      <c r="AR228" s="45"/>
      <c r="AS228" s="45"/>
      <c r="AT228" s="45"/>
      <c r="AU228" s="45"/>
      <c r="AV228" s="45"/>
      <c r="AW228" s="49" t="s">
        <v>83</v>
      </c>
      <c r="AX228" s="45"/>
      <c r="AY228" s="45"/>
      <c r="AZ228" s="45"/>
      <c r="BA228" s="79">
        <f t="shared" si="12"/>
        <v>4094</v>
      </c>
      <c r="BB228" s="45"/>
      <c r="BC228" s="45"/>
      <c r="BD228" s="45"/>
      <c r="BE228" s="45"/>
      <c r="BF228" s="45"/>
    </row>
    <row r="229" spans="2:58" ht="11.45" customHeight="1" x14ac:dyDescent="0.25">
      <c r="B229" s="48">
        <v>3</v>
      </c>
      <c r="C229" s="45"/>
      <c r="D229" s="45"/>
      <c r="E229" s="45"/>
      <c r="F229" s="49" t="s">
        <v>276</v>
      </c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9" t="s">
        <v>277</v>
      </c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79">
        <v>22</v>
      </c>
      <c r="AG229" s="45"/>
      <c r="AH229" s="45"/>
      <c r="AI229" s="45"/>
      <c r="AJ229" s="45"/>
      <c r="AK229" s="45"/>
      <c r="AL229" s="45"/>
      <c r="AM229" s="45"/>
      <c r="AN229" s="48" t="s">
        <v>278</v>
      </c>
      <c r="AO229" s="45"/>
      <c r="AP229" s="45"/>
      <c r="AQ229" s="45"/>
      <c r="AR229" s="45"/>
      <c r="AS229" s="45"/>
      <c r="AT229" s="45"/>
      <c r="AU229" s="45"/>
      <c r="AV229" s="45"/>
      <c r="AW229" s="49" t="s">
        <v>83</v>
      </c>
      <c r="AX229" s="45"/>
      <c r="AY229" s="45"/>
      <c r="AZ229" s="45"/>
      <c r="BA229" s="79">
        <f t="shared" si="12"/>
        <v>6512</v>
      </c>
      <c r="BB229" s="45"/>
      <c r="BC229" s="45"/>
      <c r="BD229" s="45"/>
      <c r="BE229" s="45"/>
      <c r="BF229" s="45"/>
    </row>
    <row r="230" spans="2:58" ht="11.45" customHeight="1" x14ac:dyDescent="0.25">
      <c r="B230" s="48">
        <v>4</v>
      </c>
      <c r="C230" s="45"/>
      <c r="D230" s="45"/>
      <c r="E230" s="45"/>
      <c r="F230" s="49" t="s">
        <v>279</v>
      </c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9" t="s">
        <v>280</v>
      </c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79">
        <v>34</v>
      </c>
      <c r="AG230" s="45"/>
      <c r="AH230" s="45"/>
      <c r="AI230" s="45"/>
      <c r="AJ230" s="45"/>
      <c r="AK230" s="45"/>
      <c r="AL230" s="45"/>
      <c r="AM230" s="45"/>
      <c r="AN230" s="48" t="s">
        <v>281</v>
      </c>
      <c r="AO230" s="45"/>
      <c r="AP230" s="45"/>
      <c r="AQ230" s="45"/>
      <c r="AR230" s="45"/>
      <c r="AS230" s="45"/>
      <c r="AT230" s="45"/>
      <c r="AU230" s="45"/>
      <c r="AV230" s="45"/>
      <c r="AW230" s="49" t="s">
        <v>83</v>
      </c>
      <c r="AX230" s="45"/>
      <c r="AY230" s="45"/>
      <c r="AZ230" s="45"/>
      <c r="BA230" s="79">
        <f t="shared" si="12"/>
        <v>1768</v>
      </c>
      <c r="BB230" s="45"/>
      <c r="BC230" s="45"/>
      <c r="BD230" s="45"/>
      <c r="BE230" s="45"/>
      <c r="BF230" s="45"/>
    </row>
    <row r="231" spans="2:58" ht="11.45" customHeight="1" x14ac:dyDescent="0.25">
      <c r="B231" s="48">
        <v>5</v>
      </c>
      <c r="C231" s="45"/>
      <c r="D231" s="45"/>
      <c r="E231" s="45"/>
      <c r="F231" s="49" t="s">
        <v>282</v>
      </c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9" t="s">
        <v>283</v>
      </c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79">
        <v>89</v>
      </c>
      <c r="AG231" s="45"/>
      <c r="AH231" s="45"/>
      <c r="AI231" s="45"/>
      <c r="AJ231" s="45"/>
      <c r="AK231" s="45"/>
      <c r="AL231" s="45"/>
      <c r="AM231" s="45"/>
      <c r="AN231" s="48" t="s">
        <v>284</v>
      </c>
      <c r="AO231" s="45"/>
      <c r="AP231" s="45"/>
      <c r="AQ231" s="45"/>
      <c r="AR231" s="45"/>
      <c r="AS231" s="45"/>
      <c r="AT231" s="45"/>
      <c r="AU231" s="45"/>
      <c r="AV231" s="45"/>
      <c r="AW231" s="49" t="s">
        <v>83</v>
      </c>
      <c r="AX231" s="45"/>
      <c r="AY231" s="45"/>
      <c r="AZ231" s="45"/>
      <c r="BA231" s="79">
        <f t="shared" si="12"/>
        <v>8544</v>
      </c>
      <c r="BB231" s="45"/>
      <c r="BC231" s="45"/>
      <c r="BD231" s="45"/>
      <c r="BE231" s="45"/>
      <c r="BF231" s="45"/>
    </row>
    <row r="232" spans="2:58" ht="11.25" customHeight="1" x14ac:dyDescent="0.25">
      <c r="B232" s="82">
        <f>SUM(BA227:BF231)</f>
        <v>40498</v>
      </c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</row>
    <row r="233" spans="2:58" ht="3" customHeight="1" x14ac:dyDescent="0.25"/>
    <row r="234" spans="2:58" ht="11.25" customHeight="1" x14ac:dyDescent="0.25">
      <c r="B234" s="46" t="s">
        <v>76</v>
      </c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  <c r="AR234" s="45"/>
      <c r="AS234" s="45"/>
      <c r="AT234" s="45"/>
      <c r="AU234" s="45"/>
      <c r="AV234" s="45"/>
      <c r="AW234" s="45"/>
      <c r="AX234" s="45"/>
      <c r="AY234" s="45"/>
      <c r="AZ234" s="45"/>
      <c r="BA234" s="45"/>
      <c r="BB234" s="45"/>
      <c r="BC234" s="45"/>
      <c r="BD234" s="45"/>
      <c r="BE234" s="45"/>
      <c r="BF234" s="45"/>
    </row>
    <row r="235" spans="2:58" ht="1.5" customHeight="1" x14ac:dyDescent="0.25"/>
    <row r="236" spans="2:58" ht="11.25" customHeight="1" x14ac:dyDescent="0.25">
      <c r="D236" s="48" t="s">
        <v>77</v>
      </c>
      <c r="E236" s="45"/>
      <c r="F236" s="45"/>
      <c r="H236" s="48">
        <v>0</v>
      </c>
      <c r="I236" s="45"/>
      <c r="J236" s="45"/>
      <c r="K236" s="45"/>
      <c r="L236" s="45"/>
      <c r="M236" s="45"/>
      <c r="N236" s="45"/>
      <c r="O236" s="45"/>
      <c r="P236" s="49" t="s">
        <v>78</v>
      </c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</row>
    <row r="237" spans="2:58" ht="1.5" customHeight="1" x14ac:dyDescent="0.25"/>
    <row r="238" spans="2:58" ht="11.25" customHeight="1" x14ac:dyDescent="0.25">
      <c r="B238" s="46" t="s">
        <v>285</v>
      </c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  <c r="AR238" s="45"/>
      <c r="AS238" s="45"/>
      <c r="AT238" s="45"/>
      <c r="AU238" s="45"/>
      <c r="AV238" s="45"/>
      <c r="AW238" s="45"/>
      <c r="AX238" s="45"/>
      <c r="AY238" s="45"/>
      <c r="AZ238" s="45"/>
      <c r="BA238" s="45"/>
      <c r="BB238" s="45"/>
      <c r="BC238" s="45"/>
      <c r="BD238" s="45"/>
      <c r="BE238" s="45"/>
      <c r="BF238" s="45"/>
    </row>
    <row r="239" spans="2:58" ht="1.5" customHeight="1" x14ac:dyDescent="0.25"/>
    <row r="240" spans="2:58" ht="11.25" customHeight="1" x14ac:dyDescent="0.25">
      <c r="D240" s="48" t="s">
        <v>77</v>
      </c>
      <c r="E240" s="45"/>
      <c r="F240" s="45"/>
      <c r="H240" s="48">
        <v>0</v>
      </c>
      <c r="I240" s="45"/>
      <c r="J240" s="45"/>
      <c r="K240" s="45"/>
      <c r="L240" s="45"/>
      <c r="M240" s="45"/>
      <c r="N240" s="45"/>
      <c r="O240" s="45"/>
      <c r="P240" s="45"/>
      <c r="Q240" s="45"/>
      <c r="S240" s="49" t="s">
        <v>78</v>
      </c>
      <c r="T240" s="45"/>
      <c r="U240" s="45"/>
      <c r="V240" s="45"/>
      <c r="W240" s="45"/>
      <c r="X240" s="45"/>
      <c r="Y240" s="45"/>
      <c r="Z240" s="45"/>
      <c r="AA240" s="45"/>
      <c r="AB240" s="45"/>
      <c r="AC240" s="45"/>
    </row>
    <row r="241" spans="2:58" ht="9.9499999999999993" customHeight="1" x14ac:dyDescent="0.25"/>
    <row r="242" spans="2:58" ht="11.45" customHeight="1" x14ac:dyDescent="0.25">
      <c r="B242" s="76" t="s">
        <v>2</v>
      </c>
      <c r="C242" s="62"/>
      <c r="D242" s="62"/>
      <c r="E242" s="62"/>
      <c r="F242" s="62"/>
      <c r="G242" s="62"/>
      <c r="H242" s="62"/>
      <c r="I242" s="62"/>
      <c r="J242" s="62"/>
      <c r="K242" s="62"/>
      <c r="M242" s="61" t="s">
        <v>7</v>
      </c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</row>
    <row r="243" spans="2:58" ht="11.25" customHeight="1" x14ac:dyDescent="0.25">
      <c r="B243" s="61" t="s">
        <v>8</v>
      </c>
      <c r="C243" s="62"/>
      <c r="D243" s="62"/>
      <c r="E243" s="62"/>
      <c r="F243" s="62"/>
      <c r="G243" s="62"/>
      <c r="H243" s="62"/>
      <c r="I243" s="62"/>
      <c r="J243" s="62"/>
      <c r="K243" s="62"/>
      <c r="L243" s="11"/>
      <c r="M243" s="63">
        <v>0</v>
      </c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</row>
    <row r="244" spans="2:58" ht="0" hidden="1" customHeight="1" x14ac:dyDescent="0.25"/>
    <row r="245" spans="2:58" ht="3" customHeight="1" x14ac:dyDescent="0.25"/>
    <row r="246" spans="2:58" ht="11.25" customHeight="1" x14ac:dyDescent="0.25">
      <c r="B246" s="65" t="s">
        <v>51</v>
      </c>
      <c r="C246" s="45"/>
      <c r="D246" s="45"/>
      <c r="E246" s="45"/>
      <c r="F246" s="45"/>
      <c r="G246" s="45"/>
      <c r="H246" s="45"/>
      <c r="I246" s="45"/>
      <c r="J246" s="45"/>
      <c r="K246" s="45"/>
      <c r="M246" s="66">
        <f>B232+B220+B206+B190+B180+B168+B155+B147+B125+B117+B108+B100+B90+B60+B49+B41+B24</f>
        <v>296044</v>
      </c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</row>
    <row r="247" spans="2:58" ht="0" hidden="1" customHeight="1" x14ac:dyDescent="0.25"/>
    <row r="248" spans="2:58" ht="26.1" customHeight="1" x14ac:dyDescent="0.25"/>
    <row r="249" spans="2:58" ht="0" hidden="1" customHeight="1" x14ac:dyDescent="0.25"/>
    <row r="250" spans="2:58" ht="17.25" customHeight="1" x14ac:dyDescent="0.25">
      <c r="B250" s="54" t="s">
        <v>286</v>
      </c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AS250" s="45"/>
      <c r="AT250" s="45"/>
      <c r="AU250" s="45"/>
      <c r="AV250" s="45"/>
      <c r="AW250" s="45"/>
      <c r="AX250" s="45"/>
      <c r="AY250" s="45"/>
      <c r="AZ250" s="45"/>
      <c r="BA250" s="45"/>
      <c r="BB250" s="45"/>
      <c r="BC250" s="45"/>
      <c r="BD250" s="45"/>
      <c r="BE250" s="45"/>
      <c r="BF250" s="45"/>
    </row>
    <row r="251" spans="2:58" ht="5.85" customHeight="1" x14ac:dyDescent="0.25"/>
    <row r="252" spans="2:58" ht="2.85" customHeight="1" x14ac:dyDescent="0.25"/>
    <row r="253" spans="2:58" ht="0" hidden="1" customHeight="1" x14ac:dyDescent="0.25"/>
    <row r="254" spans="2:58" ht="14.45" customHeight="1" x14ac:dyDescent="0.25">
      <c r="B254" s="81" t="s">
        <v>287</v>
      </c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45"/>
      <c r="AS254" s="45"/>
      <c r="AT254" s="45"/>
      <c r="AU254" s="45"/>
      <c r="AV254" s="45"/>
      <c r="AW254" s="45"/>
      <c r="AX254" s="45"/>
      <c r="AY254" s="45"/>
      <c r="AZ254" s="45"/>
      <c r="BA254" s="45"/>
      <c r="BB254" s="45"/>
      <c r="BC254" s="45"/>
      <c r="BD254" s="45"/>
      <c r="BE254" s="45"/>
      <c r="BF254" s="45"/>
    </row>
    <row r="255" spans="2:58" ht="0" hidden="1" customHeight="1" x14ac:dyDescent="0.25"/>
    <row r="256" spans="2:58" ht="11.45" customHeight="1" x14ac:dyDescent="0.25">
      <c r="B256" s="77" t="s">
        <v>55</v>
      </c>
      <c r="C256" s="78"/>
      <c r="D256" s="78"/>
      <c r="E256" s="78"/>
      <c r="F256" s="80" t="s">
        <v>56</v>
      </c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80" t="s">
        <v>6</v>
      </c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7" t="s">
        <v>57</v>
      </c>
      <c r="AG256" s="78"/>
      <c r="AH256" s="78"/>
      <c r="AI256" s="78"/>
      <c r="AJ256" s="78"/>
      <c r="AK256" s="78"/>
      <c r="AL256" s="78"/>
      <c r="AM256" s="78"/>
      <c r="AN256" s="77" t="s">
        <v>58</v>
      </c>
      <c r="AO256" s="78"/>
      <c r="AP256" s="78"/>
      <c r="AQ256" s="78"/>
      <c r="AR256" s="78"/>
      <c r="AS256" s="78"/>
      <c r="AT256" s="78"/>
      <c r="AU256" s="78"/>
      <c r="AV256" s="78"/>
      <c r="AW256" s="80" t="s">
        <v>59</v>
      </c>
      <c r="AX256" s="78"/>
      <c r="AY256" s="78"/>
      <c r="AZ256" s="78"/>
      <c r="BA256" s="77" t="s">
        <v>60</v>
      </c>
      <c r="BB256" s="78"/>
      <c r="BC256" s="78"/>
      <c r="BD256" s="78"/>
      <c r="BE256" s="78"/>
      <c r="BF256" s="78"/>
    </row>
    <row r="257" spans="2:58" ht="11.45" customHeight="1" x14ac:dyDescent="0.25">
      <c r="B257" s="48">
        <v>1</v>
      </c>
      <c r="C257" s="45"/>
      <c r="D257" s="45"/>
      <c r="E257" s="45"/>
      <c r="F257" s="49" t="s">
        <v>288</v>
      </c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9" t="s">
        <v>289</v>
      </c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79">
        <v>65</v>
      </c>
      <c r="AG257" s="45"/>
      <c r="AH257" s="45"/>
      <c r="AI257" s="45"/>
      <c r="AJ257" s="45"/>
      <c r="AK257" s="45"/>
      <c r="AL257" s="45"/>
      <c r="AM257" s="45"/>
      <c r="AN257" s="48" t="s">
        <v>154</v>
      </c>
      <c r="AO257" s="45"/>
      <c r="AP257" s="45"/>
      <c r="AQ257" s="45"/>
      <c r="AR257" s="45"/>
      <c r="AS257" s="45"/>
      <c r="AT257" s="45"/>
      <c r="AU257" s="45"/>
      <c r="AV257" s="45"/>
      <c r="AW257" s="49" t="s">
        <v>64</v>
      </c>
      <c r="AX257" s="45"/>
      <c r="AY257" s="45"/>
      <c r="AZ257" s="45"/>
      <c r="BA257" s="79">
        <f t="shared" ref="BA257:BA260" si="13">AF257*AN257</f>
        <v>390</v>
      </c>
      <c r="BB257" s="45"/>
      <c r="BC257" s="45"/>
      <c r="BD257" s="45"/>
      <c r="BE257" s="45"/>
      <c r="BF257" s="45"/>
    </row>
    <row r="258" spans="2:58" ht="11.25" customHeight="1" x14ac:dyDescent="0.25">
      <c r="B258" s="48">
        <v>2</v>
      </c>
      <c r="C258" s="45"/>
      <c r="D258" s="45"/>
      <c r="E258" s="45"/>
      <c r="F258" s="49" t="s">
        <v>290</v>
      </c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9" t="s">
        <v>291</v>
      </c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79">
        <v>65</v>
      </c>
      <c r="AG258" s="45"/>
      <c r="AH258" s="45"/>
      <c r="AI258" s="45"/>
      <c r="AJ258" s="45"/>
      <c r="AK258" s="45"/>
      <c r="AL258" s="45"/>
      <c r="AM258" s="45"/>
      <c r="AN258" s="48" t="s">
        <v>198</v>
      </c>
      <c r="AO258" s="45"/>
      <c r="AP258" s="45"/>
      <c r="AQ258" s="45"/>
      <c r="AR258" s="45"/>
      <c r="AS258" s="45"/>
      <c r="AT258" s="45"/>
      <c r="AU258" s="45"/>
      <c r="AV258" s="45"/>
      <c r="AW258" s="49" t="s">
        <v>64</v>
      </c>
      <c r="AX258" s="45"/>
      <c r="AY258" s="45"/>
      <c r="AZ258" s="45"/>
      <c r="BA258" s="79">
        <f t="shared" si="13"/>
        <v>325</v>
      </c>
      <c r="BB258" s="45"/>
      <c r="BC258" s="45"/>
      <c r="BD258" s="45"/>
      <c r="BE258" s="45"/>
      <c r="BF258" s="45"/>
    </row>
    <row r="259" spans="2:58" ht="11.45" customHeight="1" x14ac:dyDescent="0.25">
      <c r="B259" s="48">
        <v>3</v>
      </c>
      <c r="C259" s="45"/>
      <c r="D259" s="45"/>
      <c r="E259" s="45"/>
      <c r="F259" s="49" t="s">
        <v>290</v>
      </c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9" t="s">
        <v>291</v>
      </c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79">
        <v>65</v>
      </c>
      <c r="AG259" s="45"/>
      <c r="AH259" s="45"/>
      <c r="AI259" s="45"/>
      <c r="AJ259" s="45"/>
      <c r="AK259" s="45"/>
      <c r="AL259" s="45"/>
      <c r="AM259" s="45"/>
      <c r="AN259" s="48" t="s">
        <v>71</v>
      </c>
      <c r="AO259" s="45"/>
      <c r="AP259" s="45"/>
      <c r="AQ259" s="45"/>
      <c r="AR259" s="45"/>
      <c r="AS259" s="45"/>
      <c r="AT259" s="45"/>
      <c r="AU259" s="45"/>
      <c r="AV259" s="45"/>
      <c r="AW259" s="49" t="s">
        <v>64</v>
      </c>
      <c r="AX259" s="45"/>
      <c r="AY259" s="45"/>
      <c r="AZ259" s="45"/>
      <c r="BA259" s="79">
        <f t="shared" si="13"/>
        <v>260</v>
      </c>
      <c r="BB259" s="45"/>
      <c r="BC259" s="45"/>
      <c r="BD259" s="45"/>
      <c r="BE259" s="45"/>
      <c r="BF259" s="45"/>
    </row>
    <row r="260" spans="2:58" ht="11.45" customHeight="1" x14ac:dyDescent="0.25">
      <c r="B260" s="48">
        <v>4</v>
      </c>
      <c r="C260" s="45"/>
      <c r="D260" s="45"/>
      <c r="E260" s="45"/>
      <c r="F260" s="49" t="s">
        <v>292</v>
      </c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9" t="s">
        <v>293</v>
      </c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79">
        <v>100</v>
      </c>
      <c r="AG260" s="45"/>
      <c r="AH260" s="45"/>
      <c r="AI260" s="45"/>
      <c r="AJ260" s="45"/>
      <c r="AK260" s="45"/>
      <c r="AL260" s="45"/>
      <c r="AM260" s="45"/>
      <c r="AN260" s="48" t="s">
        <v>207</v>
      </c>
      <c r="AO260" s="45"/>
      <c r="AP260" s="45"/>
      <c r="AQ260" s="45"/>
      <c r="AR260" s="45"/>
      <c r="AS260" s="45"/>
      <c r="AT260" s="45"/>
      <c r="AU260" s="45"/>
      <c r="AV260" s="45"/>
      <c r="AW260" s="49" t="s">
        <v>64</v>
      </c>
      <c r="AX260" s="45"/>
      <c r="AY260" s="45"/>
      <c r="AZ260" s="45"/>
      <c r="BA260" s="79">
        <f t="shared" si="13"/>
        <v>100</v>
      </c>
      <c r="BB260" s="45"/>
      <c r="BC260" s="45"/>
      <c r="BD260" s="45"/>
      <c r="BE260" s="45"/>
      <c r="BF260" s="45"/>
    </row>
    <row r="261" spans="2:58" ht="11.25" customHeight="1" x14ac:dyDescent="0.25">
      <c r="B261" s="82">
        <f>SUM(BA257:BF260)</f>
        <v>1075</v>
      </c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</row>
    <row r="262" spans="2:58" ht="0" hidden="1" customHeight="1" x14ac:dyDescent="0.25"/>
    <row r="263" spans="2:58" ht="2.85" customHeight="1" x14ac:dyDescent="0.25"/>
    <row r="264" spans="2:58" ht="4.3499999999999996" customHeight="1" x14ac:dyDescent="0.25"/>
    <row r="265" spans="2:58" ht="2.85" customHeight="1" x14ac:dyDescent="0.25"/>
    <row r="266" spans="2:58" ht="0" hidden="1" customHeight="1" x14ac:dyDescent="0.25"/>
    <row r="267" spans="2:58" ht="14.45" customHeight="1" x14ac:dyDescent="0.25">
      <c r="B267" s="81" t="s">
        <v>294</v>
      </c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  <c r="AR267" s="45"/>
      <c r="AS267" s="45"/>
      <c r="AT267" s="45"/>
      <c r="AU267" s="45"/>
      <c r="AV267" s="45"/>
      <c r="AW267" s="45"/>
      <c r="AX267" s="45"/>
      <c r="AY267" s="45"/>
      <c r="AZ267" s="45"/>
      <c r="BA267" s="45"/>
      <c r="BB267" s="45"/>
      <c r="BC267" s="45"/>
      <c r="BD267" s="45"/>
      <c r="BE267" s="45"/>
      <c r="BF267" s="45"/>
    </row>
    <row r="268" spans="2:58" ht="11.45" customHeight="1" x14ac:dyDescent="0.25">
      <c r="B268" s="77" t="s">
        <v>55</v>
      </c>
      <c r="C268" s="78"/>
      <c r="D268" s="78"/>
      <c r="E268" s="78"/>
      <c r="F268" s="80" t="s">
        <v>56</v>
      </c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80" t="s">
        <v>6</v>
      </c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7" t="s">
        <v>57</v>
      </c>
      <c r="AG268" s="78"/>
      <c r="AH268" s="78"/>
      <c r="AI268" s="78"/>
      <c r="AJ268" s="78"/>
      <c r="AK268" s="78"/>
      <c r="AL268" s="78"/>
      <c r="AM268" s="78"/>
      <c r="AN268" s="77" t="s">
        <v>58</v>
      </c>
      <c r="AO268" s="78"/>
      <c r="AP268" s="78"/>
      <c r="AQ268" s="78"/>
      <c r="AR268" s="78"/>
      <c r="AS268" s="78"/>
      <c r="AT268" s="78"/>
      <c r="AU268" s="78"/>
      <c r="AV268" s="78"/>
      <c r="AW268" s="80" t="s">
        <v>59</v>
      </c>
      <c r="AX268" s="78"/>
      <c r="AY268" s="78"/>
      <c r="AZ268" s="78"/>
      <c r="BA268" s="77" t="s">
        <v>60</v>
      </c>
      <c r="BB268" s="78"/>
      <c r="BC268" s="78"/>
      <c r="BD268" s="78"/>
      <c r="BE268" s="78"/>
      <c r="BF268" s="78"/>
    </row>
    <row r="269" spans="2:58" ht="11.45" customHeight="1" x14ac:dyDescent="0.25">
      <c r="B269" s="48">
        <v>1</v>
      </c>
      <c r="C269" s="45"/>
      <c r="D269" s="45"/>
      <c r="E269" s="45"/>
      <c r="F269" s="49" t="s">
        <v>295</v>
      </c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9" t="s">
        <v>296</v>
      </c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79">
        <v>1000</v>
      </c>
      <c r="AG269" s="45"/>
      <c r="AH269" s="45"/>
      <c r="AI269" s="45"/>
      <c r="AJ269" s="45"/>
      <c r="AK269" s="45"/>
      <c r="AL269" s="45"/>
      <c r="AM269" s="45"/>
      <c r="AN269" s="48" t="s">
        <v>207</v>
      </c>
      <c r="AO269" s="45"/>
      <c r="AP269" s="45"/>
      <c r="AQ269" s="45"/>
      <c r="AR269" s="45"/>
      <c r="AS269" s="45"/>
      <c r="AT269" s="45"/>
      <c r="AU269" s="45"/>
      <c r="AV269" s="45"/>
      <c r="AW269" s="49" t="s">
        <v>64</v>
      </c>
      <c r="AX269" s="45"/>
      <c r="AY269" s="45"/>
      <c r="AZ269" s="45"/>
      <c r="BA269" s="79">
        <f>AF269*AN269</f>
        <v>1000</v>
      </c>
      <c r="BB269" s="45"/>
      <c r="BC269" s="45"/>
      <c r="BD269" s="45"/>
      <c r="BE269" s="45"/>
      <c r="BF269" s="45"/>
    </row>
    <row r="270" spans="2:58" ht="11.25" customHeight="1" x14ac:dyDescent="0.25">
      <c r="B270" s="82">
        <f>SUM(BA269)</f>
        <v>1000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</row>
    <row r="271" spans="2:58" ht="3" customHeight="1" x14ac:dyDescent="0.25"/>
    <row r="272" spans="2:58" ht="4.3499999999999996" customHeight="1" x14ac:dyDescent="0.25"/>
    <row r="273" spans="2:58" ht="2.85" customHeight="1" x14ac:dyDescent="0.25"/>
    <row r="274" spans="2:58" ht="0" hidden="1" customHeight="1" x14ac:dyDescent="0.25"/>
    <row r="275" spans="2:58" ht="14.45" customHeight="1" x14ac:dyDescent="0.25">
      <c r="B275" s="81" t="s">
        <v>297</v>
      </c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  <c r="AR275" s="45"/>
      <c r="AS275" s="45"/>
      <c r="AT275" s="45"/>
      <c r="AU275" s="45"/>
      <c r="AV275" s="45"/>
      <c r="AW275" s="45"/>
      <c r="AX275" s="45"/>
      <c r="AY275" s="45"/>
      <c r="AZ275" s="45"/>
      <c r="BA275" s="45"/>
      <c r="BB275" s="45"/>
      <c r="BC275" s="45"/>
      <c r="BD275" s="45"/>
      <c r="BE275" s="45"/>
      <c r="BF275" s="45"/>
    </row>
    <row r="276" spans="2:58" ht="11.45" customHeight="1" x14ac:dyDescent="0.25">
      <c r="B276" s="77" t="s">
        <v>55</v>
      </c>
      <c r="C276" s="78"/>
      <c r="D276" s="78"/>
      <c r="E276" s="78"/>
      <c r="F276" s="80" t="s">
        <v>56</v>
      </c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80" t="s">
        <v>6</v>
      </c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7" t="s">
        <v>57</v>
      </c>
      <c r="AG276" s="78"/>
      <c r="AH276" s="78"/>
      <c r="AI276" s="78"/>
      <c r="AJ276" s="78"/>
      <c r="AK276" s="78"/>
      <c r="AL276" s="78"/>
      <c r="AM276" s="78"/>
      <c r="AN276" s="77" t="s">
        <v>58</v>
      </c>
      <c r="AO276" s="78"/>
      <c r="AP276" s="78"/>
      <c r="AQ276" s="78"/>
      <c r="AR276" s="78"/>
      <c r="AS276" s="78"/>
      <c r="AT276" s="78"/>
      <c r="AU276" s="78"/>
      <c r="AV276" s="78"/>
      <c r="AW276" s="80" t="s">
        <v>59</v>
      </c>
      <c r="AX276" s="78"/>
      <c r="AY276" s="78"/>
      <c r="AZ276" s="78"/>
      <c r="BA276" s="77" t="s">
        <v>60</v>
      </c>
      <c r="BB276" s="78"/>
      <c r="BC276" s="78"/>
      <c r="BD276" s="78"/>
      <c r="BE276" s="78"/>
      <c r="BF276" s="78"/>
    </row>
    <row r="277" spans="2:58" ht="11.45" customHeight="1" x14ac:dyDescent="0.25">
      <c r="B277" s="48">
        <v>1</v>
      </c>
      <c r="C277" s="45"/>
      <c r="D277" s="45"/>
      <c r="E277" s="45"/>
      <c r="F277" s="49" t="s">
        <v>298</v>
      </c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9" t="s">
        <v>299</v>
      </c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79">
        <v>27</v>
      </c>
      <c r="AG277" s="45"/>
      <c r="AH277" s="45"/>
      <c r="AI277" s="45"/>
      <c r="AJ277" s="45"/>
      <c r="AK277" s="45"/>
      <c r="AL277" s="45"/>
      <c r="AM277" s="45"/>
      <c r="AN277" s="48" t="s">
        <v>118</v>
      </c>
      <c r="AO277" s="45"/>
      <c r="AP277" s="45"/>
      <c r="AQ277" s="45"/>
      <c r="AR277" s="45"/>
      <c r="AS277" s="45"/>
      <c r="AT277" s="45"/>
      <c r="AU277" s="45"/>
      <c r="AV277" s="45"/>
      <c r="AW277" s="49" t="s">
        <v>83</v>
      </c>
      <c r="AX277" s="45"/>
      <c r="AY277" s="45"/>
      <c r="AZ277" s="45"/>
      <c r="BA277" s="79">
        <f t="shared" ref="BA277:BA279" si="14">AF277*AN277</f>
        <v>1080</v>
      </c>
      <c r="BB277" s="45"/>
      <c r="BC277" s="45"/>
      <c r="BD277" s="45"/>
      <c r="BE277" s="45"/>
      <c r="BF277" s="45"/>
    </row>
    <row r="278" spans="2:58" ht="11.25" customHeight="1" x14ac:dyDescent="0.25">
      <c r="B278" s="48">
        <v>2</v>
      </c>
      <c r="C278" s="45"/>
      <c r="D278" s="45"/>
      <c r="E278" s="45"/>
      <c r="F278" s="49" t="s">
        <v>300</v>
      </c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9" t="s">
        <v>301</v>
      </c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79">
        <v>30</v>
      </c>
      <c r="AG278" s="45"/>
      <c r="AH278" s="45"/>
      <c r="AI278" s="45"/>
      <c r="AJ278" s="45"/>
      <c r="AK278" s="45"/>
      <c r="AL278" s="45"/>
      <c r="AM278" s="45"/>
      <c r="AN278" s="48" t="s">
        <v>197</v>
      </c>
      <c r="AO278" s="45"/>
      <c r="AP278" s="45"/>
      <c r="AQ278" s="45"/>
      <c r="AR278" s="45"/>
      <c r="AS278" s="45"/>
      <c r="AT278" s="45"/>
      <c r="AU278" s="45"/>
      <c r="AV278" s="45"/>
      <c r="AW278" s="49" t="s">
        <v>83</v>
      </c>
      <c r="AX278" s="45"/>
      <c r="AY278" s="45"/>
      <c r="AZ278" s="45"/>
      <c r="BA278" s="79">
        <f t="shared" si="14"/>
        <v>720</v>
      </c>
      <c r="BB278" s="45"/>
      <c r="BC278" s="45"/>
      <c r="BD278" s="45"/>
      <c r="BE278" s="45"/>
      <c r="BF278" s="45"/>
    </row>
    <row r="279" spans="2:58" ht="11.45" customHeight="1" x14ac:dyDescent="0.25">
      <c r="B279" s="48">
        <v>3</v>
      </c>
      <c r="C279" s="45"/>
      <c r="D279" s="45"/>
      <c r="E279" s="45"/>
      <c r="F279" s="49" t="s">
        <v>302</v>
      </c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9" t="s">
        <v>303</v>
      </c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79">
        <v>25</v>
      </c>
      <c r="AG279" s="45"/>
      <c r="AH279" s="45"/>
      <c r="AI279" s="45"/>
      <c r="AJ279" s="45"/>
      <c r="AK279" s="45"/>
      <c r="AL279" s="45"/>
      <c r="AM279" s="45"/>
      <c r="AN279" s="48" t="s">
        <v>167</v>
      </c>
      <c r="AO279" s="45"/>
      <c r="AP279" s="45"/>
      <c r="AQ279" s="45"/>
      <c r="AR279" s="45"/>
      <c r="AS279" s="45"/>
      <c r="AT279" s="45"/>
      <c r="AU279" s="45"/>
      <c r="AV279" s="45"/>
      <c r="AW279" s="49" t="s">
        <v>83</v>
      </c>
      <c r="AX279" s="45"/>
      <c r="AY279" s="45"/>
      <c r="AZ279" s="45"/>
      <c r="BA279" s="79">
        <f t="shared" si="14"/>
        <v>375</v>
      </c>
      <c r="BB279" s="45"/>
      <c r="BC279" s="45"/>
      <c r="BD279" s="45"/>
      <c r="BE279" s="45"/>
      <c r="BF279" s="45"/>
    </row>
    <row r="280" spans="2:58" ht="11.25" customHeight="1" x14ac:dyDescent="0.25">
      <c r="B280" s="82">
        <f>SUM(BA277:BF279)</f>
        <v>2175</v>
      </c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</row>
    <row r="281" spans="2:58" ht="0" hidden="1" customHeight="1" x14ac:dyDescent="0.25"/>
    <row r="282" spans="2:58" ht="3" customHeight="1" x14ac:dyDescent="0.25"/>
    <row r="283" spans="2:58" ht="4.3499999999999996" customHeight="1" x14ac:dyDescent="0.25"/>
    <row r="284" spans="2:58" ht="2.85" customHeight="1" x14ac:dyDescent="0.25"/>
    <row r="285" spans="2:58" ht="0" hidden="1" customHeight="1" x14ac:dyDescent="0.25"/>
    <row r="286" spans="2:58" ht="14.45" customHeight="1" x14ac:dyDescent="0.25">
      <c r="B286" s="81" t="s">
        <v>304</v>
      </c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  <c r="AR286" s="45"/>
      <c r="AS286" s="45"/>
      <c r="AT286" s="45"/>
      <c r="AU286" s="45"/>
      <c r="AV286" s="45"/>
      <c r="AW286" s="45"/>
      <c r="AX286" s="45"/>
      <c r="AY286" s="45"/>
      <c r="AZ286" s="45"/>
      <c r="BA286" s="45"/>
      <c r="BB286" s="45"/>
      <c r="BC286" s="45"/>
      <c r="BD286" s="45"/>
      <c r="BE286" s="45"/>
      <c r="BF286" s="45"/>
    </row>
    <row r="287" spans="2:58" ht="11.45" customHeight="1" x14ac:dyDescent="0.25">
      <c r="B287" s="77" t="s">
        <v>55</v>
      </c>
      <c r="C287" s="78"/>
      <c r="D287" s="78"/>
      <c r="E287" s="78"/>
      <c r="F287" s="80" t="s">
        <v>56</v>
      </c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80" t="s">
        <v>6</v>
      </c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7" t="s">
        <v>57</v>
      </c>
      <c r="AG287" s="78"/>
      <c r="AH287" s="78"/>
      <c r="AI287" s="78"/>
      <c r="AJ287" s="78"/>
      <c r="AK287" s="78"/>
      <c r="AL287" s="78"/>
      <c r="AM287" s="78"/>
      <c r="AN287" s="77" t="s">
        <v>58</v>
      </c>
      <c r="AO287" s="78"/>
      <c r="AP287" s="78"/>
      <c r="AQ287" s="78"/>
      <c r="AR287" s="78"/>
      <c r="AS287" s="78"/>
      <c r="AT287" s="78"/>
      <c r="AU287" s="78"/>
      <c r="AV287" s="78"/>
      <c r="AW287" s="80" t="s">
        <v>59</v>
      </c>
      <c r="AX287" s="78"/>
      <c r="AY287" s="78"/>
      <c r="AZ287" s="78"/>
      <c r="BA287" s="77" t="s">
        <v>60</v>
      </c>
      <c r="BB287" s="78"/>
      <c r="BC287" s="78"/>
      <c r="BD287" s="78"/>
      <c r="BE287" s="78"/>
      <c r="BF287" s="78"/>
    </row>
    <row r="288" spans="2:58" ht="11.45" customHeight="1" x14ac:dyDescent="0.25">
      <c r="B288" s="48">
        <v>1</v>
      </c>
      <c r="C288" s="45"/>
      <c r="D288" s="45"/>
      <c r="E288" s="45"/>
      <c r="F288" s="49" t="s">
        <v>305</v>
      </c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9" t="s">
        <v>306</v>
      </c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79">
        <v>19</v>
      </c>
      <c r="AG288" s="45"/>
      <c r="AH288" s="45"/>
      <c r="AI288" s="45"/>
      <c r="AJ288" s="45"/>
      <c r="AK288" s="45"/>
      <c r="AL288" s="45"/>
      <c r="AM288" s="45"/>
      <c r="AN288" s="48" t="s">
        <v>307</v>
      </c>
      <c r="AO288" s="45"/>
      <c r="AP288" s="45"/>
      <c r="AQ288" s="45"/>
      <c r="AR288" s="45"/>
      <c r="AS288" s="45"/>
      <c r="AT288" s="45"/>
      <c r="AU288" s="45"/>
      <c r="AV288" s="45"/>
      <c r="AW288" s="49" t="s">
        <v>83</v>
      </c>
      <c r="AX288" s="45"/>
      <c r="AY288" s="45"/>
      <c r="AZ288" s="45"/>
      <c r="BA288" s="79">
        <f t="shared" ref="BA288:BA289" si="15">AF288*AN288</f>
        <v>6840</v>
      </c>
      <c r="BB288" s="45"/>
      <c r="BC288" s="45"/>
      <c r="BD288" s="45"/>
      <c r="BE288" s="45"/>
      <c r="BF288" s="45"/>
    </row>
    <row r="289" spans="2:58" ht="11.25" customHeight="1" x14ac:dyDescent="0.25">
      <c r="B289" s="48">
        <v>2</v>
      </c>
      <c r="C289" s="45"/>
      <c r="D289" s="45"/>
      <c r="E289" s="45"/>
      <c r="F289" s="49" t="s">
        <v>305</v>
      </c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9" t="s">
        <v>306</v>
      </c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79">
        <v>19</v>
      </c>
      <c r="AG289" s="45"/>
      <c r="AH289" s="45"/>
      <c r="AI289" s="45"/>
      <c r="AJ289" s="45"/>
      <c r="AK289" s="45"/>
      <c r="AL289" s="45"/>
      <c r="AM289" s="45"/>
      <c r="AN289" s="48" t="s">
        <v>118</v>
      </c>
      <c r="AO289" s="45"/>
      <c r="AP289" s="45"/>
      <c r="AQ289" s="45"/>
      <c r="AR289" s="45"/>
      <c r="AS289" s="45"/>
      <c r="AT289" s="45"/>
      <c r="AU289" s="45"/>
      <c r="AV289" s="45"/>
      <c r="AW289" s="49" t="s">
        <v>83</v>
      </c>
      <c r="AX289" s="45"/>
      <c r="AY289" s="45"/>
      <c r="AZ289" s="45"/>
      <c r="BA289" s="79">
        <f t="shared" si="15"/>
        <v>760</v>
      </c>
      <c r="BB289" s="45"/>
      <c r="BC289" s="45"/>
      <c r="BD289" s="45"/>
      <c r="BE289" s="45"/>
      <c r="BF289" s="45"/>
    </row>
    <row r="290" spans="2:58" ht="11.45" customHeight="1" x14ac:dyDescent="0.25">
      <c r="B290" s="82">
        <f>SUM(BA288:BF289)</f>
        <v>7600</v>
      </c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</row>
    <row r="291" spans="2:58" ht="3" customHeight="1" x14ac:dyDescent="0.25"/>
    <row r="292" spans="2:58" ht="4.3499999999999996" customHeight="1" x14ac:dyDescent="0.25"/>
    <row r="293" spans="2:58" ht="2.85" customHeight="1" x14ac:dyDescent="0.25"/>
    <row r="294" spans="2:58" ht="0" hidden="1" customHeight="1" x14ac:dyDescent="0.25"/>
    <row r="295" spans="2:58" ht="14.45" customHeight="1" x14ac:dyDescent="0.25">
      <c r="B295" s="81" t="s">
        <v>308</v>
      </c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45"/>
      <c r="AS295" s="45"/>
      <c r="AT295" s="45"/>
      <c r="AU295" s="45"/>
      <c r="AV295" s="45"/>
      <c r="AW295" s="45"/>
    </row>
    <row r="296" spans="2:58" ht="11.45" customHeight="1" x14ac:dyDescent="0.25">
      <c r="B296" s="77" t="s">
        <v>55</v>
      </c>
      <c r="C296" s="78"/>
      <c r="D296" s="78"/>
      <c r="E296" s="78"/>
      <c r="F296" s="80" t="s">
        <v>56</v>
      </c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80" t="s">
        <v>6</v>
      </c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7" t="s">
        <v>57</v>
      </c>
      <c r="AG296" s="78"/>
      <c r="AH296" s="78"/>
      <c r="AI296" s="78"/>
      <c r="AJ296" s="78"/>
      <c r="AK296" s="78"/>
      <c r="AL296" s="78"/>
      <c r="AM296" s="78"/>
      <c r="AN296" s="77" t="s">
        <v>58</v>
      </c>
      <c r="AO296" s="78"/>
      <c r="AP296" s="78"/>
      <c r="AQ296" s="78"/>
      <c r="AR296" s="78"/>
      <c r="AS296" s="78"/>
      <c r="AT296" s="78"/>
      <c r="AU296" s="78"/>
      <c r="AV296" s="78"/>
      <c r="AW296" s="80" t="s">
        <v>59</v>
      </c>
      <c r="AX296" s="78"/>
      <c r="AY296" s="78"/>
      <c r="AZ296" s="78"/>
      <c r="BA296" s="77" t="s">
        <v>60</v>
      </c>
      <c r="BB296" s="78"/>
      <c r="BC296" s="78"/>
      <c r="BD296" s="78"/>
      <c r="BE296" s="78"/>
      <c r="BF296" s="78"/>
    </row>
    <row r="297" spans="2:58" ht="11.45" customHeight="1" x14ac:dyDescent="0.25">
      <c r="B297" s="48">
        <v>1</v>
      </c>
      <c r="C297" s="45"/>
      <c r="D297" s="45"/>
      <c r="E297" s="45"/>
      <c r="F297" s="49" t="s">
        <v>309</v>
      </c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9" t="s">
        <v>310</v>
      </c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79">
        <v>88</v>
      </c>
      <c r="AG297" s="45"/>
      <c r="AH297" s="45"/>
      <c r="AI297" s="45"/>
      <c r="AJ297" s="45"/>
      <c r="AK297" s="45"/>
      <c r="AL297" s="45"/>
      <c r="AM297" s="45"/>
      <c r="AN297" s="48" t="s">
        <v>190</v>
      </c>
      <c r="AO297" s="45"/>
      <c r="AP297" s="45"/>
      <c r="AQ297" s="45"/>
      <c r="AR297" s="45"/>
      <c r="AS297" s="45"/>
      <c r="AT297" s="45"/>
      <c r="AU297" s="45"/>
      <c r="AV297" s="45"/>
      <c r="AW297" s="49" t="s">
        <v>64</v>
      </c>
      <c r="AX297" s="45"/>
      <c r="AY297" s="45"/>
      <c r="AZ297" s="45"/>
      <c r="BA297" s="79">
        <f t="shared" ref="BA297:BA300" si="16">AF297*AN297</f>
        <v>176</v>
      </c>
      <c r="BB297" s="45"/>
      <c r="BC297" s="45"/>
      <c r="BD297" s="45"/>
      <c r="BE297" s="45"/>
      <c r="BF297" s="45"/>
    </row>
    <row r="298" spans="2:58" ht="11.25" customHeight="1" x14ac:dyDescent="0.25">
      <c r="B298" s="48">
        <v>2</v>
      </c>
      <c r="C298" s="45"/>
      <c r="D298" s="45"/>
      <c r="E298" s="45"/>
      <c r="F298" s="49" t="s">
        <v>311</v>
      </c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9" t="s">
        <v>312</v>
      </c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79">
        <v>88</v>
      </c>
      <c r="AG298" s="45"/>
      <c r="AH298" s="45"/>
      <c r="AI298" s="45"/>
      <c r="AJ298" s="45"/>
      <c r="AK298" s="45"/>
      <c r="AL298" s="45"/>
      <c r="AM298" s="45"/>
      <c r="AN298" s="48" t="s">
        <v>201</v>
      </c>
      <c r="AO298" s="45"/>
      <c r="AP298" s="45"/>
      <c r="AQ298" s="45"/>
      <c r="AR298" s="45"/>
      <c r="AS298" s="45"/>
      <c r="AT298" s="45"/>
      <c r="AU298" s="45"/>
      <c r="AV298" s="45"/>
      <c r="AW298" s="49" t="s">
        <v>64</v>
      </c>
      <c r="AX298" s="45"/>
      <c r="AY298" s="45"/>
      <c r="AZ298" s="45"/>
      <c r="BA298" s="79">
        <f t="shared" si="16"/>
        <v>264</v>
      </c>
      <c r="BB298" s="45"/>
      <c r="BC298" s="45"/>
      <c r="BD298" s="45"/>
      <c r="BE298" s="45"/>
      <c r="BF298" s="45"/>
    </row>
    <row r="299" spans="2:58" ht="11.45" customHeight="1" x14ac:dyDescent="0.25">
      <c r="B299" s="48">
        <v>3</v>
      </c>
      <c r="C299" s="45"/>
      <c r="D299" s="45"/>
      <c r="E299" s="45"/>
      <c r="F299" s="49" t="s">
        <v>313</v>
      </c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9" t="s">
        <v>314</v>
      </c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79">
        <v>100</v>
      </c>
      <c r="AG299" s="45"/>
      <c r="AH299" s="45"/>
      <c r="AI299" s="45"/>
      <c r="AJ299" s="45"/>
      <c r="AK299" s="45"/>
      <c r="AL299" s="45"/>
      <c r="AM299" s="45"/>
      <c r="AN299" s="48" t="s">
        <v>315</v>
      </c>
      <c r="AO299" s="45"/>
      <c r="AP299" s="45"/>
      <c r="AQ299" s="45"/>
      <c r="AR299" s="45"/>
      <c r="AS299" s="45"/>
      <c r="AT299" s="45"/>
      <c r="AU299" s="45"/>
      <c r="AV299" s="45"/>
      <c r="AW299" s="49" t="s">
        <v>64</v>
      </c>
      <c r="AX299" s="45"/>
      <c r="AY299" s="45"/>
      <c r="AZ299" s="45"/>
      <c r="BA299" s="79">
        <f t="shared" si="16"/>
        <v>1400</v>
      </c>
      <c r="BB299" s="45"/>
      <c r="BC299" s="45"/>
      <c r="BD299" s="45"/>
      <c r="BE299" s="45"/>
      <c r="BF299" s="45"/>
    </row>
    <row r="300" spans="2:58" ht="11.45" customHeight="1" x14ac:dyDescent="0.25">
      <c r="B300" s="48">
        <v>4</v>
      </c>
      <c r="C300" s="45"/>
      <c r="D300" s="45"/>
      <c r="E300" s="45"/>
      <c r="F300" s="49" t="s">
        <v>316</v>
      </c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9" t="s">
        <v>317</v>
      </c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79">
        <v>50</v>
      </c>
      <c r="AG300" s="45"/>
      <c r="AH300" s="45"/>
      <c r="AI300" s="45"/>
      <c r="AJ300" s="45"/>
      <c r="AK300" s="45"/>
      <c r="AL300" s="45"/>
      <c r="AM300" s="45"/>
      <c r="AN300" s="48" t="s">
        <v>315</v>
      </c>
      <c r="AO300" s="45"/>
      <c r="AP300" s="45"/>
      <c r="AQ300" s="45"/>
      <c r="AR300" s="45"/>
      <c r="AS300" s="45"/>
      <c r="AT300" s="45"/>
      <c r="AU300" s="45"/>
      <c r="AV300" s="45"/>
      <c r="AW300" s="49" t="s">
        <v>64</v>
      </c>
      <c r="AX300" s="45"/>
      <c r="AY300" s="45"/>
      <c r="AZ300" s="45"/>
      <c r="BA300" s="79">
        <f t="shared" si="16"/>
        <v>700</v>
      </c>
      <c r="BB300" s="45"/>
      <c r="BC300" s="45"/>
      <c r="BD300" s="45"/>
      <c r="BE300" s="45"/>
      <c r="BF300" s="45"/>
    </row>
    <row r="301" spans="2:58" ht="11.25" customHeight="1" x14ac:dyDescent="0.25">
      <c r="B301" s="82">
        <f>SUM(BA297:BF300)</f>
        <v>2540</v>
      </c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</row>
    <row r="302" spans="2:58" ht="0" hidden="1" customHeight="1" x14ac:dyDescent="0.25"/>
    <row r="303" spans="2:58" ht="3" customHeight="1" x14ac:dyDescent="0.25"/>
    <row r="304" spans="2:58" ht="4.3499999999999996" customHeight="1" x14ac:dyDescent="0.25"/>
    <row r="305" spans="2:58" ht="2.85" customHeight="1" x14ac:dyDescent="0.25"/>
    <row r="306" spans="2:58" ht="0" hidden="1" customHeight="1" x14ac:dyDescent="0.25"/>
    <row r="307" spans="2:58" ht="14.45" customHeight="1" x14ac:dyDescent="0.25">
      <c r="B307" s="81" t="s">
        <v>318</v>
      </c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</row>
    <row r="308" spans="2:58" ht="0" hidden="1" customHeight="1" x14ac:dyDescent="0.25"/>
    <row r="309" spans="2:58" ht="11.45" customHeight="1" x14ac:dyDescent="0.25">
      <c r="B309" s="77" t="s">
        <v>55</v>
      </c>
      <c r="C309" s="78"/>
      <c r="D309" s="78"/>
      <c r="E309" s="78"/>
      <c r="F309" s="80" t="s">
        <v>56</v>
      </c>
      <c r="G309" s="78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80" t="s">
        <v>6</v>
      </c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7" t="s">
        <v>57</v>
      </c>
      <c r="AG309" s="78"/>
      <c r="AH309" s="78"/>
      <c r="AI309" s="78"/>
      <c r="AJ309" s="78"/>
      <c r="AK309" s="78"/>
      <c r="AL309" s="78"/>
      <c r="AM309" s="78"/>
      <c r="AN309" s="77" t="s">
        <v>58</v>
      </c>
      <c r="AO309" s="78"/>
      <c r="AP309" s="78"/>
      <c r="AQ309" s="78"/>
      <c r="AR309" s="78"/>
      <c r="AS309" s="78"/>
      <c r="AT309" s="78"/>
      <c r="AU309" s="78"/>
      <c r="AV309" s="78"/>
      <c r="AW309" s="80" t="s">
        <v>59</v>
      </c>
      <c r="AX309" s="78"/>
      <c r="AY309" s="78"/>
      <c r="AZ309" s="78"/>
      <c r="BA309" s="77" t="s">
        <v>60</v>
      </c>
      <c r="BB309" s="78"/>
      <c r="BC309" s="78"/>
      <c r="BD309" s="78"/>
      <c r="BE309" s="78"/>
      <c r="BF309" s="78"/>
    </row>
    <row r="310" spans="2:58" ht="11.45" customHeight="1" x14ac:dyDescent="0.25">
      <c r="B310" s="48">
        <v>1</v>
      </c>
      <c r="C310" s="45"/>
      <c r="D310" s="45"/>
      <c r="E310" s="45"/>
      <c r="F310" s="49" t="s">
        <v>319</v>
      </c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9" t="s">
        <v>320</v>
      </c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79">
        <v>300</v>
      </c>
      <c r="AG310" s="45"/>
      <c r="AH310" s="45"/>
      <c r="AI310" s="45"/>
      <c r="AJ310" s="45"/>
      <c r="AK310" s="45"/>
      <c r="AL310" s="45"/>
      <c r="AM310" s="45"/>
      <c r="AN310" s="48" t="s">
        <v>71</v>
      </c>
      <c r="AO310" s="45"/>
      <c r="AP310" s="45"/>
      <c r="AQ310" s="45"/>
      <c r="AR310" s="45"/>
      <c r="AS310" s="45"/>
      <c r="AT310" s="45"/>
      <c r="AU310" s="45"/>
      <c r="AV310" s="45"/>
      <c r="AW310" s="49" t="s">
        <v>64</v>
      </c>
      <c r="AX310" s="45"/>
      <c r="AY310" s="45"/>
      <c r="AZ310" s="45"/>
      <c r="BA310" s="79">
        <f>AF310*AN310</f>
        <v>1200</v>
      </c>
      <c r="BB310" s="45"/>
      <c r="BC310" s="45"/>
      <c r="BD310" s="45"/>
      <c r="BE310" s="45"/>
      <c r="BF310" s="45"/>
    </row>
    <row r="311" spans="2:58" ht="11.25" customHeight="1" x14ac:dyDescent="0.25">
      <c r="B311" s="82">
        <f>SUM(BA310)</f>
        <v>1200</v>
      </c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</row>
    <row r="312" spans="2:58" ht="3" customHeight="1" x14ac:dyDescent="0.25"/>
    <row r="313" spans="2:58" ht="1.5" customHeight="1" x14ac:dyDescent="0.25"/>
    <row r="314" spans="2:58" ht="11.25" customHeight="1" x14ac:dyDescent="0.25">
      <c r="B314" s="46" t="s">
        <v>285</v>
      </c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AS314" s="45"/>
      <c r="AT314" s="45"/>
      <c r="AU314" s="45"/>
      <c r="AV314" s="45"/>
      <c r="AW314" s="45"/>
      <c r="AX314" s="45"/>
      <c r="AY314" s="45"/>
      <c r="AZ314" s="45"/>
      <c r="BA314" s="45"/>
      <c r="BB314" s="45"/>
      <c r="BC314" s="45"/>
      <c r="BD314" s="45"/>
      <c r="BE314" s="45"/>
      <c r="BF314" s="45"/>
    </row>
    <row r="315" spans="2:58" ht="1.5" customHeight="1" x14ac:dyDescent="0.25"/>
    <row r="316" spans="2:58" ht="11.25" customHeight="1" x14ac:dyDescent="0.25">
      <c r="D316" s="48" t="s">
        <v>77</v>
      </c>
      <c r="E316" s="45"/>
      <c r="F316" s="45"/>
      <c r="H316" s="48">
        <v>0</v>
      </c>
      <c r="I316" s="45"/>
      <c r="J316" s="45"/>
      <c r="K316" s="45"/>
      <c r="L316" s="45"/>
      <c r="M316" s="45"/>
      <c r="N316" s="45"/>
      <c r="O316" s="45"/>
      <c r="P316" s="49" t="s">
        <v>78</v>
      </c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</row>
    <row r="317" spans="2:58" ht="12.75" customHeight="1" x14ac:dyDescent="0.25"/>
    <row r="318" spans="2:58" ht="11.45" customHeight="1" x14ac:dyDescent="0.25">
      <c r="B318" s="49" t="s">
        <v>2</v>
      </c>
      <c r="C318" s="45"/>
      <c r="D318" s="45"/>
      <c r="E318" s="45"/>
      <c r="F318" s="45"/>
      <c r="G318" s="45"/>
      <c r="H318" s="45"/>
      <c r="I318" s="45"/>
      <c r="J318" s="45"/>
      <c r="K318" s="47" t="s">
        <v>8</v>
      </c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spans="2:58" ht="11.25" customHeight="1" x14ac:dyDescent="0.25">
      <c r="B319" s="49" t="s">
        <v>321</v>
      </c>
      <c r="C319" s="45"/>
      <c r="D319" s="45"/>
      <c r="E319" s="45"/>
      <c r="F319" s="45"/>
      <c r="G319" s="45"/>
      <c r="H319" s="45"/>
      <c r="I319" s="45"/>
      <c r="J319" s="45"/>
      <c r="K319" s="84">
        <v>0</v>
      </c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</row>
    <row r="320" spans="2:58" ht="0" hidden="1" customHeight="1" x14ac:dyDescent="0.25"/>
    <row r="321" spans="2:25" ht="14.25" customHeight="1" x14ac:dyDescent="0.25"/>
    <row r="322" spans="2:25" ht="11.45" customHeight="1" x14ac:dyDescent="0.25">
      <c r="B322" s="76" t="s">
        <v>2</v>
      </c>
      <c r="C322" s="62"/>
      <c r="D322" s="62"/>
      <c r="E322" s="62"/>
      <c r="F322" s="62"/>
      <c r="G322" s="62"/>
      <c r="H322" s="62"/>
      <c r="I322" s="62"/>
      <c r="J322" s="62"/>
      <c r="K322" s="62"/>
      <c r="M322" s="61" t="s">
        <v>7</v>
      </c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</row>
    <row r="323" spans="2:25" ht="11.25" customHeight="1" x14ac:dyDescent="0.25">
      <c r="B323" s="61" t="s">
        <v>8</v>
      </c>
      <c r="C323" s="62"/>
      <c r="D323" s="62"/>
      <c r="E323" s="62"/>
      <c r="F323" s="62"/>
      <c r="G323" s="62"/>
      <c r="H323" s="62"/>
      <c r="I323" s="62"/>
      <c r="J323" s="62"/>
      <c r="K323" s="62"/>
      <c r="L323" s="11"/>
      <c r="M323" s="61">
        <v>0</v>
      </c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</row>
    <row r="324" spans="2:25" ht="0" hidden="1" customHeight="1" x14ac:dyDescent="0.25"/>
    <row r="325" spans="2:25" ht="3" customHeight="1" x14ac:dyDescent="0.25"/>
    <row r="326" spans="2:25" ht="11.25" customHeight="1" x14ac:dyDescent="0.25">
      <c r="B326" s="65" t="s">
        <v>51</v>
      </c>
      <c r="C326" s="45"/>
      <c r="D326" s="45"/>
      <c r="E326" s="45"/>
      <c r="F326" s="45"/>
      <c r="G326" s="45"/>
      <c r="H326" s="45"/>
      <c r="I326" s="45"/>
      <c r="J326" s="45"/>
      <c r="K326" s="45"/>
      <c r="M326" s="66">
        <f>B311+B301+B290+B280+B270+B261</f>
        <v>15590</v>
      </c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</row>
  </sheetData>
  <mergeCells count="1018">
    <mergeCell ref="B322:K322"/>
    <mergeCell ref="M322:Y322"/>
    <mergeCell ref="B323:K323"/>
    <mergeCell ref="M323:Y323"/>
    <mergeCell ref="B326:K326"/>
    <mergeCell ref="M326:Y326"/>
    <mergeCell ref="D316:F316"/>
    <mergeCell ref="H316:O316"/>
    <mergeCell ref="P316:AB316"/>
    <mergeCell ref="B318:J318"/>
    <mergeCell ref="K318:W318"/>
    <mergeCell ref="B319:J319"/>
    <mergeCell ref="K319:W319"/>
    <mergeCell ref="B311:BF311"/>
    <mergeCell ref="B314:BF314"/>
    <mergeCell ref="AF297:AM297"/>
    <mergeCell ref="AN297:AV297"/>
    <mergeCell ref="AW297:AZ297"/>
    <mergeCell ref="BA297:BF297"/>
    <mergeCell ref="AW309:AZ309"/>
    <mergeCell ref="BA309:BF309"/>
    <mergeCell ref="B310:E310"/>
    <mergeCell ref="F310:T310"/>
    <mergeCell ref="U310:AE310"/>
    <mergeCell ref="AF310:AM310"/>
    <mergeCell ref="AN310:AV310"/>
    <mergeCell ref="AW310:AZ310"/>
    <mergeCell ref="BA310:BF310"/>
    <mergeCell ref="B307:AK307"/>
    <mergeCell ref="B309:E309"/>
    <mergeCell ref="F309:T309"/>
    <mergeCell ref="U309:AE309"/>
    <mergeCell ref="AF309:AM309"/>
    <mergeCell ref="AN309:AV309"/>
    <mergeCell ref="BA300:BF300"/>
    <mergeCell ref="B301:BF301"/>
    <mergeCell ref="B300:E300"/>
    <mergeCell ref="F300:T300"/>
    <mergeCell ref="U300:AE300"/>
    <mergeCell ref="AF300:AM300"/>
    <mergeCell ref="AN300:AV300"/>
    <mergeCell ref="AW300:AZ300"/>
    <mergeCell ref="B296:E296"/>
    <mergeCell ref="F296:T296"/>
    <mergeCell ref="U296:AE296"/>
    <mergeCell ref="AF296:AM296"/>
    <mergeCell ref="AN296:AV296"/>
    <mergeCell ref="AW296:AZ296"/>
    <mergeCell ref="BA289:BF289"/>
    <mergeCell ref="B290:BF290"/>
    <mergeCell ref="B289:E289"/>
    <mergeCell ref="F289:T289"/>
    <mergeCell ref="U289:AE289"/>
    <mergeCell ref="AF289:AM289"/>
    <mergeCell ref="AN289:AV289"/>
    <mergeCell ref="AW289:AZ289"/>
    <mergeCell ref="BA298:BF298"/>
    <mergeCell ref="B299:E299"/>
    <mergeCell ref="F299:T299"/>
    <mergeCell ref="U299:AE299"/>
    <mergeCell ref="AF299:AM299"/>
    <mergeCell ref="AN299:AV299"/>
    <mergeCell ref="AW299:AZ299"/>
    <mergeCell ref="BA299:BF299"/>
    <mergeCell ref="B298:E298"/>
    <mergeCell ref="F298:T298"/>
    <mergeCell ref="U298:AE298"/>
    <mergeCell ref="AF298:AM298"/>
    <mergeCell ref="AN298:AV298"/>
    <mergeCell ref="AW298:AZ298"/>
    <mergeCell ref="BA296:BF296"/>
    <mergeCell ref="B297:E297"/>
    <mergeCell ref="F297:T297"/>
    <mergeCell ref="U297:AE297"/>
    <mergeCell ref="BA287:BF287"/>
    <mergeCell ref="B288:E288"/>
    <mergeCell ref="F288:T288"/>
    <mergeCell ref="U288:AE288"/>
    <mergeCell ref="AF288:AM288"/>
    <mergeCell ref="AN288:AV288"/>
    <mergeCell ref="AW288:AZ288"/>
    <mergeCell ref="BA288:BF288"/>
    <mergeCell ref="B287:E287"/>
    <mergeCell ref="F287:T287"/>
    <mergeCell ref="U287:AE287"/>
    <mergeCell ref="AF287:AM287"/>
    <mergeCell ref="AN287:AV287"/>
    <mergeCell ref="AW287:AZ287"/>
    <mergeCell ref="B280:BF280"/>
    <mergeCell ref="B286:BF286"/>
    <mergeCell ref="B295:AW295"/>
    <mergeCell ref="BA278:BF278"/>
    <mergeCell ref="B279:E279"/>
    <mergeCell ref="F279:T279"/>
    <mergeCell ref="U279:AE279"/>
    <mergeCell ref="AF279:AM279"/>
    <mergeCell ref="AN279:AV279"/>
    <mergeCell ref="AW279:AZ279"/>
    <mergeCell ref="BA279:BF279"/>
    <mergeCell ref="B278:E278"/>
    <mergeCell ref="F278:T278"/>
    <mergeCell ref="U278:AE278"/>
    <mergeCell ref="AF278:AM278"/>
    <mergeCell ref="AN278:AV278"/>
    <mergeCell ref="AW278:AZ278"/>
    <mergeCell ref="AW276:AZ276"/>
    <mergeCell ref="BA276:BF276"/>
    <mergeCell ref="B277:E277"/>
    <mergeCell ref="F277:T277"/>
    <mergeCell ref="U277:AE277"/>
    <mergeCell ref="AF277:AM277"/>
    <mergeCell ref="AN277:AV277"/>
    <mergeCell ref="AW277:AZ277"/>
    <mergeCell ref="BA277:BF277"/>
    <mergeCell ref="B270:BF270"/>
    <mergeCell ref="B275:BF275"/>
    <mergeCell ref="B276:E276"/>
    <mergeCell ref="F276:T276"/>
    <mergeCell ref="U276:AE276"/>
    <mergeCell ref="AF276:AM276"/>
    <mergeCell ref="AN276:AV276"/>
    <mergeCell ref="BA268:BF268"/>
    <mergeCell ref="B269:E269"/>
    <mergeCell ref="F269:T269"/>
    <mergeCell ref="U269:AE269"/>
    <mergeCell ref="AF269:AM269"/>
    <mergeCell ref="AN269:AV269"/>
    <mergeCell ref="AW269:AZ269"/>
    <mergeCell ref="BA269:BF269"/>
    <mergeCell ref="B268:E268"/>
    <mergeCell ref="F268:T268"/>
    <mergeCell ref="U268:AE268"/>
    <mergeCell ref="AF268:AM268"/>
    <mergeCell ref="AN268:AV268"/>
    <mergeCell ref="AW268:AZ268"/>
    <mergeCell ref="BA260:BF260"/>
    <mergeCell ref="B261:BF261"/>
    <mergeCell ref="B267:BF267"/>
    <mergeCell ref="B260:E260"/>
    <mergeCell ref="F260:T260"/>
    <mergeCell ref="U260:AE260"/>
    <mergeCell ref="AF260:AM260"/>
    <mergeCell ref="AN260:AV260"/>
    <mergeCell ref="AW260:AZ260"/>
    <mergeCell ref="BA258:BF258"/>
    <mergeCell ref="B259:E259"/>
    <mergeCell ref="F259:T259"/>
    <mergeCell ref="U259:AE259"/>
    <mergeCell ref="AF259:AM259"/>
    <mergeCell ref="AN259:AV259"/>
    <mergeCell ref="AW259:AZ259"/>
    <mergeCell ref="BA259:BF259"/>
    <mergeCell ref="B258:E258"/>
    <mergeCell ref="F258:T258"/>
    <mergeCell ref="U258:AE258"/>
    <mergeCell ref="AF258:AM258"/>
    <mergeCell ref="AN258:AV258"/>
    <mergeCell ref="AW258:AZ258"/>
    <mergeCell ref="BA256:BF256"/>
    <mergeCell ref="B257:E257"/>
    <mergeCell ref="F257:T257"/>
    <mergeCell ref="U257:AE257"/>
    <mergeCell ref="AF257:AM257"/>
    <mergeCell ref="AN257:AV257"/>
    <mergeCell ref="AW257:AZ257"/>
    <mergeCell ref="BA257:BF257"/>
    <mergeCell ref="B246:K246"/>
    <mergeCell ref="M246:Y246"/>
    <mergeCell ref="B250:BF250"/>
    <mergeCell ref="B254:BF254"/>
    <mergeCell ref="B256:E256"/>
    <mergeCell ref="F256:T256"/>
    <mergeCell ref="U256:AE256"/>
    <mergeCell ref="AF256:AM256"/>
    <mergeCell ref="AN256:AV256"/>
    <mergeCell ref="AW256:AZ256"/>
    <mergeCell ref="U227:AE227"/>
    <mergeCell ref="AF227:AM227"/>
    <mergeCell ref="AN227:AV227"/>
    <mergeCell ref="AW227:AZ227"/>
    <mergeCell ref="BA227:BF227"/>
    <mergeCell ref="D240:F240"/>
    <mergeCell ref="H240:Q240"/>
    <mergeCell ref="S240:AC240"/>
    <mergeCell ref="B242:K242"/>
    <mergeCell ref="M242:Y242"/>
    <mergeCell ref="B243:K243"/>
    <mergeCell ref="M243:Y243"/>
    <mergeCell ref="B232:BF232"/>
    <mergeCell ref="B234:BF234"/>
    <mergeCell ref="D236:F236"/>
    <mergeCell ref="H236:O236"/>
    <mergeCell ref="P236:AB236"/>
    <mergeCell ref="B238:BF238"/>
    <mergeCell ref="BA230:BF230"/>
    <mergeCell ref="B231:E231"/>
    <mergeCell ref="F231:T231"/>
    <mergeCell ref="U231:AE231"/>
    <mergeCell ref="AF231:AM231"/>
    <mergeCell ref="AN231:AV231"/>
    <mergeCell ref="AW231:AZ231"/>
    <mergeCell ref="BA231:BF231"/>
    <mergeCell ref="B230:E230"/>
    <mergeCell ref="F230:T230"/>
    <mergeCell ref="U230:AE230"/>
    <mergeCell ref="AF230:AM230"/>
    <mergeCell ref="AN230:AV230"/>
    <mergeCell ref="AW230:AZ230"/>
    <mergeCell ref="B224:AG224"/>
    <mergeCell ref="B226:E226"/>
    <mergeCell ref="F226:T226"/>
    <mergeCell ref="U226:AE226"/>
    <mergeCell ref="AF226:AM226"/>
    <mergeCell ref="AN226:AV226"/>
    <mergeCell ref="BA219:BF219"/>
    <mergeCell ref="B220:BF220"/>
    <mergeCell ref="B219:E219"/>
    <mergeCell ref="F219:T219"/>
    <mergeCell ref="U219:AE219"/>
    <mergeCell ref="AF219:AM219"/>
    <mergeCell ref="AN219:AV219"/>
    <mergeCell ref="AW219:AZ219"/>
    <mergeCell ref="BA228:BF228"/>
    <mergeCell ref="B229:E229"/>
    <mergeCell ref="F229:T229"/>
    <mergeCell ref="U229:AE229"/>
    <mergeCell ref="AF229:AM229"/>
    <mergeCell ref="AN229:AV229"/>
    <mergeCell ref="AW229:AZ229"/>
    <mergeCell ref="BA229:BF229"/>
    <mergeCell ref="B228:E228"/>
    <mergeCell ref="F228:T228"/>
    <mergeCell ref="U228:AE228"/>
    <mergeCell ref="AF228:AM228"/>
    <mergeCell ref="AN228:AV228"/>
    <mergeCell ref="AW228:AZ228"/>
    <mergeCell ref="AW226:AZ226"/>
    <mergeCell ref="BA226:BF226"/>
    <mergeCell ref="B227:E227"/>
    <mergeCell ref="F227:T227"/>
    <mergeCell ref="BA217:BF217"/>
    <mergeCell ref="B218:E218"/>
    <mergeCell ref="F218:T218"/>
    <mergeCell ref="U218:AE218"/>
    <mergeCell ref="AF218:AM218"/>
    <mergeCell ref="AN218:AV218"/>
    <mergeCell ref="AW218:AZ218"/>
    <mergeCell ref="BA218:BF218"/>
    <mergeCell ref="B217:E217"/>
    <mergeCell ref="F217:T217"/>
    <mergeCell ref="U217:AE217"/>
    <mergeCell ref="AF217:AM217"/>
    <mergeCell ref="AN217:AV217"/>
    <mergeCell ref="AW217:AZ217"/>
    <mergeCell ref="BA215:BF215"/>
    <mergeCell ref="B216:E216"/>
    <mergeCell ref="F216:T216"/>
    <mergeCell ref="U216:AE216"/>
    <mergeCell ref="AF216:AM216"/>
    <mergeCell ref="AN216:AV216"/>
    <mergeCell ref="AW216:AZ216"/>
    <mergeCell ref="BA216:BF216"/>
    <mergeCell ref="B215:E215"/>
    <mergeCell ref="F215:T215"/>
    <mergeCell ref="U215:AE215"/>
    <mergeCell ref="AF215:AM215"/>
    <mergeCell ref="AN215:AV215"/>
    <mergeCell ref="AW215:AZ215"/>
    <mergeCell ref="BA202:BF202"/>
    <mergeCell ref="B201:E201"/>
    <mergeCell ref="F201:T201"/>
    <mergeCell ref="U201:AE201"/>
    <mergeCell ref="AF201:AM201"/>
    <mergeCell ref="AN201:AV201"/>
    <mergeCell ref="AW201:AZ201"/>
    <mergeCell ref="AW213:AZ213"/>
    <mergeCell ref="BA213:BF213"/>
    <mergeCell ref="B214:E214"/>
    <mergeCell ref="F214:T214"/>
    <mergeCell ref="U214:AE214"/>
    <mergeCell ref="AF214:AM214"/>
    <mergeCell ref="AN214:AV214"/>
    <mergeCell ref="AW214:AZ214"/>
    <mergeCell ref="BA214:BF214"/>
    <mergeCell ref="B211:AD211"/>
    <mergeCell ref="B213:E213"/>
    <mergeCell ref="F213:T213"/>
    <mergeCell ref="U213:AE213"/>
    <mergeCell ref="AF213:AM213"/>
    <mergeCell ref="AN213:AV213"/>
    <mergeCell ref="BA205:BF205"/>
    <mergeCell ref="B206:BF206"/>
    <mergeCell ref="B205:E205"/>
    <mergeCell ref="F205:T205"/>
    <mergeCell ref="U205:AE205"/>
    <mergeCell ref="AF205:AM205"/>
    <mergeCell ref="AN205:AV205"/>
    <mergeCell ref="AW205:AZ205"/>
    <mergeCell ref="U198:AE198"/>
    <mergeCell ref="AF198:AM198"/>
    <mergeCell ref="AN198:AV198"/>
    <mergeCell ref="AW198:AZ198"/>
    <mergeCell ref="BA198:BF198"/>
    <mergeCell ref="B197:E197"/>
    <mergeCell ref="F197:T197"/>
    <mergeCell ref="U197:AE197"/>
    <mergeCell ref="AF197:AM197"/>
    <mergeCell ref="AN197:AV197"/>
    <mergeCell ref="AW197:AZ197"/>
    <mergeCell ref="BA203:BF203"/>
    <mergeCell ref="B204:E204"/>
    <mergeCell ref="F204:T204"/>
    <mergeCell ref="U204:AE204"/>
    <mergeCell ref="AF204:AM204"/>
    <mergeCell ref="AN204:AV204"/>
    <mergeCell ref="AW204:AZ204"/>
    <mergeCell ref="BA204:BF204"/>
    <mergeCell ref="B203:E203"/>
    <mergeCell ref="F203:T203"/>
    <mergeCell ref="U203:AE203"/>
    <mergeCell ref="AF203:AM203"/>
    <mergeCell ref="AN203:AV203"/>
    <mergeCell ref="AW203:AZ203"/>
    <mergeCell ref="BA201:BF201"/>
    <mergeCell ref="B202:E202"/>
    <mergeCell ref="F202:T202"/>
    <mergeCell ref="U202:AE202"/>
    <mergeCell ref="AF202:AM202"/>
    <mergeCell ref="AN202:AV202"/>
    <mergeCell ref="AW202:AZ202"/>
    <mergeCell ref="B196:AN196"/>
    <mergeCell ref="BA188:BF188"/>
    <mergeCell ref="B189:E189"/>
    <mergeCell ref="F189:T189"/>
    <mergeCell ref="U189:AE189"/>
    <mergeCell ref="AF189:AM189"/>
    <mergeCell ref="AN189:AV189"/>
    <mergeCell ref="AW189:AZ189"/>
    <mergeCell ref="BA189:BF189"/>
    <mergeCell ref="B188:E188"/>
    <mergeCell ref="F188:T188"/>
    <mergeCell ref="U188:AE188"/>
    <mergeCell ref="AF188:AM188"/>
    <mergeCell ref="AN188:AV188"/>
    <mergeCell ref="AW188:AZ188"/>
    <mergeCell ref="BA199:BF199"/>
    <mergeCell ref="B200:E200"/>
    <mergeCell ref="F200:T200"/>
    <mergeCell ref="U200:AE200"/>
    <mergeCell ref="AF200:AM200"/>
    <mergeCell ref="AN200:AV200"/>
    <mergeCell ref="AW200:AZ200"/>
    <mergeCell ref="BA200:BF200"/>
    <mergeCell ref="B199:E199"/>
    <mergeCell ref="F199:T199"/>
    <mergeCell ref="U199:AE199"/>
    <mergeCell ref="AF199:AM199"/>
    <mergeCell ref="AN199:AV199"/>
    <mergeCell ref="AW199:AZ199"/>
    <mergeCell ref="BA197:BF197"/>
    <mergeCell ref="B198:E198"/>
    <mergeCell ref="F198:T198"/>
    <mergeCell ref="BA186:BF186"/>
    <mergeCell ref="B187:E187"/>
    <mergeCell ref="F187:T187"/>
    <mergeCell ref="U187:AE187"/>
    <mergeCell ref="AF187:AM187"/>
    <mergeCell ref="AN187:AV187"/>
    <mergeCell ref="AW187:AZ187"/>
    <mergeCell ref="BA187:BF187"/>
    <mergeCell ref="B186:E186"/>
    <mergeCell ref="F186:T186"/>
    <mergeCell ref="U186:AE186"/>
    <mergeCell ref="AF186:AM186"/>
    <mergeCell ref="AN186:AV186"/>
    <mergeCell ref="AW186:AZ186"/>
    <mergeCell ref="B180:BF180"/>
    <mergeCell ref="B185:AL185"/>
    <mergeCell ref="B190:BF190"/>
    <mergeCell ref="BA178:BF178"/>
    <mergeCell ref="B179:E179"/>
    <mergeCell ref="F179:T179"/>
    <mergeCell ref="U179:AE179"/>
    <mergeCell ref="AF179:AM179"/>
    <mergeCell ref="AN179:AV179"/>
    <mergeCell ref="AW179:AZ179"/>
    <mergeCell ref="BA179:BF179"/>
    <mergeCell ref="B178:E178"/>
    <mergeCell ref="F178:T178"/>
    <mergeCell ref="U178:AE178"/>
    <mergeCell ref="AF178:AM178"/>
    <mergeCell ref="AN178:AV178"/>
    <mergeCell ref="AW178:AZ178"/>
    <mergeCell ref="BA176:BF176"/>
    <mergeCell ref="B177:E177"/>
    <mergeCell ref="F177:T177"/>
    <mergeCell ref="U177:AE177"/>
    <mergeCell ref="AF177:AM177"/>
    <mergeCell ref="AN177:AV177"/>
    <mergeCell ref="AW177:AZ177"/>
    <mergeCell ref="BA177:BF177"/>
    <mergeCell ref="B176:E176"/>
    <mergeCell ref="F176:T176"/>
    <mergeCell ref="U176:AE176"/>
    <mergeCell ref="AF176:AM176"/>
    <mergeCell ref="AN176:AV176"/>
    <mergeCell ref="AW176:AZ176"/>
    <mergeCell ref="AW174:AZ174"/>
    <mergeCell ref="BA174:BF174"/>
    <mergeCell ref="B175:E175"/>
    <mergeCell ref="F175:T175"/>
    <mergeCell ref="U175:AE175"/>
    <mergeCell ref="AF175:AM175"/>
    <mergeCell ref="AN175:AV175"/>
    <mergeCell ref="AW175:AZ175"/>
    <mergeCell ref="BA175:BF175"/>
    <mergeCell ref="B173:AF173"/>
    <mergeCell ref="B174:E174"/>
    <mergeCell ref="F174:T174"/>
    <mergeCell ref="U174:AE174"/>
    <mergeCell ref="AF174:AM174"/>
    <mergeCell ref="AN174:AV174"/>
    <mergeCell ref="BA167:BF167"/>
    <mergeCell ref="B168:BF168"/>
    <mergeCell ref="B167:E167"/>
    <mergeCell ref="F167:T167"/>
    <mergeCell ref="U167:AE167"/>
    <mergeCell ref="AF167:AM167"/>
    <mergeCell ref="AN167:AV167"/>
    <mergeCell ref="AW167:AZ167"/>
    <mergeCell ref="B166:E166"/>
    <mergeCell ref="F166:T166"/>
    <mergeCell ref="U166:AE166"/>
    <mergeCell ref="AF166:AM166"/>
    <mergeCell ref="AN166:AV166"/>
    <mergeCell ref="AW166:AZ166"/>
    <mergeCell ref="BA166:BF166"/>
    <mergeCell ref="B165:E165"/>
    <mergeCell ref="F165:T165"/>
    <mergeCell ref="U165:AE165"/>
    <mergeCell ref="AF165:AM165"/>
    <mergeCell ref="AN165:AV165"/>
    <mergeCell ref="AW165:AZ165"/>
    <mergeCell ref="BA163:BF163"/>
    <mergeCell ref="B164:E164"/>
    <mergeCell ref="F164:T164"/>
    <mergeCell ref="U164:AE164"/>
    <mergeCell ref="AF164:AM164"/>
    <mergeCell ref="AN164:AV164"/>
    <mergeCell ref="AW164:AZ164"/>
    <mergeCell ref="BA164:BF164"/>
    <mergeCell ref="B163:E163"/>
    <mergeCell ref="F163:T163"/>
    <mergeCell ref="U163:AE163"/>
    <mergeCell ref="AF163:AM163"/>
    <mergeCell ref="AN163:AV163"/>
    <mergeCell ref="AW163:AZ163"/>
    <mergeCell ref="AW161:AZ161"/>
    <mergeCell ref="BA161:BF161"/>
    <mergeCell ref="B162:E162"/>
    <mergeCell ref="F162:T162"/>
    <mergeCell ref="U162:AE162"/>
    <mergeCell ref="AF162:AM162"/>
    <mergeCell ref="AN162:AV162"/>
    <mergeCell ref="AW162:AZ162"/>
    <mergeCell ref="BA162:BF162"/>
    <mergeCell ref="B155:BF155"/>
    <mergeCell ref="B160:AJ160"/>
    <mergeCell ref="B161:E161"/>
    <mergeCell ref="F161:T161"/>
    <mergeCell ref="U161:AE161"/>
    <mergeCell ref="AF161:AM161"/>
    <mergeCell ref="AN161:AV161"/>
    <mergeCell ref="BA165:BF165"/>
    <mergeCell ref="AW153:AZ153"/>
    <mergeCell ref="BA153:BF153"/>
    <mergeCell ref="B154:E154"/>
    <mergeCell ref="F154:T154"/>
    <mergeCell ref="U154:AE154"/>
    <mergeCell ref="AF154:AM154"/>
    <mergeCell ref="AN154:AV154"/>
    <mergeCell ref="AW154:AZ154"/>
    <mergeCell ref="BA154:BF154"/>
    <mergeCell ref="B151:AR151"/>
    <mergeCell ref="B153:E153"/>
    <mergeCell ref="F153:T153"/>
    <mergeCell ref="U153:AE153"/>
    <mergeCell ref="AF153:AM153"/>
    <mergeCell ref="AN153:AV153"/>
    <mergeCell ref="BA146:BF146"/>
    <mergeCell ref="B147:BF147"/>
    <mergeCell ref="B146:E146"/>
    <mergeCell ref="F146:T146"/>
    <mergeCell ref="U146:AE146"/>
    <mergeCell ref="AF146:AM146"/>
    <mergeCell ref="AN146:AV146"/>
    <mergeCell ref="AW146:AZ146"/>
    <mergeCell ref="BA144:BF144"/>
    <mergeCell ref="B145:E145"/>
    <mergeCell ref="F145:T145"/>
    <mergeCell ref="U145:AE145"/>
    <mergeCell ref="AF145:AM145"/>
    <mergeCell ref="AN145:AV145"/>
    <mergeCell ref="AW145:AZ145"/>
    <mergeCell ref="BA145:BF145"/>
    <mergeCell ref="B144:E144"/>
    <mergeCell ref="F144:T144"/>
    <mergeCell ref="U144:AE144"/>
    <mergeCell ref="AF144:AM144"/>
    <mergeCell ref="AN144:AV144"/>
    <mergeCell ref="AW144:AZ144"/>
    <mergeCell ref="BA142:BF142"/>
    <mergeCell ref="B143:E143"/>
    <mergeCell ref="F143:T143"/>
    <mergeCell ref="U143:AE143"/>
    <mergeCell ref="AF143:AM143"/>
    <mergeCell ref="AN143:AV143"/>
    <mergeCell ref="AW143:AZ143"/>
    <mergeCell ref="BA143:BF143"/>
    <mergeCell ref="B142:E142"/>
    <mergeCell ref="F142:T142"/>
    <mergeCell ref="U142:AE142"/>
    <mergeCell ref="AF142:AM142"/>
    <mergeCell ref="AN142:AV142"/>
    <mergeCell ref="AW142:AZ142"/>
    <mergeCell ref="BA140:BF140"/>
    <mergeCell ref="B141:E141"/>
    <mergeCell ref="F141:T141"/>
    <mergeCell ref="U141:AE141"/>
    <mergeCell ref="AF141:AM141"/>
    <mergeCell ref="AN141:AV141"/>
    <mergeCell ref="AW141:AZ141"/>
    <mergeCell ref="BA141:BF141"/>
    <mergeCell ref="B140:E140"/>
    <mergeCell ref="F140:T140"/>
    <mergeCell ref="U140:AE140"/>
    <mergeCell ref="AF140:AM140"/>
    <mergeCell ref="AN140:AV140"/>
    <mergeCell ref="AW140:AZ140"/>
    <mergeCell ref="BA138:BF138"/>
    <mergeCell ref="B139:E139"/>
    <mergeCell ref="F139:T139"/>
    <mergeCell ref="U139:AE139"/>
    <mergeCell ref="AF139:AM139"/>
    <mergeCell ref="AN139:AV139"/>
    <mergeCell ref="AW139:AZ139"/>
    <mergeCell ref="BA139:BF139"/>
    <mergeCell ref="B138:E138"/>
    <mergeCell ref="F138:T138"/>
    <mergeCell ref="U138:AE138"/>
    <mergeCell ref="AF138:AM138"/>
    <mergeCell ref="AN138:AV138"/>
    <mergeCell ref="AW138:AZ138"/>
    <mergeCell ref="BA136:BF136"/>
    <mergeCell ref="B137:E137"/>
    <mergeCell ref="F137:T137"/>
    <mergeCell ref="U137:AE137"/>
    <mergeCell ref="AF137:AM137"/>
    <mergeCell ref="AN137:AV137"/>
    <mergeCell ref="AW137:AZ137"/>
    <mergeCell ref="BA137:BF137"/>
    <mergeCell ref="B136:E136"/>
    <mergeCell ref="F136:T136"/>
    <mergeCell ref="U136:AE136"/>
    <mergeCell ref="AF136:AM136"/>
    <mergeCell ref="AN136:AV136"/>
    <mergeCell ref="AW136:AZ136"/>
    <mergeCell ref="BA134:BF134"/>
    <mergeCell ref="B135:E135"/>
    <mergeCell ref="F135:T135"/>
    <mergeCell ref="U135:AE135"/>
    <mergeCell ref="AF135:AM135"/>
    <mergeCell ref="AN135:AV135"/>
    <mergeCell ref="AW135:AZ135"/>
    <mergeCell ref="BA135:BF135"/>
    <mergeCell ref="B134:E134"/>
    <mergeCell ref="F134:T134"/>
    <mergeCell ref="U134:AE134"/>
    <mergeCell ref="AF134:AM134"/>
    <mergeCell ref="AN134:AV134"/>
    <mergeCell ref="AW134:AZ134"/>
    <mergeCell ref="BA132:BF132"/>
    <mergeCell ref="B133:E133"/>
    <mergeCell ref="F133:T133"/>
    <mergeCell ref="U133:AE133"/>
    <mergeCell ref="AF133:AM133"/>
    <mergeCell ref="AN133:AV133"/>
    <mergeCell ref="AW133:AZ133"/>
    <mergeCell ref="BA133:BF133"/>
    <mergeCell ref="B132:E132"/>
    <mergeCell ref="F132:T132"/>
    <mergeCell ref="U132:AE132"/>
    <mergeCell ref="AF132:AM132"/>
    <mergeCell ref="AN132:AV132"/>
    <mergeCell ref="AW132:AZ132"/>
    <mergeCell ref="BA124:BF124"/>
    <mergeCell ref="B125:BF125"/>
    <mergeCell ref="B130:AI130"/>
    <mergeCell ref="B124:E124"/>
    <mergeCell ref="F124:T124"/>
    <mergeCell ref="U124:AE124"/>
    <mergeCell ref="AF124:AM124"/>
    <mergeCell ref="AN124:AV124"/>
    <mergeCell ref="AW124:AZ124"/>
    <mergeCell ref="B115:E115"/>
    <mergeCell ref="F115:T115"/>
    <mergeCell ref="U115:AE115"/>
    <mergeCell ref="AF115:AM115"/>
    <mergeCell ref="AN115:AV115"/>
    <mergeCell ref="AW115:AZ115"/>
    <mergeCell ref="BA115:BF115"/>
    <mergeCell ref="B114:E114"/>
    <mergeCell ref="F114:T114"/>
    <mergeCell ref="U114:AE114"/>
    <mergeCell ref="AF114:AM114"/>
    <mergeCell ref="AN114:AV114"/>
    <mergeCell ref="AW114:AZ114"/>
    <mergeCell ref="B108:BF108"/>
    <mergeCell ref="B113:AY113"/>
    <mergeCell ref="B122:BD122"/>
    <mergeCell ref="B123:E123"/>
    <mergeCell ref="F123:T123"/>
    <mergeCell ref="U123:AE123"/>
    <mergeCell ref="AF123:AM123"/>
    <mergeCell ref="AN123:AV123"/>
    <mergeCell ref="AW123:AZ123"/>
    <mergeCell ref="BA123:BF123"/>
    <mergeCell ref="BA116:BF116"/>
    <mergeCell ref="B117:BF117"/>
    <mergeCell ref="B116:E116"/>
    <mergeCell ref="F116:T116"/>
    <mergeCell ref="U116:AE116"/>
    <mergeCell ref="AF116:AM116"/>
    <mergeCell ref="AN116:AV116"/>
    <mergeCell ref="AW116:AZ116"/>
    <mergeCell ref="BA106:BF106"/>
    <mergeCell ref="B107:E107"/>
    <mergeCell ref="F107:T107"/>
    <mergeCell ref="U107:AE107"/>
    <mergeCell ref="AF107:AM107"/>
    <mergeCell ref="AN107:AV107"/>
    <mergeCell ref="AW107:AZ107"/>
    <mergeCell ref="BA107:BF107"/>
    <mergeCell ref="B106:E106"/>
    <mergeCell ref="F106:T106"/>
    <mergeCell ref="U106:AE106"/>
    <mergeCell ref="AF106:AM106"/>
    <mergeCell ref="AN106:AV106"/>
    <mergeCell ref="AW106:AZ106"/>
    <mergeCell ref="B100:BF100"/>
    <mergeCell ref="B105:AQ105"/>
    <mergeCell ref="BA114:BF114"/>
    <mergeCell ref="BA98:BF98"/>
    <mergeCell ref="B99:E99"/>
    <mergeCell ref="F99:T99"/>
    <mergeCell ref="U99:AE99"/>
    <mergeCell ref="AF99:AM99"/>
    <mergeCell ref="AN99:AV99"/>
    <mergeCell ref="AW99:AZ99"/>
    <mergeCell ref="BA99:BF99"/>
    <mergeCell ref="B98:E98"/>
    <mergeCell ref="F98:T98"/>
    <mergeCell ref="U98:AE98"/>
    <mergeCell ref="AF98:AM98"/>
    <mergeCell ref="AN98:AV98"/>
    <mergeCell ref="AW98:AZ98"/>
    <mergeCell ref="B96:BA96"/>
    <mergeCell ref="B97:E97"/>
    <mergeCell ref="F97:T97"/>
    <mergeCell ref="U97:AE97"/>
    <mergeCell ref="AF97:AM97"/>
    <mergeCell ref="AN97:AV97"/>
    <mergeCell ref="AW97:AZ97"/>
    <mergeCell ref="BA97:BF97"/>
    <mergeCell ref="BA89:BF89"/>
    <mergeCell ref="B90:BF90"/>
    <mergeCell ref="B89:E89"/>
    <mergeCell ref="F89:T89"/>
    <mergeCell ref="U89:AE89"/>
    <mergeCell ref="AF89:AM89"/>
    <mergeCell ref="AN89:AV89"/>
    <mergeCell ref="AW89:AZ89"/>
    <mergeCell ref="BA87:BF87"/>
    <mergeCell ref="B88:E88"/>
    <mergeCell ref="F88:T88"/>
    <mergeCell ref="U88:AE88"/>
    <mergeCell ref="AF88:AM88"/>
    <mergeCell ref="AN88:AV88"/>
    <mergeCell ref="AW88:AZ88"/>
    <mergeCell ref="BA88:BF88"/>
    <mergeCell ref="B87:E87"/>
    <mergeCell ref="F87:T87"/>
    <mergeCell ref="U87:AE87"/>
    <mergeCell ref="AF87:AM87"/>
    <mergeCell ref="AN87:AV87"/>
    <mergeCell ref="AW87:AZ87"/>
    <mergeCell ref="BA85:BF85"/>
    <mergeCell ref="B86:E86"/>
    <mergeCell ref="F86:T86"/>
    <mergeCell ref="U86:AE86"/>
    <mergeCell ref="AF86:AM86"/>
    <mergeCell ref="AN86:AV86"/>
    <mergeCell ref="AW86:AZ86"/>
    <mergeCell ref="BA86:BF86"/>
    <mergeCell ref="B85:E85"/>
    <mergeCell ref="F85:T85"/>
    <mergeCell ref="U85:AE85"/>
    <mergeCell ref="AF85:AM85"/>
    <mergeCell ref="AN85:AV85"/>
    <mergeCell ref="AW85:AZ85"/>
    <mergeCell ref="BA83:BF83"/>
    <mergeCell ref="B84:E84"/>
    <mergeCell ref="F84:T84"/>
    <mergeCell ref="U84:AE84"/>
    <mergeCell ref="AF84:AM84"/>
    <mergeCell ref="AN84:AV84"/>
    <mergeCell ref="AW84:AZ84"/>
    <mergeCell ref="BA84:BF84"/>
    <mergeCell ref="B83:E83"/>
    <mergeCell ref="F83:T83"/>
    <mergeCell ref="U83:AE83"/>
    <mergeCell ref="AF83:AM83"/>
    <mergeCell ref="AN83:AV83"/>
    <mergeCell ref="AW83:AZ83"/>
    <mergeCell ref="BA81:BF81"/>
    <mergeCell ref="B82:E82"/>
    <mergeCell ref="F82:T82"/>
    <mergeCell ref="U82:AE82"/>
    <mergeCell ref="AF82:AM82"/>
    <mergeCell ref="AN82:AV82"/>
    <mergeCell ref="AW82:AZ82"/>
    <mergeCell ref="BA82:BF82"/>
    <mergeCell ref="B81:E81"/>
    <mergeCell ref="F81:T81"/>
    <mergeCell ref="U81:AE81"/>
    <mergeCell ref="AF81:AM81"/>
    <mergeCell ref="AN81:AV81"/>
    <mergeCell ref="AW81:AZ81"/>
    <mergeCell ref="BA79:BF79"/>
    <mergeCell ref="B80:E80"/>
    <mergeCell ref="F80:T80"/>
    <mergeCell ref="U80:AE80"/>
    <mergeCell ref="AF80:AM80"/>
    <mergeCell ref="AN80:AV80"/>
    <mergeCell ref="AW80:AZ80"/>
    <mergeCell ref="BA80:BF80"/>
    <mergeCell ref="B79:E79"/>
    <mergeCell ref="F79:T79"/>
    <mergeCell ref="U79:AE79"/>
    <mergeCell ref="AF79:AM79"/>
    <mergeCell ref="AN79:AV79"/>
    <mergeCell ref="AW79:AZ79"/>
    <mergeCell ref="AW71:AZ71"/>
    <mergeCell ref="BA77:BF77"/>
    <mergeCell ref="B78:E78"/>
    <mergeCell ref="F78:T78"/>
    <mergeCell ref="U78:AE78"/>
    <mergeCell ref="AF78:AM78"/>
    <mergeCell ref="AN78:AV78"/>
    <mergeCell ref="AW78:AZ78"/>
    <mergeCell ref="BA78:BF78"/>
    <mergeCell ref="B77:E77"/>
    <mergeCell ref="F77:T77"/>
    <mergeCell ref="U77:AE77"/>
    <mergeCell ref="AF77:AM77"/>
    <mergeCell ref="AN77:AV77"/>
    <mergeCell ref="AW77:AZ77"/>
    <mergeCell ref="BA75:BF75"/>
    <mergeCell ref="B76:E76"/>
    <mergeCell ref="F76:T76"/>
    <mergeCell ref="U76:AE76"/>
    <mergeCell ref="AF76:AM76"/>
    <mergeCell ref="AN76:AV76"/>
    <mergeCell ref="AW76:AZ76"/>
    <mergeCell ref="BA76:BF76"/>
    <mergeCell ref="B75:E75"/>
    <mergeCell ref="F75:T75"/>
    <mergeCell ref="U75:AE75"/>
    <mergeCell ref="AF75:AM75"/>
    <mergeCell ref="AN75:AV75"/>
    <mergeCell ref="AW75:AZ75"/>
    <mergeCell ref="U68:AE68"/>
    <mergeCell ref="AF68:AM68"/>
    <mergeCell ref="AN68:AV68"/>
    <mergeCell ref="AW68:AZ68"/>
    <mergeCell ref="BA68:BF68"/>
    <mergeCell ref="BA73:BF73"/>
    <mergeCell ref="B74:E74"/>
    <mergeCell ref="F74:T74"/>
    <mergeCell ref="U74:AE74"/>
    <mergeCell ref="AF74:AM74"/>
    <mergeCell ref="AN74:AV74"/>
    <mergeCell ref="AW74:AZ74"/>
    <mergeCell ref="BA74:BF74"/>
    <mergeCell ref="B73:E73"/>
    <mergeCell ref="F73:T73"/>
    <mergeCell ref="U73:AE73"/>
    <mergeCell ref="AF73:AM73"/>
    <mergeCell ref="AN73:AV73"/>
    <mergeCell ref="AW73:AZ73"/>
    <mergeCell ref="BA71:BF71"/>
    <mergeCell ref="B72:E72"/>
    <mergeCell ref="F72:T72"/>
    <mergeCell ref="U72:AE72"/>
    <mergeCell ref="AF72:AM72"/>
    <mergeCell ref="AN72:AV72"/>
    <mergeCell ref="AW72:AZ72"/>
    <mergeCell ref="BA72:BF72"/>
    <mergeCell ref="B71:E71"/>
    <mergeCell ref="F71:T71"/>
    <mergeCell ref="U71:AE71"/>
    <mergeCell ref="AF71:AM71"/>
    <mergeCell ref="AN71:AV71"/>
    <mergeCell ref="B65:AP65"/>
    <mergeCell ref="B67:E67"/>
    <mergeCell ref="F67:T67"/>
    <mergeCell ref="U67:AE67"/>
    <mergeCell ref="AF67:AM67"/>
    <mergeCell ref="AN67:AV67"/>
    <mergeCell ref="BA59:BF59"/>
    <mergeCell ref="B60:BF60"/>
    <mergeCell ref="B59:E59"/>
    <mergeCell ref="F59:T59"/>
    <mergeCell ref="U59:AE59"/>
    <mergeCell ref="AF59:AM59"/>
    <mergeCell ref="AN59:AV59"/>
    <mergeCell ref="AW59:AZ59"/>
    <mergeCell ref="BA69:BF69"/>
    <mergeCell ref="B70:E70"/>
    <mergeCell ref="F70:T70"/>
    <mergeCell ref="U70:AE70"/>
    <mergeCell ref="AF70:AM70"/>
    <mergeCell ref="AN70:AV70"/>
    <mergeCell ref="AW70:AZ70"/>
    <mergeCell ref="BA70:BF70"/>
    <mergeCell ref="B69:E69"/>
    <mergeCell ref="F69:T69"/>
    <mergeCell ref="U69:AE69"/>
    <mergeCell ref="AF69:AM69"/>
    <mergeCell ref="AN69:AV69"/>
    <mergeCell ref="AW69:AZ69"/>
    <mergeCell ref="AW67:AZ67"/>
    <mergeCell ref="BA67:BF67"/>
    <mergeCell ref="B68:E68"/>
    <mergeCell ref="F68:T68"/>
    <mergeCell ref="B58:E58"/>
    <mergeCell ref="F58:T58"/>
    <mergeCell ref="U58:AE58"/>
    <mergeCell ref="AF58:AM58"/>
    <mergeCell ref="AN58:AV58"/>
    <mergeCell ref="AW58:AZ58"/>
    <mergeCell ref="BA58:BF58"/>
    <mergeCell ref="B57:E57"/>
    <mergeCell ref="F57:T57"/>
    <mergeCell ref="U57:AE57"/>
    <mergeCell ref="AF57:AM57"/>
    <mergeCell ref="AN57:AV57"/>
    <mergeCell ref="AW57:AZ57"/>
    <mergeCell ref="BA55:BF55"/>
    <mergeCell ref="B56:E56"/>
    <mergeCell ref="F56:T56"/>
    <mergeCell ref="U56:AE56"/>
    <mergeCell ref="AF56:AM56"/>
    <mergeCell ref="AN56:AV56"/>
    <mergeCell ref="AW56:AZ56"/>
    <mergeCell ref="BA56:BF56"/>
    <mergeCell ref="B55:E55"/>
    <mergeCell ref="F55:T55"/>
    <mergeCell ref="U55:AE55"/>
    <mergeCell ref="AF55:AM55"/>
    <mergeCell ref="AN55:AV55"/>
    <mergeCell ref="AW55:AZ55"/>
    <mergeCell ref="B49:BF49"/>
    <mergeCell ref="B54:BF54"/>
    <mergeCell ref="BA47:BF47"/>
    <mergeCell ref="B48:E48"/>
    <mergeCell ref="F48:T48"/>
    <mergeCell ref="U48:AE48"/>
    <mergeCell ref="AF48:AM48"/>
    <mergeCell ref="AN48:AV48"/>
    <mergeCell ref="AW48:AZ48"/>
    <mergeCell ref="BA48:BF48"/>
    <mergeCell ref="B47:E47"/>
    <mergeCell ref="F47:T47"/>
    <mergeCell ref="U47:AE47"/>
    <mergeCell ref="AF47:AM47"/>
    <mergeCell ref="AN47:AV47"/>
    <mergeCell ref="AW47:AZ47"/>
    <mergeCell ref="BA57:BF57"/>
    <mergeCell ref="AW35:AZ35"/>
    <mergeCell ref="B41:BF41"/>
    <mergeCell ref="B46:AH46"/>
    <mergeCell ref="BA39:BF39"/>
    <mergeCell ref="B40:E40"/>
    <mergeCell ref="F40:T40"/>
    <mergeCell ref="U40:AE40"/>
    <mergeCell ref="AF40:AM40"/>
    <mergeCell ref="AN40:AV40"/>
    <mergeCell ref="AW40:AZ40"/>
    <mergeCell ref="BA40:BF40"/>
    <mergeCell ref="B39:E39"/>
    <mergeCell ref="F39:T39"/>
    <mergeCell ref="U39:AE39"/>
    <mergeCell ref="AF39:AM39"/>
    <mergeCell ref="AN39:AV39"/>
    <mergeCell ref="AW39:AZ39"/>
    <mergeCell ref="U32:AE32"/>
    <mergeCell ref="AF32:AM32"/>
    <mergeCell ref="AN32:AV32"/>
    <mergeCell ref="AW32:AZ32"/>
    <mergeCell ref="BA32:BF32"/>
    <mergeCell ref="BA37:BF37"/>
    <mergeCell ref="B38:E38"/>
    <mergeCell ref="F38:T38"/>
    <mergeCell ref="U38:AE38"/>
    <mergeCell ref="AF38:AM38"/>
    <mergeCell ref="AN38:AV38"/>
    <mergeCell ref="AW38:AZ38"/>
    <mergeCell ref="BA38:BF38"/>
    <mergeCell ref="B37:E37"/>
    <mergeCell ref="F37:T37"/>
    <mergeCell ref="U37:AE37"/>
    <mergeCell ref="AF37:AM37"/>
    <mergeCell ref="AN37:AV37"/>
    <mergeCell ref="AW37:AZ37"/>
    <mergeCell ref="BA35:BF35"/>
    <mergeCell ref="B36:E36"/>
    <mergeCell ref="F36:T36"/>
    <mergeCell ref="U36:AE36"/>
    <mergeCell ref="AF36:AM36"/>
    <mergeCell ref="AN36:AV36"/>
    <mergeCell ref="AW36:AZ36"/>
    <mergeCell ref="BA36:BF36"/>
    <mergeCell ref="B35:E35"/>
    <mergeCell ref="F35:T35"/>
    <mergeCell ref="U35:AE35"/>
    <mergeCell ref="AF35:AM35"/>
    <mergeCell ref="AN35:AV35"/>
    <mergeCell ref="B29:AS29"/>
    <mergeCell ref="B31:E31"/>
    <mergeCell ref="F31:T31"/>
    <mergeCell ref="U31:AE31"/>
    <mergeCell ref="AF31:AM31"/>
    <mergeCell ref="AN31:AV31"/>
    <mergeCell ref="BA23:BF23"/>
    <mergeCell ref="B24:BF24"/>
    <mergeCell ref="B23:E23"/>
    <mergeCell ref="F23:T23"/>
    <mergeCell ref="U23:AE23"/>
    <mergeCell ref="AF23:AM23"/>
    <mergeCell ref="AN23:AV23"/>
    <mergeCell ref="AW23:AZ23"/>
    <mergeCell ref="BA33:BF33"/>
    <mergeCell ref="B34:E34"/>
    <mergeCell ref="F34:T34"/>
    <mergeCell ref="U34:AE34"/>
    <mergeCell ref="AF34:AM34"/>
    <mergeCell ref="AN34:AV34"/>
    <mergeCell ref="AW34:AZ34"/>
    <mergeCell ref="BA34:BF34"/>
    <mergeCell ref="B33:E33"/>
    <mergeCell ref="F33:T33"/>
    <mergeCell ref="U33:AE33"/>
    <mergeCell ref="AF33:AM33"/>
    <mergeCell ref="AN33:AV33"/>
    <mergeCell ref="AW33:AZ33"/>
    <mergeCell ref="AW31:AZ31"/>
    <mergeCell ref="BA31:BF31"/>
    <mergeCell ref="B32:E32"/>
    <mergeCell ref="F32:T32"/>
    <mergeCell ref="BA21:BF21"/>
    <mergeCell ref="B22:E22"/>
    <mergeCell ref="F22:T22"/>
    <mergeCell ref="U22:AE22"/>
    <mergeCell ref="AF22:AM22"/>
    <mergeCell ref="AN22:AV22"/>
    <mergeCell ref="AW22:AZ22"/>
    <mergeCell ref="BA22:BF22"/>
    <mergeCell ref="B21:E21"/>
    <mergeCell ref="F21:T21"/>
    <mergeCell ref="U21:AE21"/>
    <mergeCell ref="AF21:AM21"/>
    <mergeCell ref="AN21:AV21"/>
    <mergeCell ref="AW21:AZ21"/>
    <mergeCell ref="BA19:BF19"/>
    <mergeCell ref="B20:E20"/>
    <mergeCell ref="F20:T20"/>
    <mergeCell ref="U20:AE20"/>
    <mergeCell ref="AF20:AM20"/>
    <mergeCell ref="AN20:AV20"/>
    <mergeCell ref="AW20:AZ20"/>
    <mergeCell ref="BA20:BF20"/>
    <mergeCell ref="B19:E19"/>
    <mergeCell ref="F19:T19"/>
    <mergeCell ref="U19:AE19"/>
    <mergeCell ref="AF19:AM19"/>
    <mergeCell ref="AN19:AV19"/>
    <mergeCell ref="AW19:AZ19"/>
    <mergeCell ref="BA17:BF17"/>
    <mergeCell ref="B18:E18"/>
    <mergeCell ref="F18:T18"/>
    <mergeCell ref="U18:AE18"/>
    <mergeCell ref="AF18:AM18"/>
    <mergeCell ref="AN18:AV18"/>
    <mergeCell ref="AW18:AZ18"/>
    <mergeCell ref="BA18:BF18"/>
    <mergeCell ref="B17:E17"/>
    <mergeCell ref="F17:T17"/>
    <mergeCell ref="U17:AE17"/>
    <mergeCell ref="AF17:AM17"/>
    <mergeCell ref="AN17:AV17"/>
    <mergeCell ref="AW17:AZ17"/>
    <mergeCell ref="E3:U3"/>
    <mergeCell ref="V3:BB3"/>
    <mergeCell ref="E4:U4"/>
    <mergeCell ref="V4:BB4"/>
    <mergeCell ref="B11:BF11"/>
    <mergeCell ref="B15:AT15"/>
  </mergeCells>
  <pageMargins left="0.59055118110236227" right="0.39370078740157483" top="0.39370078740157483" bottom="0.39370078740157483" header="0" footer="0.19685039370078741"/>
  <pageSetup paperSize="9" scale="92" fitToHeight="7" orientation="portrait" r:id="rId1"/>
  <headerFooter>
    <oddFooter>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T416"/>
  <sheetViews>
    <sheetView topLeftCell="A363" workbookViewId="0">
      <selection activeCell="N417" sqref="N417"/>
    </sheetView>
  </sheetViews>
  <sheetFormatPr defaultColWidth="8.85546875" defaultRowHeight="15" x14ac:dyDescent="0.25"/>
  <cols>
    <col min="1" max="2" width="0.42578125" customWidth="1"/>
    <col min="3" max="3" width="1.140625" customWidth="1"/>
    <col min="4" max="4" width="0.140625" customWidth="1"/>
    <col min="5" max="5" width="4.42578125" customWidth="1"/>
    <col min="6" max="6" width="1.28515625" customWidth="1"/>
    <col min="7" max="7" width="0" hidden="1" customWidth="1"/>
    <col min="8" max="8" width="2.7109375" customWidth="1"/>
    <col min="9" max="9" width="1.140625" customWidth="1"/>
    <col min="10" max="10" width="2.7109375" customWidth="1"/>
    <col min="11" max="12" width="0.28515625" customWidth="1"/>
    <col min="13" max="13" width="0" hidden="1" customWidth="1"/>
    <col min="14" max="14" width="0.140625" customWidth="1"/>
    <col min="15" max="15" width="0.42578125" customWidth="1"/>
    <col min="16" max="16" width="0" hidden="1" customWidth="1"/>
    <col min="17" max="17" width="0.85546875" customWidth="1"/>
    <col min="18" max="18" width="0.7109375" customWidth="1"/>
    <col min="19" max="19" width="0.28515625" customWidth="1"/>
    <col min="20" max="20" width="0" hidden="1" customWidth="1"/>
    <col min="21" max="21" width="1.7109375" customWidth="1"/>
    <col min="22" max="22" width="0" hidden="1" customWidth="1"/>
    <col min="23" max="23" width="0.7109375" customWidth="1"/>
    <col min="24" max="24" width="4.42578125" customWidth="1"/>
    <col min="25" max="25" width="1.85546875" customWidth="1"/>
    <col min="26" max="26" width="4.85546875" customWidth="1"/>
    <col min="27" max="27" width="1.7109375" customWidth="1"/>
    <col min="28" max="28" width="3.28515625" customWidth="1"/>
    <col min="29" max="29" width="0.7109375" customWidth="1"/>
    <col min="30" max="30" width="0.42578125" customWidth="1"/>
    <col min="31" max="31" width="0.140625" customWidth="1"/>
    <col min="32" max="32" width="0.85546875" customWidth="1"/>
    <col min="33" max="34" width="0.42578125" customWidth="1"/>
    <col min="35" max="35" width="3.42578125" customWidth="1"/>
    <col min="36" max="36" width="3.28515625" customWidth="1"/>
    <col min="37" max="37" width="0.140625" customWidth="1"/>
    <col min="38" max="38" width="5.85546875" customWidth="1"/>
    <col min="39" max="39" width="1.42578125" customWidth="1"/>
    <col min="40" max="40" width="3.28515625" customWidth="1"/>
    <col min="41" max="41" width="0.28515625" customWidth="1"/>
    <col min="42" max="42" width="2" customWidth="1"/>
    <col min="43" max="44" width="0.28515625" customWidth="1"/>
    <col min="45" max="46" width="0.7109375" customWidth="1"/>
    <col min="47" max="48" width="0.42578125" customWidth="1"/>
    <col min="49" max="49" width="0.140625" customWidth="1"/>
    <col min="50" max="50" width="0.42578125" customWidth="1"/>
    <col min="51" max="51" width="0.28515625" customWidth="1"/>
    <col min="52" max="52" width="0.42578125" customWidth="1"/>
    <col min="53" max="53" width="1.85546875" customWidth="1"/>
    <col min="54" max="54" width="0.28515625" customWidth="1"/>
    <col min="55" max="55" width="0.7109375" customWidth="1"/>
    <col min="56" max="57" width="2.42578125" customWidth="1"/>
    <col min="58" max="58" width="0.7109375" customWidth="1"/>
    <col min="59" max="59" width="2.85546875" customWidth="1"/>
    <col min="60" max="60" width="1.140625" customWidth="1"/>
    <col min="61" max="61" width="0.140625" customWidth="1"/>
    <col min="62" max="62" width="0.85546875" customWidth="1"/>
    <col min="63" max="63" width="1.28515625" customWidth="1"/>
    <col min="64" max="64" width="4" customWidth="1"/>
    <col min="65" max="65" width="0.7109375" customWidth="1"/>
    <col min="66" max="66" width="0.85546875" customWidth="1"/>
    <col min="67" max="67" width="1" customWidth="1"/>
    <col min="68" max="68" width="5.28515625" customWidth="1"/>
    <col min="69" max="69" width="9.85546875" customWidth="1"/>
    <col min="70" max="70" width="0" hidden="1" customWidth="1"/>
    <col min="71" max="71" width="1.28515625" customWidth="1"/>
    <col min="72" max="73" width="0.42578125" customWidth="1"/>
  </cols>
  <sheetData>
    <row r="1" spans="2:72" ht="11.45" customHeight="1" x14ac:dyDescent="0.25"/>
    <row r="2" spans="2:72" ht="5.85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4"/>
      <c r="BT2" s="5"/>
    </row>
    <row r="3" spans="2:72" ht="16.5" customHeight="1" x14ac:dyDescent="0.25">
      <c r="B3" s="6"/>
      <c r="C3" s="1"/>
      <c r="D3" s="1"/>
      <c r="E3" s="41" t="s">
        <v>0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3" t="s">
        <v>1</v>
      </c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1"/>
      <c r="BS3" s="7"/>
      <c r="BT3" s="5"/>
    </row>
    <row r="4" spans="2:72" ht="16.350000000000001" customHeight="1" x14ac:dyDescent="0.25">
      <c r="B4" s="6"/>
      <c r="C4" s="1"/>
      <c r="D4" s="1"/>
      <c r="E4" s="41" t="s">
        <v>2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3" t="s">
        <v>3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1"/>
      <c r="BS4" s="7"/>
      <c r="BT4" s="5"/>
    </row>
    <row r="5" spans="2:72" ht="3" customHeight="1" x14ac:dyDescent="0.25"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10"/>
      <c r="BT5" s="5"/>
    </row>
    <row r="6" spans="2:72" ht="0" hidden="1" customHeigh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</row>
    <row r="7" spans="2:72" ht="2.85" customHeight="1" x14ac:dyDescent="0.25"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</row>
    <row r="8" spans="2:72" ht="14.25" customHeight="1" x14ac:dyDescent="0.25"/>
    <row r="9" spans="2:72" ht="2.85" customHeight="1" x14ac:dyDescent="0.25"/>
    <row r="10" spans="2:72" ht="0" hidden="1" customHeight="1" x14ac:dyDescent="0.25"/>
    <row r="11" spans="2:72" ht="17.25" customHeight="1" x14ac:dyDescent="0.25">
      <c r="B11" s="54" t="s">
        <v>322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</row>
    <row r="12" spans="2:72" ht="3" customHeight="1" x14ac:dyDescent="0.25"/>
    <row r="13" spans="2:72" ht="2.85" customHeight="1" x14ac:dyDescent="0.25"/>
    <row r="14" spans="2:72" ht="14.45" customHeight="1" x14ac:dyDescent="0.25">
      <c r="B14" s="81" t="s">
        <v>323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2:72" ht="0" hidden="1" customHeight="1" x14ac:dyDescent="0.25"/>
    <row r="16" spans="2:72" ht="11.45" customHeight="1" x14ac:dyDescent="0.25">
      <c r="B16" s="86" t="s">
        <v>55</v>
      </c>
      <c r="C16" s="78"/>
      <c r="D16" s="78"/>
      <c r="E16" s="78"/>
      <c r="F16" s="87" t="s">
        <v>56</v>
      </c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87" t="s">
        <v>6</v>
      </c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86" t="s">
        <v>57</v>
      </c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86" t="s">
        <v>58</v>
      </c>
      <c r="BI16" s="78"/>
      <c r="BJ16" s="78"/>
      <c r="BK16" s="78"/>
      <c r="BL16" s="78"/>
      <c r="BM16" s="78"/>
      <c r="BN16" s="78"/>
      <c r="BO16" s="87" t="s">
        <v>59</v>
      </c>
      <c r="BP16" s="78"/>
      <c r="BQ16" s="86" t="s">
        <v>60</v>
      </c>
      <c r="BR16" s="78"/>
      <c r="BS16" s="78"/>
      <c r="BT16" s="78"/>
    </row>
    <row r="17" spans="2:72" ht="11.45" customHeight="1" x14ac:dyDescent="0.25">
      <c r="B17" s="48">
        <v>1</v>
      </c>
      <c r="C17" s="45"/>
      <c r="D17" s="45"/>
      <c r="E17" s="45"/>
      <c r="F17" s="49" t="s">
        <v>324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9" t="s">
        <v>325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85">
        <v>700</v>
      </c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79">
        <v>1</v>
      </c>
      <c r="BI17" s="45"/>
      <c r="BJ17" s="45"/>
      <c r="BK17" s="45"/>
      <c r="BL17" s="45"/>
      <c r="BM17" s="45"/>
      <c r="BN17" s="45"/>
      <c r="BO17" s="49" t="s">
        <v>326</v>
      </c>
      <c r="BP17" s="45"/>
      <c r="BQ17" s="50">
        <f>AR17*BH17</f>
        <v>700</v>
      </c>
      <c r="BR17" s="51"/>
      <c r="BS17" s="51"/>
      <c r="BT17" s="51"/>
    </row>
    <row r="18" spans="2:72" ht="11.25" customHeight="1" x14ac:dyDescent="0.25">
      <c r="B18" s="48">
        <v>2</v>
      </c>
      <c r="C18" s="45"/>
      <c r="D18" s="45"/>
      <c r="E18" s="45"/>
      <c r="F18" s="49" t="s">
        <v>327</v>
      </c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9" t="s">
        <v>328</v>
      </c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85">
        <v>52</v>
      </c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79">
        <v>1</v>
      </c>
      <c r="BI18" s="45"/>
      <c r="BJ18" s="45"/>
      <c r="BK18" s="45"/>
      <c r="BL18" s="45"/>
      <c r="BM18" s="45"/>
      <c r="BN18" s="45"/>
      <c r="BO18" s="49" t="s">
        <v>326</v>
      </c>
      <c r="BP18" s="45"/>
      <c r="BQ18" s="50">
        <f t="shared" ref="BQ18:BQ23" si="0">AR18*BH18</f>
        <v>52</v>
      </c>
      <c r="BR18" s="51"/>
      <c r="BS18" s="51"/>
      <c r="BT18" s="51"/>
    </row>
    <row r="19" spans="2:72" ht="11.45" customHeight="1" x14ac:dyDescent="0.25">
      <c r="B19" s="48">
        <v>3</v>
      </c>
      <c r="C19" s="45"/>
      <c r="D19" s="45"/>
      <c r="E19" s="45"/>
      <c r="F19" s="49" t="s">
        <v>329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9" t="s">
        <v>330</v>
      </c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85">
        <v>37</v>
      </c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79">
        <v>40</v>
      </c>
      <c r="BI19" s="45"/>
      <c r="BJ19" s="45"/>
      <c r="BK19" s="45"/>
      <c r="BL19" s="45"/>
      <c r="BM19" s="45"/>
      <c r="BN19" s="45"/>
      <c r="BO19" s="49" t="s">
        <v>326</v>
      </c>
      <c r="BP19" s="45"/>
      <c r="BQ19" s="50">
        <f t="shared" si="0"/>
        <v>1480</v>
      </c>
      <c r="BR19" s="51"/>
      <c r="BS19" s="51"/>
      <c r="BT19" s="51"/>
    </row>
    <row r="20" spans="2:72" ht="11.45" customHeight="1" x14ac:dyDescent="0.25">
      <c r="B20" s="48">
        <v>4</v>
      </c>
      <c r="C20" s="45"/>
      <c r="D20" s="45"/>
      <c r="E20" s="45"/>
      <c r="F20" s="49" t="s">
        <v>331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9" t="s">
        <v>332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85">
        <v>238</v>
      </c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79">
        <v>4</v>
      </c>
      <c r="BI20" s="45"/>
      <c r="BJ20" s="45"/>
      <c r="BK20" s="45"/>
      <c r="BL20" s="45"/>
      <c r="BM20" s="45"/>
      <c r="BN20" s="45"/>
      <c r="BO20" s="49" t="s">
        <v>326</v>
      </c>
      <c r="BP20" s="45"/>
      <c r="BQ20" s="50">
        <f t="shared" si="0"/>
        <v>952</v>
      </c>
      <c r="BR20" s="51"/>
      <c r="BS20" s="51"/>
      <c r="BT20" s="51"/>
    </row>
    <row r="21" spans="2:72" ht="11.45" customHeight="1" x14ac:dyDescent="0.25">
      <c r="B21" s="48">
        <v>5</v>
      </c>
      <c r="C21" s="45"/>
      <c r="D21" s="45"/>
      <c r="E21" s="45"/>
      <c r="F21" s="49" t="s">
        <v>333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9" t="s">
        <v>334</v>
      </c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85">
        <v>255</v>
      </c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79">
        <v>1</v>
      </c>
      <c r="BI21" s="45"/>
      <c r="BJ21" s="45"/>
      <c r="BK21" s="45"/>
      <c r="BL21" s="45"/>
      <c r="BM21" s="45"/>
      <c r="BN21" s="45"/>
      <c r="BO21" s="49" t="s">
        <v>326</v>
      </c>
      <c r="BP21" s="45"/>
      <c r="BQ21" s="50">
        <f t="shared" si="0"/>
        <v>255</v>
      </c>
      <c r="BR21" s="51"/>
      <c r="BS21" s="51"/>
      <c r="BT21" s="51"/>
    </row>
    <row r="22" spans="2:72" ht="11.25" customHeight="1" x14ac:dyDescent="0.25">
      <c r="B22" s="48">
        <v>6</v>
      </c>
      <c r="C22" s="45"/>
      <c r="D22" s="45"/>
      <c r="E22" s="45"/>
      <c r="F22" s="49" t="s">
        <v>335</v>
      </c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9" t="s">
        <v>336</v>
      </c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85">
        <v>6060</v>
      </c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79">
        <v>1</v>
      </c>
      <c r="BI22" s="45"/>
      <c r="BJ22" s="45"/>
      <c r="BK22" s="45"/>
      <c r="BL22" s="45"/>
      <c r="BM22" s="45"/>
      <c r="BN22" s="45"/>
      <c r="BO22" s="49" t="s">
        <v>326</v>
      </c>
      <c r="BP22" s="45"/>
      <c r="BQ22" s="50">
        <f t="shared" si="0"/>
        <v>6060</v>
      </c>
      <c r="BR22" s="51"/>
      <c r="BS22" s="51"/>
      <c r="BT22" s="51"/>
    </row>
    <row r="23" spans="2:72" ht="11.45" customHeight="1" x14ac:dyDescent="0.25">
      <c r="B23" s="48">
        <v>7</v>
      </c>
      <c r="C23" s="45"/>
      <c r="D23" s="45"/>
      <c r="E23" s="45"/>
      <c r="F23" s="49" t="s">
        <v>337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9" t="s">
        <v>338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85">
        <v>2500</v>
      </c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79">
        <v>1</v>
      </c>
      <c r="BI23" s="45"/>
      <c r="BJ23" s="45"/>
      <c r="BK23" s="45"/>
      <c r="BL23" s="45"/>
      <c r="BM23" s="45"/>
      <c r="BN23" s="45"/>
      <c r="BO23" s="49" t="s">
        <v>64</v>
      </c>
      <c r="BP23" s="45"/>
      <c r="BQ23" s="50">
        <f t="shared" si="0"/>
        <v>2500</v>
      </c>
      <c r="BR23" s="51"/>
      <c r="BS23" s="51"/>
      <c r="BT23" s="51"/>
    </row>
    <row r="24" spans="2:72" ht="11.25" customHeight="1" x14ac:dyDescent="0.25">
      <c r="B24" s="88">
        <f>SUM(BQ17:BT23)</f>
        <v>11999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</row>
    <row r="25" spans="2:72" ht="0" hidden="1" customHeight="1" x14ac:dyDescent="0.25"/>
    <row r="26" spans="2:72" ht="3" customHeight="1" x14ac:dyDescent="0.25"/>
    <row r="27" spans="2:72" ht="4.3499999999999996" customHeight="1" x14ac:dyDescent="0.25"/>
    <row r="28" spans="2:72" ht="2.85" customHeight="1" x14ac:dyDescent="0.25"/>
    <row r="29" spans="2:72" ht="14.45" customHeight="1" x14ac:dyDescent="0.25">
      <c r="B29" s="81" t="s">
        <v>339</v>
      </c>
      <c r="C29" s="45"/>
      <c r="D29" s="45"/>
      <c r="E29" s="45"/>
      <c r="F29" s="45"/>
      <c r="G29" s="45"/>
      <c r="H29" s="45"/>
    </row>
    <row r="30" spans="2:72" ht="0" hidden="1" customHeight="1" x14ac:dyDescent="0.25"/>
    <row r="31" spans="2:72" ht="11.45" customHeight="1" x14ac:dyDescent="0.25">
      <c r="B31" s="86" t="s">
        <v>55</v>
      </c>
      <c r="C31" s="78"/>
      <c r="D31" s="78"/>
      <c r="E31" s="78"/>
      <c r="F31" s="87" t="s">
        <v>56</v>
      </c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87" t="s">
        <v>6</v>
      </c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86" t="s">
        <v>57</v>
      </c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86" t="s">
        <v>58</v>
      </c>
      <c r="BI31" s="78"/>
      <c r="BJ31" s="78"/>
      <c r="BK31" s="78"/>
      <c r="BL31" s="78"/>
      <c r="BM31" s="78"/>
      <c r="BN31" s="78"/>
      <c r="BO31" s="87" t="s">
        <v>59</v>
      </c>
      <c r="BP31" s="78"/>
      <c r="BQ31" s="86" t="s">
        <v>60</v>
      </c>
      <c r="BR31" s="78"/>
      <c r="BS31" s="78"/>
      <c r="BT31" s="78"/>
    </row>
    <row r="32" spans="2:72" ht="11.45" customHeight="1" x14ac:dyDescent="0.25">
      <c r="B32" s="48">
        <v>1</v>
      </c>
      <c r="C32" s="45"/>
      <c r="D32" s="45"/>
      <c r="E32" s="45"/>
      <c r="F32" s="49" t="s">
        <v>340</v>
      </c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9" t="s">
        <v>341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85">
        <v>9624</v>
      </c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79">
        <v>4</v>
      </c>
      <c r="BI32" s="45"/>
      <c r="BJ32" s="45"/>
      <c r="BK32" s="45"/>
      <c r="BL32" s="45"/>
      <c r="BM32" s="45"/>
      <c r="BN32" s="45"/>
      <c r="BO32" s="49" t="s">
        <v>64</v>
      </c>
      <c r="BP32" s="45"/>
      <c r="BQ32" s="50">
        <f>AR32*BH32</f>
        <v>38496</v>
      </c>
      <c r="BR32" s="51"/>
      <c r="BS32" s="51"/>
      <c r="BT32" s="51"/>
    </row>
    <row r="33" spans="2:72" ht="11.25" customHeight="1" x14ac:dyDescent="0.25">
      <c r="B33" s="88">
        <f>SUM(BQ32)</f>
        <v>38496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</row>
    <row r="34" spans="2:72" ht="3" customHeight="1" x14ac:dyDescent="0.25"/>
    <row r="35" spans="2:72" ht="4.3499999999999996" customHeight="1" x14ac:dyDescent="0.25"/>
    <row r="36" spans="2:72" ht="2.85" customHeight="1" x14ac:dyDescent="0.25"/>
    <row r="37" spans="2:72" ht="14.45" customHeight="1" x14ac:dyDescent="0.25">
      <c r="B37" s="81" t="s">
        <v>342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</row>
    <row r="38" spans="2:72" ht="0" hidden="1" customHeight="1" x14ac:dyDescent="0.25"/>
    <row r="39" spans="2:72" ht="11.45" customHeight="1" x14ac:dyDescent="0.25">
      <c r="B39" s="86" t="s">
        <v>55</v>
      </c>
      <c r="C39" s="78"/>
      <c r="D39" s="78"/>
      <c r="E39" s="78"/>
      <c r="F39" s="87" t="s">
        <v>56</v>
      </c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87" t="s">
        <v>6</v>
      </c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86" t="s">
        <v>57</v>
      </c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86" t="s">
        <v>58</v>
      </c>
      <c r="BI39" s="78"/>
      <c r="BJ39" s="78"/>
      <c r="BK39" s="78"/>
      <c r="BL39" s="78"/>
      <c r="BM39" s="78"/>
      <c r="BN39" s="78"/>
      <c r="BO39" s="87" t="s">
        <v>59</v>
      </c>
      <c r="BP39" s="78"/>
      <c r="BQ39" s="86" t="s">
        <v>60</v>
      </c>
      <c r="BR39" s="78"/>
      <c r="BS39" s="78"/>
      <c r="BT39" s="78"/>
    </row>
    <row r="40" spans="2:72" ht="11.45" customHeight="1" x14ac:dyDescent="0.25">
      <c r="B40" s="48">
        <v>1</v>
      </c>
      <c r="C40" s="45"/>
      <c r="D40" s="45"/>
      <c r="E40" s="45"/>
      <c r="F40" s="49" t="s">
        <v>343</v>
      </c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9" t="s">
        <v>344</v>
      </c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85">
        <v>144</v>
      </c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79">
        <v>6</v>
      </c>
      <c r="BI40" s="45"/>
      <c r="BJ40" s="45"/>
      <c r="BK40" s="45"/>
      <c r="BL40" s="45"/>
      <c r="BM40" s="45"/>
      <c r="BN40" s="45"/>
      <c r="BO40" s="49" t="s">
        <v>326</v>
      </c>
      <c r="BP40" s="45"/>
      <c r="BQ40" s="79">
        <f t="shared" ref="BQ40:BQ41" si="1">AR40*BH40</f>
        <v>864</v>
      </c>
      <c r="BR40" s="45"/>
      <c r="BS40" s="45"/>
      <c r="BT40" s="45"/>
    </row>
    <row r="41" spans="2:72" ht="11.25" customHeight="1" x14ac:dyDescent="0.25">
      <c r="B41" s="48">
        <v>2</v>
      </c>
      <c r="C41" s="45"/>
      <c r="D41" s="45"/>
      <c r="E41" s="45"/>
      <c r="F41" s="49" t="s">
        <v>345</v>
      </c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9" t="s">
        <v>346</v>
      </c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85">
        <v>161</v>
      </c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79">
        <v>3</v>
      </c>
      <c r="BI41" s="45"/>
      <c r="BJ41" s="45"/>
      <c r="BK41" s="45"/>
      <c r="BL41" s="45"/>
      <c r="BM41" s="45"/>
      <c r="BN41" s="45"/>
      <c r="BO41" s="49" t="s">
        <v>326</v>
      </c>
      <c r="BP41" s="45"/>
      <c r="BQ41" s="79">
        <f t="shared" si="1"/>
        <v>483</v>
      </c>
      <c r="BR41" s="45"/>
      <c r="BS41" s="45"/>
      <c r="BT41" s="45"/>
    </row>
    <row r="42" spans="2:72" ht="11.45" customHeight="1" x14ac:dyDescent="0.25">
      <c r="B42" s="88">
        <f>SUM(BQ40:BT41)</f>
        <v>1347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</row>
    <row r="43" spans="2:72" ht="3" customHeight="1" x14ac:dyDescent="0.25"/>
    <row r="44" spans="2:72" ht="4.3499999999999996" customHeight="1" x14ac:dyDescent="0.25"/>
    <row r="45" spans="2:72" ht="2.85" customHeight="1" x14ac:dyDescent="0.25"/>
    <row r="46" spans="2:72" ht="14.45" customHeight="1" x14ac:dyDescent="0.25">
      <c r="B46" s="81" t="s">
        <v>347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</row>
    <row r="47" spans="2:72" ht="0" hidden="1" customHeight="1" x14ac:dyDescent="0.25"/>
    <row r="48" spans="2:72" ht="11.45" customHeight="1" x14ac:dyDescent="0.25">
      <c r="B48" s="86" t="s">
        <v>55</v>
      </c>
      <c r="C48" s="78"/>
      <c r="D48" s="78"/>
      <c r="E48" s="78"/>
      <c r="F48" s="87" t="s">
        <v>56</v>
      </c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87" t="s">
        <v>6</v>
      </c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86" t="s">
        <v>57</v>
      </c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86" t="s">
        <v>58</v>
      </c>
      <c r="BI48" s="78"/>
      <c r="BJ48" s="78"/>
      <c r="BK48" s="78"/>
      <c r="BL48" s="78"/>
      <c r="BM48" s="78"/>
      <c r="BN48" s="78"/>
      <c r="BO48" s="87" t="s">
        <v>59</v>
      </c>
      <c r="BP48" s="78"/>
      <c r="BQ48" s="86" t="s">
        <v>60</v>
      </c>
      <c r="BR48" s="78"/>
      <c r="BS48" s="78"/>
      <c r="BT48" s="78"/>
    </row>
    <row r="49" spans="2:72" ht="11.45" customHeight="1" x14ac:dyDescent="0.25">
      <c r="B49" s="48">
        <v>1</v>
      </c>
      <c r="C49" s="45"/>
      <c r="D49" s="45"/>
      <c r="E49" s="45"/>
      <c r="F49" s="49" t="s">
        <v>348</v>
      </c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9" t="s">
        <v>349</v>
      </c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85">
        <v>79.8</v>
      </c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79">
        <v>2</v>
      </c>
      <c r="BI49" s="45"/>
      <c r="BJ49" s="45"/>
      <c r="BK49" s="45"/>
      <c r="BL49" s="45"/>
      <c r="BM49" s="45"/>
      <c r="BN49" s="45"/>
      <c r="BO49" s="49" t="s">
        <v>326</v>
      </c>
      <c r="BP49" s="45"/>
      <c r="BQ49" s="79">
        <f t="shared" ref="BQ49:BQ51" si="2">AR49*BH49</f>
        <v>159.6</v>
      </c>
      <c r="BR49" s="45"/>
      <c r="BS49" s="45"/>
      <c r="BT49" s="45"/>
    </row>
    <row r="50" spans="2:72" ht="11.25" customHeight="1" x14ac:dyDescent="0.25">
      <c r="B50" s="48">
        <v>2</v>
      </c>
      <c r="C50" s="45"/>
      <c r="D50" s="45"/>
      <c r="E50" s="45"/>
      <c r="F50" s="49" t="s">
        <v>348</v>
      </c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9" t="s">
        <v>349</v>
      </c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85">
        <v>79.8</v>
      </c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79">
        <v>4</v>
      </c>
      <c r="BI50" s="45"/>
      <c r="BJ50" s="45"/>
      <c r="BK50" s="45"/>
      <c r="BL50" s="45"/>
      <c r="BM50" s="45"/>
      <c r="BN50" s="45"/>
      <c r="BO50" s="49" t="s">
        <v>326</v>
      </c>
      <c r="BP50" s="45"/>
      <c r="BQ50" s="79">
        <f t="shared" si="2"/>
        <v>319.2</v>
      </c>
      <c r="BR50" s="45"/>
      <c r="BS50" s="45"/>
      <c r="BT50" s="45"/>
    </row>
    <row r="51" spans="2:72" ht="11.45" customHeight="1" x14ac:dyDescent="0.25">
      <c r="B51" s="48">
        <v>3</v>
      </c>
      <c r="C51" s="45"/>
      <c r="D51" s="45"/>
      <c r="E51" s="45"/>
      <c r="F51" s="49" t="s">
        <v>350</v>
      </c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9" t="s">
        <v>351</v>
      </c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85">
        <v>81.2</v>
      </c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79">
        <v>4</v>
      </c>
      <c r="BI51" s="45"/>
      <c r="BJ51" s="45"/>
      <c r="BK51" s="45"/>
      <c r="BL51" s="45"/>
      <c r="BM51" s="45"/>
      <c r="BN51" s="45"/>
      <c r="BO51" s="49" t="s">
        <v>326</v>
      </c>
      <c r="BP51" s="45"/>
      <c r="BQ51" s="79">
        <f t="shared" si="2"/>
        <v>324.8</v>
      </c>
      <c r="BR51" s="45"/>
      <c r="BS51" s="45"/>
      <c r="BT51" s="45"/>
    </row>
    <row r="52" spans="2:72" ht="11.25" customHeight="1" x14ac:dyDescent="0.25">
      <c r="B52" s="88">
        <f>SUM(BQ49:BT51)</f>
        <v>803.59999999999991</v>
      </c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</row>
    <row r="53" spans="2:72" ht="0" hidden="1" customHeight="1" x14ac:dyDescent="0.25"/>
    <row r="54" spans="2:72" ht="3" customHeight="1" x14ac:dyDescent="0.25"/>
    <row r="55" spans="2:72" ht="4.3499999999999996" customHeight="1" x14ac:dyDescent="0.25"/>
    <row r="56" spans="2:72" ht="2.85" customHeight="1" x14ac:dyDescent="0.25"/>
    <row r="57" spans="2:72" ht="0" hidden="1" customHeight="1" x14ac:dyDescent="0.25"/>
    <row r="58" spans="2:72" ht="14.45" customHeight="1" x14ac:dyDescent="0.25">
      <c r="B58" s="81" t="s">
        <v>352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</row>
    <row r="59" spans="2:72" ht="0" hidden="1" customHeight="1" x14ac:dyDescent="0.25"/>
    <row r="60" spans="2:72" ht="11.45" customHeight="1" x14ac:dyDescent="0.25">
      <c r="B60" s="86" t="s">
        <v>55</v>
      </c>
      <c r="C60" s="78"/>
      <c r="D60" s="78"/>
      <c r="E60" s="78"/>
      <c r="F60" s="87" t="s">
        <v>56</v>
      </c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87" t="s">
        <v>6</v>
      </c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86" t="s">
        <v>57</v>
      </c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  <c r="BH60" s="86" t="s">
        <v>58</v>
      </c>
      <c r="BI60" s="78"/>
      <c r="BJ60" s="78"/>
      <c r="BK60" s="78"/>
      <c r="BL60" s="78"/>
      <c r="BM60" s="78"/>
      <c r="BN60" s="78"/>
      <c r="BO60" s="87" t="s">
        <v>59</v>
      </c>
      <c r="BP60" s="78"/>
      <c r="BQ60" s="86" t="s">
        <v>60</v>
      </c>
      <c r="BR60" s="78"/>
      <c r="BS60" s="78"/>
      <c r="BT60" s="78"/>
    </row>
    <row r="61" spans="2:72" ht="11.45" customHeight="1" x14ac:dyDescent="0.25">
      <c r="B61" s="48">
        <v>1</v>
      </c>
      <c r="C61" s="45"/>
      <c r="D61" s="45"/>
      <c r="E61" s="45"/>
      <c r="F61" s="49" t="s">
        <v>353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9" t="s">
        <v>354</v>
      </c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85">
        <v>6267</v>
      </c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79">
        <v>1</v>
      </c>
      <c r="BI61" s="45"/>
      <c r="BJ61" s="45"/>
      <c r="BK61" s="45"/>
      <c r="BL61" s="45"/>
      <c r="BM61" s="45"/>
      <c r="BN61" s="45"/>
      <c r="BO61" s="49" t="s">
        <v>326</v>
      </c>
      <c r="BP61" s="45"/>
      <c r="BQ61" s="79">
        <f>AR61*BH61</f>
        <v>6267</v>
      </c>
      <c r="BR61" s="45"/>
      <c r="BS61" s="45"/>
      <c r="BT61" s="45"/>
    </row>
    <row r="62" spans="2:72" ht="11.25" customHeight="1" x14ac:dyDescent="0.25">
      <c r="B62" s="88">
        <f>SUM(BQ61)</f>
        <v>6267</v>
      </c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R62" s="89"/>
      <c r="AS62" s="89"/>
      <c r="AT62" s="89"/>
      <c r="AU62" s="89"/>
      <c r="AV62" s="89"/>
      <c r="AW62" s="89"/>
      <c r="AX62" s="89"/>
      <c r="AY62" s="89"/>
      <c r="AZ62" s="89"/>
      <c r="BA62" s="89"/>
      <c r="BB62" s="89"/>
      <c r="BC62" s="89"/>
      <c r="BD62" s="89"/>
      <c r="BE62" s="89"/>
      <c r="BF62" s="89"/>
      <c r="BG62" s="89"/>
      <c r="BH62" s="89"/>
      <c r="BI62" s="89"/>
      <c r="BJ62" s="89"/>
      <c r="BK62" s="89"/>
      <c r="BL62" s="89"/>
      <c r="BM62" s="89"/>
      <c r="BN62" s="89"/>
      <c r="BO62" s="89"/>
      <c r="BP62" s="89"/>
      <c r="BQ62" s="89"/>
      <c r="BR62" s="89"/>
      <c r="BS62" s="89"/>
      <c r="BT62" s="89"/>
    </row>
    <row r="63" spans="2:72" ht="3" customHeight="1" x14ac:dyDescent="0.25"/>
    <row r="64" spans="2:72" ht="4.3499999999999996" customHeight="1" x14ac:dyDescent="0.25"/>
    <row r="65" spans="2:72" ht="2.85" customHeight="1" x14ac:dyDescent="0.25"/>
    <row r="66" spans="2:72" ht="14.45" customHeight="1" x14ac:dyDescent="0.25">
      <c r="B66" s="81" t="s">
        <v>355</v>
      </c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</row>
    <row r="67" spans="2:72" ht="0" hidden="1" customHeight="1" x14ac:dyDescent="0.25"/>
    <row r="68" spans="2:72" ht="11.45" customHeight="1" x14ac:dyDescent="0.25">
      <c r="B68" s="86" t="s">
        <v>55</v>
      </c>
      <c r="C68" s="78"/>
      <c r="D68" s="78"/>
      <c r="E68" s="78"/>
      <c r="F68" s="87" t="s">
        <v>56</v>
      </c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87" t="s">
        <v>6</v>
      </c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86" t="s">
        <v>57</v>
      </c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86" t="s">
        <v>58</v>
      </c>
      <c r="BI68" s="78"/>
      <c r="BJ68" s="78"/>
      <c r="BK68" s="78"/>
      <c r="BL68" s="78"/>
      <c r="BM68" s="78"/>
      <c r="BN68" s="78"/>
      <c r="BO68" s="87" t="s">
        <v>59</v>
      </c>
      <c r="BP68" s="78"/>
      <c r="BQ68" s="86" t="s">
        <v>60</v>
      </c>
      <c r="BR68" s="78"/>
      <c r="BS68" s="78"/>
      <c r="BT68" s="78"/>
    </row>
    <row r="69" spans="2:72" ht="11.45" customHeight="1" x14ac:dyDescent="0.25">
      <c r="B69" s="48">
        <v>1</v>
      </c>
      <c r="C69" s="45"/>
      <c r="D69" s="45"/>
      <c r="E69" s="45"/>
      <c r="F69" s="49" t="s">
        <v>356</v>
      </c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9" t="s">
        <v>357</v>
      </c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85">
        <v>37</v>
      </c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79">
        <v>3</v>
      </c>
      <c r="BI69" s="45"/>
      <c r="BJ69" s="45"/>
      <c r="BK69" s="45"/>
      <c r="BL69" s="45"/>
      <c r="BM69" s="45"/>
      <c r="BN69" s="45"/>
      <c r="BO69" s="49" t="s">
        <v>326</v>
      </c>
      <c r="BP69" s="45"/>
      <c r="BQ69" s="79">
        <f t="shared" ref="BQ69:BQ72" si="3">AR69*BH69</f>
        <v>111</v>
      </c>
      <c r="BR69" s="45"/>
      <c r="BS69" s="45"/>
      <c r="BT69" s="45"/>
    </row>
    <row r="70" spans="2:72" ht="11.25" customHeight="1" x14ac:dyDescent="0.25">
      <c r="B70" s="48">
        <v>2</v>
      </c>
      <c r="C70" s="45"/>
      <c r="D70" s="45"/>
      <c r="E70" s="45"/>
      <c r="F70" s="49" t="s">
        <v>358</v>
      </c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9" t="s">
        <v>359</v>
      </c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85">
        <v>23</v>
      </c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79">
        <v>82</v>
      </c>
      <c r="BI70" s="45"/>
      <c r="BJ70" s="45"/>
      <c r="BK70" s="45"/>
      <c r="BL70" s="45"/>
      <c r="BM70" s="45"/>
      <c r="BN70" s="45"/>
      <c r="BO70" s="49" t="s">
        <v>326</v>
      </c>
      <c r="BP70" s="45"/>
      <c r="BQ70" s="79">
        <f t="shared" si="3"/>
        <v>1886</v>
      </c>
      <c r="BR70" s="45"/>
      <c r="BS70" s="45"/>
      <c r="BT70" s="45"/>
    </row>
    <row r="71" spans="2:72" ht="11.45" customHeight="1" x14ac:dyDescent="0.25">
      <c r="B71" s="48">
        <v>3</v>
      </c>
      <c r="C71" s="45"/>
      <c r="D71" s="45"/>
      <c r="E71" s="45"/>
      <c r="F71" s="49" t="s">
        <v>360</v>
      </c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9" t="s">
        <v>361</v>
      </c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85">
        <v>73.3</v>
      </c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79">
        <v>2</v>
      </c>
      <c r="BI71" s="45"/>
      <c r="BJ71" s="45"/>
      <c r="BK71" s="45"/>
      <c r="BL71" s="45"/>
      <c r="BM71" s="45"/>
      <c r="BN71" s="45"/>
      <c r="BO71" s="49" t="s">
        <v>326</v>
      </c>
      <c r="BP71" s="45"/>
      <c r="BQ71" s="79">
        <f t="shared" si="3"/>
        <v>146.6</v>
      </c>
      <c r="BR71" s="45"/>
      <c r="BS71" s="45"/>
      <c r="BT71" s="45"/>
    </row>
    <row r="72" spans="2:72" ht="11.45" customHeight="1" x14ac:dyDescent="0.25">
      <c r="B72" s="48">
        <v>4</v>
      </c>
      <c r="C72" s="45"/>
      <c r="D72" s="45"/>
      <c r="E72" s="45"/>
      <c r="F72" s="49" t="s">
        <v>362</v>
      </c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9" t="s">
        <v>363</v>
      </c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85">
        <v>145</v>
      </c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79">
        <v>35</v>
      </c>
      <c r="BI72" s="45"/>
      <c r="BJ72" s="45"/>
      <c r="BK72" s="45"/>
      <c r="BL72" s="45"/>
      <c r="BM72" s="45"/>
      <c r="BN72" s="45"/>
      <c r="BO72" s="49" t="s">
        <v>326</v>
      </c>
      <c r="BP72" s="45"/>
      <c r="BQ72" s="79">
        <f t="shared" si="3"/>
        <v>5075</v>
      </c>
      <c r="BR72" s="45"/>
      <c r="BS72" s="45"/>
      <c r="BT72" s="45"/>
    </row>
    <row r="73" spans="2:72" ht="11.25" customHeight="1" x14ac:dyDescent="0.25">
      <c r="B73" s="88">
        <f>SUM(BQ69:BT72)</f>
        <v>7218.6</v>
      </c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/>
      <c r="BD73" s="89"/>
      <c r="BE73" s="89"/>
      <c r="BF73" s="89"/>
      <c r="BG73" s="89"/>
      <c r="BH73" s="89"/>
      <c r="BI73" s="89"/>
      <c r="BJ73" s="89"/>
      <c r="BK73" s="89"/>
      <c r="BL73" s="89"/>
      <c r="BM73" s="89"/>
      <c r="BN73" s="89"/>
      <c r="BO73" s="89"/>
      <c r="BP73" s="89"/>
      <c r="BQ73" s="89"/>
      <c r="BR73" s="89"/>
      <c r="BS73" s="89"/>
      <c r="BT73" s="89"/>
    </row>
    <row r="74" spans="2:72" ht="0" hidden="1" customHeight="1" x14ac:dyDescent="0.25"/>
    <row r="75" spans="2:72" ht="2.85" customHeight="1" x14ac:dyDescent="0.25"/>
    <row r="76" spans="2:72" ht="4.3499999999999996" customHeight="1" x14ac:dyDescent="0.25"/>
    <row r="77" spans="2:72" ht="2.85" customHeight="1" x14ac:dyDescent="0.25"/>
    <row r="78" spans="2:72" ht="0" hidden="1" customHeight="1" x14ac:dyDescent="0.25"/>
    <row r="79" spans="2:72" ht="14.45" customHeight="1" x14ac:dyDescent="0.25">
      <c r="B79" s="81" t="s">
        <v>364</v>
      </c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</row>
    <row r="80" spans="2:72" ht="0" hidden="1" customHeight="1" x14ac:dyDescent="0.25"/>
    <row r="81" spans="2:72" ht="11.45" customHeight="1" x14ac:dyDescent="0.25">
      <c r="B81" s="86" t="s">
        <v>55</v>
      </c>
      <c r="C81" s="78"/>
      <c r="D81" s="78"/>
      <c r="E81" s="78"/>
      <c r="F81" s="87" t="s">
        <v>56</v>
      </c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87" t="s">
        <v>6</v>
      </c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86" t="s">
        <v>57</v>
      </c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86" t="s">
        <v>58</v>
      </c>
      <c r="BI81" s="78"/>
      <c r="BJ81" s="78"/>
      <c r="BK81" s="78"/>
      <c r="BL81" s="78"/>
      <c r="BM81" s="78"/>
      <c r="BN81" s="78"/>
      <c r="BO81" s="87" t="s">
        <v>59</v>
      </c>
      <c r="BP81" s="78"/>
      <c r="BQ81" s="86" t="s">
        <v>60</v>
      </c>
      <c r="BR81" s="78"/>
      <c r="BS81" s="78"/>
      <c r="BT81" s="78"/>
    </row>
    <row r="82" spans="2:72" ht="11.45" customHeight="1" x14ac:dyDescent="0.25">
      <c r="B82" s="48">
        <v>1</v>
      </c>
      <c r="C82" s="45"/>
      <c r="D82" s="45"/>
      <c r="E82" s="45"/>
      <c r="F82" s="49" t="s">
        <v>365</v>
      </c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9" t="s">
        <v>366</v>
      </c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85">
        <v>1100</v>
      </c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79">
        <v>4</v>
      </c>
      <c r="BI82" s="45"/>
      <c r="BJ82" s="45"/>
      <c r="BK82" s="45"/>
      <c r="BL82" s="45"/>
      <c r="BM82" s="45"/>
      <c r="BN82" s="45"/>
      <c r="BO82" s="49" t="s">
        <v>326</v>
      </c>
      <c r="BP82" s="45"/>
      <c r="BQ82" s="79">
        <f t="shared" ref="BQ82:BQ83" si="4">AR82*BH82</f>
        <v>4400</v>
      </c>
      <c r="BR82" s="45"/>
      <c r="BS82" s="45"/>
      <c r="BT82" s="45"/>
    </row>
    <row r="83" spans="2:72" ht="11.25" customHeight="1" x14ac:dyDescent="0.25">
      <c r="B83" s="48">
        <v>2</v>
      </c>
      <c r="C83" s="45"/>
      <c r="D83" s="45"/>
      <c r="E83" s="45"/>
      <c r="F83" s="49" t="s">
        <v>367</v>
      </c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9" t="s">
        <v>368</v>
      </c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85">
        <v>2860</v>
      </c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5"/>
      <c r="BH83" s="79">
        <v>2</v>
      </c>
      <c r="BI83" s="45"/>
      <c r="BJ83" s="45"/>
      <c r="BK83" s="45"/>
      <c r="BL83" s="45"/>
      <c r="BM83" s="45"/>
      <c r="BN83" s="45"/>
      <c r="BO83" s="49" t="s">
        <v>326</v>
      </c>
      <c r="BP83" s="45"/>
      <c r="BQ83" s="79">
        <f t="shared" si="4"/>
        <v>5720</v>
      </c>
      <c r="BR83" s="45"/>
      <c r="BS83" s="45"/>
      <c r="BT83" s="45"/>
    </row>
    <row r="84" spans="2:72" ht="11.45" customHeight="1" x14ac:dyDescent="0.25">
      <c r="B84" s="82">
        <f>SUM(BQ82:BT83)</f>
        <v>10120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3"/>
      <c r="BH84" s="83"/>
      <c r="BI84" s="83"/>
      <c r="BJ84" s="83"/>
      <c r="BK84" s="83"/>
      <c r="BL84" s="83"/>
      <c r="BM84" s="83"/>
      <c r="BN84" s="83"/>
      <c r="BO84" s="83"/>
      <c r="BP84" s="83"/>
      <c r="BQ84" s="83"/>
      <c r="BR84" s="83"/>
      <c r="BS84" s="83"/>
      <c r="BT84" s="83"/>
    </row>
    <row r="85" spans="2:72" ht="2.85" customHeight="1" x14ac:dyDescent="0.25"/>
    <row r="86" spans="2:72" ht="4.3499999999999996" customHeight="1" x14ac:dyDescent="0.25"/>
    <row r="87" spans="2:72" ht="2.85" customHeight="1" x14ac:dyDescent="0.25"/>
    <row r="88" spans="2:72" ht="0" hidden="1" customHeight="1" x14ac:dyDescent="0.25"/>
    <row r="89" spans="2:72" ht="14.45" customHeight="1" x14ac:dyDescent="0.25">
      <c r="B89" s="81" t="s">
        <v>369</v>
      </c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</row>
    <row r="90" spans="2:72" ht="11.45" customHeight="1" x14ac:dyDescent="0.25">
      <c r="B90" s="86" t="s">
        <v>55</v>
      </c>
      <c r="C90" s="78"/>
      <c r="D90" s="78"/>
      <c r="E90" s="78"/>
      <c r="F90" s="87" t="s">
        <v>56</v>
      </c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87" t="s">
        <v>6</v>
      </c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86" t="s">
        <v>57</v>
      </c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86" t="s">
        <v>58</v>
      </c>
      <c r="BI90" s="78"/>
      <c r="BJ90" s="78"/>
      <c r="BK90" s="78"/>
      <c r="BL90" s="78"/>
      <c r="BM90" s="78"/>
      <c r="BN90" s="78"/>
      <c r="BO90" s="87" t="s">
        <v>59</v>
      </c>
      <c r="BP90" s="78"/>
      <c r="BQ90" s="86" t="s">
        <v>60</v>
      </c>
      <c r="BR90" s="78"/>
      <c r="BS90" s="78"/>
      <c r="BT90" s="78"/>
    </row>
    <row r="91" spans="2:72" ht="11.45" customHeight="1" x14ac:dyDescent="0.25">
      <c r="B91" s="48">
        <v>1</v>
      </c>
      <c r="C91" s="45"/>
      <c r="D91" s="45"/>
      <c r="E91" s="45"/>
      <c r="F91" s="49" t="s">
        <v>370</v>
      </c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9" t="s">
        <v>371</v>
      </c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85">
        <v>1190</v>
      </c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85"/>
      <c r="BE91" s="85"/>
      <c r="BF91" s="85"/>
      <c r="BG91" s="85"/>
      <c r="BH91" s="79">
        <v>4</v>
      </c>
      <c r="BI91" s="45"/>
      <c r="BJ91" s="45"/>
      <c r="BK91" s="45"/>
      <c r="BL91" s="45"/>
      <c r="BM91" s="45"/>
      <c r="BN91" s="45"/>
      <c r="BO91" s="49" t="s">
        <v>326</v>
      </c>
      <c r="BP91" s="45"/>
      <c r="BQ91" s="79">
        <f t="shared" ref="BQ91:BQ93" si="5">AR91*BH91</f>
        <v>4760</v>
      </c>
      <c r="BR91" s="45"/>
      <c r="BS91" s="45"/>
      <c r="BT91" s="45"/>
    </row>
    <row r="92" spans="2:72" ht="11.25" customHeight="1" x14ac:dyDescent="0.25">
      <c r="B92" s="48">
        <v>2</v>
      </c>
      <c r="C92" s="45"/>
      <c r="D92" s="45"/>
      <c r="E92" s="45"/>
      <c r="F92" s="49" t="s">
        <v>372</v>
      </c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9" t="s">
        <v>373</v>
      </c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85">
        <v>3091</v>
      </c>
      <c r="AS92" s="85"/>
      <c r="AT92" s="85"/>
      <c r="AU92" s="85"/>
      <c r="AV92" s="85"/>
      <c r="AW92" s="85"/>
      <c r="AX92" s="85"/>
      <c r="AY92" s="85"/>
      <c r="AZ92" s="85"/>
      <c r="BA92" s="85"/>
      <c r="BB92" s="85"/>
      <c r="BC92" s="85"/>
      <c r="BD92" s="85"/>
      <c r="BE92" s="85"/>
      <c r="BF92" s="85"/>
      <c r="BG92" s="85"/>
      <c r="BH92" s="79">
        <v>5</v>
      </c>
      <c r="BI92" s="45"/>
      <c r="BJ92" s="45"/>
      <c r="BK92" s="45"/>
      <c r="BL92" s="45"/>
      <c r="BM92" s="45"/>
      <c r="BN92" s="45"/>
      <c r="BO92" s="49" t="s">
        <v>326</v>
      </c>
      <c r="BP92" s="45"/>
      <c r="BQ92" s="79">
        <f t="shared" si="5"/>
        <v>15455</v>
      </c>
      <c r="BR92" s="45"/>
      <c r="BS92" s="45"/>
      <c r="BT92" s="45"/>
    </row>
    <row r="93" spans="2:72" ht="11.45" customHeight="1" x14ac:dyDescent="0.25">
      <c r="B93" s="48">
        <v>3</v>
      </c>
      <c r="C93" s="45"/>
      <c r="D93" s="45"/>
      <c r="E93" s="45"/>
      <c r="F93" s="49" t="s">
        <v>374</v>
      </c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9" t="s">
        <v>375</v>
      </c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85">
        <v>832</v>
      </c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79">
        <v>24</v>
      </c>
      <c r="BI93" s="45"/>
      <c r="BJ93" s="45"/>
      <c r="BK93" s="45"/>
      <c r="BL93" s="45"/>
      <c r="BM93" s="45"/>
      <c r="BN93" s="45"/>
      <c r="BO93" s="49" t="s">
        <v>326</v>
      </c>
      <c r="BP93" s="45"/>
      <c r="BQ93" s="79">
        <f t="shared" si="5"/>
        <v>19968</v>
      </c>
      <c r="BR93" s="45"/>
      <c r="BS93" s="45"/>
      <c r="BT93" s="45"/>
    </row>
    <row r="94" spans="2:72" ht="11.25" customHeight="1" x14ac:dyDescent="0.25">
      <c r="B94" s="82">
        <f>SUM(BQ91:BT93)</f>
        <v>40183</v>
      </c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</row>
    <row r="95" spans="2:72" ht="0" hidden="1" customHeight="1" x14ac:dyDescent="0.25"/>
    <row r="96" spans="2:72" ht="3" customHeight="1" x14ac:dyDescent="0.25"/>
    <row r="97" spans="2:72" ht="4.3499999999999996" customHeight="1" x14ac:dyDescent="0.25"/>
    <row r="98" spans="2:72" ht="2.85" customHeight="1" x14ac:dyDescent="0.25"/>
    <row r="99" spans="2:72" ht="0" hidden="1" customHeight="1" x14ac:dyDescent="0.25"/>
    <row r="100" spans="2:72" ht="14.45" customHeight="1" x14ac:dyDescent="0.25">
      <c r="B100" s="81" t="s">
        <v>376</v>
      </c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</row>
    <row r="101" spans="2:72" ht="11.45" customHeight="1" x14ac:dyDescent="0.25">
      <c r="B101" s="86" t="s">
        <v>55</v>
      </c>
      <c r="C101" s="78"/>
      <c r="D101" s="78"/>
      <c r="E101" s="78"/>
      <c r="F101" s="87" t="s">
        <v>56</v>
      </c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87" t="s">
        <v>6</v>
      </c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86" t="s">
        <v>57</v>
      </c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E101" s="78"/>
      <c r="BF101" s="78"/>
      <c r="BG101" s="78"/>
      <c r="BH101" s="86" t="s">
        <v>58</v>
      </c>
      <c r="BI101" s="78"/>
      <c r="BJ101" s="78"/>
      <c r="BK101" s="78"/>
      <c r="BL101" s="78"/>
      <c r="BM101" s="78"/>
      <c r="BN101" s="78"/>
      <c r="BO101" s="87" t="s">
        <v>59</v>
      </c>
      <c r="BP101" s="78"/>
      <c r="BQ101" s="86" t="s">
        <v>60</v>
      </c>
      <c r="BR101" s="78"/>
      <c r="BS101" s="78"/>
      <c r="BT101" s="78"/>
    </row>
    <row r="102" spans="2:72" ht="11.45" customHeight="1" x14ac:dyDescent="0.25">
      <c r="B102" s="48">
        <v>1</v>
      </c>
      <c r="C102" s="45"/>
      <c r="D102" s="45"/>
      <c r="E102" s="45"/>
      <c r="F102" s="49" t="s">
        <v>377</v>
      </c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9" t="s">
        <v>378</v>
      </c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85">
        <v>622</v>
      </c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79">
        <v>1</v>
      </c>
      <c r="BI102" s="45"/>
      <c r="BJ102" s="45"/>
      <c r="BK102" s="45"/>
      <c r="BL102" s="45"/>
      <c r="BM102" s="45"/>
      <c r="BN102" s="45"/>
      <c r="BO102" s="49" t="s">
        <v>326</v>
      </c>
      <c r="BP102" s="45"/>
      <c r="BQ102" s="79">
        <f t="shared" ref="BQ102:BQ103" si="6">AR102*BH102</f>
        <v>622</v>
      </c>
      <c r="BR102" s="45"/>
      <c r="BS102" s="45"/>
      <c r="BT102" s="45"/>
    </row>
    <row r="103" spans="2:72" ht="11.25" customHeight="1" x14ac:dyDescent="0.25">
      <c r="B103" s="48">
        <v>2</v>
      </c>
      <c r="C103" s="45"/>
      <c r="D103" s="45"/>
      <c r="E103" s="45"/>
      <c r="F103" s="49" t="s">
        <v>379</v>
      </c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9" t="s">
        <v>380</v>
      </c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85">
        <v>140</v>
      </c>
      <c r="AS103" s="85"/>
      <c r="AT103" s="85"/>
      <c r="AU103" s="85"/>
      <c r="AV103" s="85"/>
      <c r="AW103" s="85"/>
      <c r="AX103" s="85"/>
      <c r="AY103" s="85"/>
      <c r="AZ103" s="85"/>
      <c r="BA103" s="85"/>
      <c r="BB103" s="85"/>
      <c r="BC103" s="85"/>
      <c r="BD103" s="85"/>
      <c r="BE103" s="85"/>
      <c r="BF103" s="85"/>
      <c r="BG103" s="85"/>
      <c r="BH103" s="79">
        <v>74</v>
      </c>
      <c r="BI103" s="45"/>
      <c r="BJ103" s="45"/>
      <c r="BK103" s="45"/>
      <c r="BL103" s="45"/>
      <c r="BM103" s="45"/>
      <c r="BN103" s="45"/>
      <c r="BO103" s="49" t="s">
        <v>326</v>
      </c>
      <c r="BP103" s="45"/>
      <c r="BQ103" s="79">
        <f t="shared" si="6"/>
        <v>10360</v>
      </c>
      <c r="BR103" s="45"/>
      <c r="BS103" s="45"/>
      <c r="BT103" s="45"/>
    </row>
    <row r="104" spans="2:72" ht="11.45" customHeight="1" x14ac:dyDescent="0.25">
      <c r="B104" s="82">
        <f>SUM(BQ102:BT103)</f>
        <v>10982</v>
      </c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</row>
    <row r="105" spans="2:72" ht="3" customHeight="1" x14ac:dyDescent="0.25"/>
    <row r="106" spans="2:72" ht="4.3499999999999996" customHeight="1" x14ac:dyDescent="0.25"/>
    <row r="107" spans="2:72" ht="2.85" customHeight="1" x14ac:dyDescent="0.25"/>
    <row r="108" spans="2:72" ht="0" hidden="1" customHeight="1" x14ac:dyDescent="0.25"/>
    <row r="109" spans="2:72" ht="14.45" customHeight="1" x14ac:dyDescent="0.25">
      <c r="B109" s="81" t="s">
        <v>381</v>
      </c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</row>
    <row r="110" spans="2:72" ht="11.45" customHeight="1" x14ac:dyDescent="0.25">
      <c r="B110" s="86" t="s">
        <v>55</v>
      </c>
      <c r="C110" s="78"/>
      <c r="D110" s="78"/>
      <c r="E110" s="78"/>
      <c r="F110" s="87" t="s">
        <v>56</v>
      </c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87" t="s">
        <v>6</v>
      </c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86" t="s">
        <v>57</v>
      </c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  <c r="BH110" s="86" t="s">
        <v>58</v>
      </c>
      <c r="BI110" s="78"/>
      <c r="BJ110" s="78"/>
      <c r="BK110" s="78"/>
      <c r="BL110" s="78"/>
      <c r="BM110" s="78"/>
      <c r="BN110" s="78"/>
      <c r="BO110" s="87" t="s">
        <v>59</v>
      </c>
      <c r="BP110" s="78"/>
      <c r="BQ110" s="86" t="s">
        <v>60</v>
      </c>
      <c r="BR110" s="78"/>
      <c r="BS110" s="78"/>
      <c r="BT110" s="78"/>
    </row>
    <row r="111" spans="2:72" ht="11.45" customHeight="1" x14ac:dyDescent="0.25">
      <c r="B111" s="48">
        <v>1</v>
      </c>
      <c r="C111" s="45"/>
      <c r="D111" s="45"/>
      <c r="E111" s="45"/>
      <c r="F111" s="49" t="s">
        <v>382</v>
      </c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9" t="s">
        <v>383</v>
      </c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85">
        <v>174.4</v>
      </c>
      <c r="AS111" s="85"/>
      <c r="AT111" s="85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  <c r="BH111" s="79">
        <v>1</v>
      </c>
      <c r="BI111" s="45"/>
      <c r="BJ111" s="45"/>
      <c r="BK111" s="45"/>
      <c r="BL111" s="45"/>
      <c r="BM111" s="45"/>
      <c r="BN111" s="45"/>
      <c r="BO111" s="49" t="s">
        <v>326</v>
      </c>
      <c r="BP111" s="45"/>
      <c r="BQ111" s="79">
        <f t="shared" ref="BQ111:BQ114" si="7">AR111*BH111</f>
        <v>174.4</v>
      </c>
      <c r="BR111" s="45"/>
      <c r="BS111" s="45"/>
      <c r="BT111" s="45"/>
    </row>
    <row r="112" spans="2:72" ht="11.25" customHeight="1" x14ac:dyDescent="0.25">
      <c r="B112" s="48">
        <v>2</v>
      </c>
      <c r="C112" s="45"/>
      <c r="D112" s="45"/>
      <c r="E112" s="45"/>
      <c r="F112" s="49" t="s">
        <v>384</v>
      </c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9" t="s">
        <v>385</v>
      </c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85">
        <v>209.3</v>
      </c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F112" s="85"/>
      <c r="BG112" s="85"/>
      <c r="BH112" s="79">
        <v>1</v>
      </c>
      <c r="BI112" s="45"/>
      <c r="BJ112" s="45"/>
      <c r="BK112" s="45"/>
      <c r="BL112" s="45"/>
      <c r="BM112" s="45"/>
      <c r="BN112" s="45"/>
      <c r="BO112" s="49" t="s">
        <v>326</v>
      </c>
      <c r="BP112" s="45"/>
      <c r="BQ112" s="79">
        <f t="shared" si="7"/>
        <v>209.3</v>
      </c>
      <c r="BR112" s="45"/>
      <c r="BS112" s="45"/>
      <c r="BT112" s="45"/>
    </row>
    <row r="113" spans="2:72" ht="11.45" customHeight="1" x14ac:dyDescent="0.25">
      <c r="B113" s="48">
        <v>3</v>
      </c>
      <c r="C113" s="45"/>
      <c r="D113" s="45"/>
      <c r="E113" s="45"/>
      <c r="F113" s="49" t="s">
        <v>386</v>
      </c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9" t="s">
        <v>387</v>
      </c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85">
        <v>162</v>
      </c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79">
        <v>65</v>
      </c>
      <c r="BI113" s="45"/>
      <c r="BJ113" s="45"/>
      <c r="BK113" s="45"/>
      <c r="BL113" s="45"/>
      <c r="BM113" s="45"/>
      <c r="BN113" s="45"/>
      <c r="BO113" s="49" t="s">
        <v>326</v>
      </c>
      <c r="BP113" s="45"/>
      <c r="BQ113" s="79">
        <f t="shared" si="7"/>
        <v>10530</v>
      </c>
      <c r="BR113" s="45"/>
      <c r="BS113" s="45"/>
      <c r="BT113" s="45"/>
    </row>
    <row r="114" spans="2:72" ht="11.45" customHeight="1" x14ac:dyDescent="0.25">
      <c r="B114" s="48">
        <v>4</v>
      </c>
      <c r="C114" s="45"/>
      <c r="D114" s="45"/>
      <c r="E114" s="45"/>
      <c r="F114" s="49" t="s">
        <v>388</v>
      </c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9" t="s">
        <v>389</v>
      </c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85">
        <v>112</v>
      </c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79">
        <v>2</v>
      </c>
      <c r="BI114" s="45"/>
      <c r="BJ114" s="45"/>
      <c r="BK114" s="45"/>
      <c r="BL114" s="45"/>
      <c r="BM114" s="45"/>
      <c r="BN114" s="45"/>
      <c r="BO114" s="49" t="s">
        <v>326</v>
      </c>
      <c r="BP114" s="45"/>
      <c r="BQ114" s="79">
        <f t="shared" si="7"/>
        <v>224</v>
      </c>
      <c r="BR114" s="45"/>
      <c r="BS114" s="45"/>
      <c r="BT114" s="45"/>
    </row>
    <row r="115" spans="2:72" ht="11.25" customHeight="1" x14ac:dyDescent="0.25">
      <c r="B115" s="82">
        <f>SUM(BQ111:BT114)</f>
        <v>11137.7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  <c r="BI115" s="83"/>
      <c r="BJ115" s="83"/>
      <c r="BK115" s="83"/>
      <c r="BL115" s="83"/>
      <c r="BM115" s="83"/>
      <c r="BN115" s="83"/>
      <c r="BO115" s="83"/>
      <c r="BP115" s="83"/>
      <c r="BQ115" s="83"/>
      <c r="BR115" s="83"/>
      <c r="BS115" s="83"/>
      <c r="BT115" s="83"/>
    </row>
    <row r="116" spans="2:72" ht="0" hidden="1" customHeight="1" x14ac:dyDescent="0.25"/>
    <row r="117" spans="2:72" ht="3" customHeight="1" x14ac:dyDescent="0.25"/>
    <row r="118" spans="2:72" ht="4.3499999999999996" customHeight="1" x14ac:dyDescent="0.25"/>
    <row r="119" spans="2:72" ht="2.85" customHeight="1" x14ac:dyDescent="0.25"/>
    <row r="120" spans="2:72" ht="0" hidden="1" customHeight="1" x14ac:dyDescent="0.25"/>
    <row r="121" spans="2:72" ht="14.45" customHeight="1" x14ac:dyDescent="0.25">
      <c r="B121" s="81" t="s">
        <v>390</v>
      </c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</row>
    <row r="122" spans="2:72" ht="0" hidden="1" customHeight="1" x14ac:dyDescent="0.25"/>
    <row r="123" spans="2:72" ht="11.45" customHeight="1" x14ac:dyDescent="0.25">
      <c r="B123" s="86" t="s">
        <v>55</v>
      </c>
      <c r="C123" s="78"/>
      <c r="D123" s="78"/>
      <c r="E123" s="78"/>
      <c r="F123" s="87" t="s">
        <v>56</v>
      </c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87" t="s">
        <v>6</v>
      </c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86" t="s">
        <v>57</v>
      </c>
      <c r="AS123" s="78"/>
      <c r="AT123" s="78"/>
      <c r="AU123" s="78"/>
      <c r="AV123" s="78"/>
      <c r="AW123" s="78"/>
      <c r="AX123" s="78"/>
      <c r="AY123" s="78"/>
      <c r="AZ123" s="78"/>
      <c r="BA123" s="78"/>
      <c r="BB123" s="78"/>
      <c r="BC123" s="78"/>
      <c r="BD123" s="78"/>
      <c r="BE123" s="78"/>
      <c r="BF123" s="78"/>
      <c r="BG123" s="78"/>
      <c r="BH123" s="86" t="s">
        <v>58</v>
      </c>
      <c r="BI123" s="78"/>
      <c r="BJ123" s="78"/>
      <c r="BK123" s="78"/>
      <c r="BL123" s="78"/>
      <c r="BM123" s="78"/>
      <c r="BN123" s="78"/>
      <c r="BO123" s="87" t="s">
        <v>59</v>
      </c>
      <c r="BP123" s="78"/>
      <c r="BQ123" s="86" t="s">
        <v>60</v>
      </c>
      <c r="BR123" s="78"/>
      <c r="BS123" s="78"/>
      <c r="BT123" s="78"/>
    </row>
    <row r="124" spans="2:72" ht="11.45" customHeight="1" x14ac:dyDescent="0.25">
      <c r="B124" s="48">
        <v>1</v>
      </c>
      <c r="C124" s="45"/>
      <c r="D124" s="45"/>
      <c r="E124" s="45"/>
      <c r="F124" s="49" t="s">
        <v>391</v>
      </c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9" t="s">
        <v>392</v>
      </c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85">
        <v>825</v>
      </c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  <c r="BH124" s="79">
        <v>3</v>
      </c>
      <c r="BI124" s="45"/>
      <c r="BJ124" s="45"/>
      <c r="BK124" s="45"/>
      <c r="BL124" s="45"/>
      <c r="BM124" s="45"/>
      <c r="BN124" s="45"/>
      <c r="BO124" s="49" t="s">
        <v>64</v>
      </c>
      <c r="BP124" s="45"/>
      <c r="BQ124" s="79">
        <f>AR124*BH124</f>
        <v>2475</v>
      </c>
      <c r="BR124" s="45"/>
      <c r="BS124" s="45"/>
      <c r="BT124" s="45"/>
    </row>
    <row r="125" spans="2:72" ht="11.25" customHeight="1" x14ac:dyDescent="0.25">
      <c r="B125" s="82">
        <f>SUM(BQ124)</f>
        <v>2475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  <c r="BI125" s="83"/>
      <c r="BJ125" s="83"/>
      <c r="BK125" s="83"/>
      <c r="BL125" s="83"/>
      <c r="BM125" s="83"/>
      <c r="BN125" s="83"/>
      <c r="BO125" s="83"/>
      <c r="BP125" s="83"/>
      <c r="BQ125" s="83"/>
      <c r="BR125" s="83"/>
      <c r="BS125" s="83"/>
      <c r="BT125" s="83"/>
    </row>
    <row r="126" spans="2:72" ht="3" customHeight="1" x14ac:dyDescent="0.25"/>
    <row r="127" spans="2:72" ht="4.3499999999999996" customHeight="1" x14ac:dyDescent="0.25"/>
    <row r="128" spans="2:72" ht="2.85" customHeight="1" x14ac:dyDescent="0.25"/>
    <row r="129" spans="2:72" ht="14.45" customHeight="1" x14ac:dyDescent="0.25">
      <c r="B129" s="81" t="s">
        <v>393</v>
      </c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</row>
    <row r="130" spans="2:72" ht="0" hidden="1" customHeight="1" x14ac:dyDescent="0.25"/>
    <row r="131" spans="2:72" ht="11.45" customHeight="1" x14ac:dyDescent="0.25">
      <c r="B131" s="86" t="s">
        <v>55</v>
      </c>
      <c r="C131" s="78"/>
      <c r="D131" s="78"/>
      <c r="E131" s="78"/>
      <c r="F131" s="87" t="s">
        <v>56</v>
      </c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87" t="s">
        <v>6</v>
      </c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8"/>
      <c r="AQ131" s="78"/>
      <c r="AR131" s="86" t="s">
        <v>57</v>
      </c>
      <c r="AS131" s="78"/>
      <c r="AT131" s="78"/>
      <c r="AU131" s="78"/>
      <c r="AV131" s="78"/>
      <c r="AW131" s="78"/>
      <c r="AX131" s="78"/>
      <c r="AY131" s="78"/>
      <c r="AZ131" s="78"/>
      <c r="BA131" s="78"/>
      <c r="BB131" s="78"/>
      <c r="BC131" s="78"/>
      <c r="BD131" s="78"/>
      <c r="BE131" s="78"/>
      <c r="BF131" s="78"/>
      <c r="BG131" s="78"/>
      <c r="BH131" s="86" t="s">
        <v>58</v>
      </c>
      <c r="BI131" s="78"/>
      <c r="BJ131" s="78"/>
      <c r="BK131" s="78"/>
      <c r="BL131" s="78"/>
      <c r="BM131" s="78"/>
      <c r="BN131" s="78"/>
      <c r="BO131" s="87" t="s">
        <v>59</v>
      </c>
      <c r="BP131" s="78"/>
      <c r="BQ131" s="86" t="s">
        <v>60</v>
      </c>
      <c r="BR131" s="78"/>
      <c r="BS131" s="78"/>
      <c r="BT131" s="78"/>
    </row>
    <row r="132" spans="2:72" ht="11.45" customHeight="1" x14ac:dyDescent="0.25">
      <c r="B132" s="48">
        <v>1</v>
      </c>
      <c r="C132" s="45"/>
      <c r="D132" s="45"/>
      <c r="E132" s="45"/>
      <c r="F132" s="49" t="s">
        <v>394</v>
      </c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9" t="s">
        <v>395</v>
      </c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85">
        <v>4700</v>
      </c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  <c r="BH132" s="79">
        <v>8</v>
      </c>
      <c r="BI132" s="45"/>
      <c r="BJ132" s="45"/>
      <c r="BK132" s="45"/>
      <c r="BL132" s="45"/>
      <c r="BM132" s="45"/>
      <c r="BN132" s="45"/>
      <c r="BO132" s="49" t="s">
        <v>326</v>
      </c>
      <c r="BP132" s="45"/>
      <c r="BQ132" s="79">
        <f t="shared" ref="BQ132:BQ133" si="8">AR132*BH132</f>
        <v>37600</v>
      </c>
      <c r="BR132" s="45"/>
      <c r="BS132" s="45"/>
      <c r="BT132" s="45"/>
    </row>
    <row r="133" spans="2:72" ht="11.25" customHeight="1" x14ac:dyDescent="0.25">
      <c r="B133" s="48">
        <v>2</v>
      </c>
      <c r="C133" s="45"/>
      <c r="D133" s="45"/>
      <c r="E133" s="45"/>
      <c r="F133" s="49" t="s">
        <v>396</v>
      </c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9" t="s">
        <v>397</v>
      </c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85">
        <v>6150</v>
      </c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/>
      <c r="BD133" s="85"/>
      <c r="BE133" s="85"/>
      <c r="BF133" s="85"/>
      <c r="BG133" s="85"/>
      <c r="BH133" s="79">
        <v>7</v>
      </c>
      <c r="BI133" s="45"/>
      <c r="BJ133" s="45"/>
      <c r="BK133" s="45"/>
      <c r="BL133" s="45"/>
      <c r="BM133" s="45"/>
      <c r="BN133" s="45"/>
      <c r="BO133" s="49" t="s">
        <v>326</v>
      </c>
      <c r="BP133" s="45"/>
      <c r="BQ133" s="79">
        <f t="shared" si="8"/>
        <v>43050</v>
      </c>
      <c r="BR133" s="45"/>
      <c r="BS133" s="45"/>
      <c r="BT133" s="45"/>
    </row>
    <row r="134" spans="2:72" ht="11.45" customHeight="1" x14ac:dyDescent="0.25">
      <c r="B134" s="82">
        <f>SUM(BQ132:BT133)</f>
        <v>80650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  <c r="BI134" s="83"/>
      <c r="BJ134" s="83"/>
      <c r="BK134" s="83"/>
      <c r="BL134" s="83"/>
      <c r="BM134" s="83"/>
      <c r="BN134" s="83"/>
      <c r="BO134" s="83"/>
      <c r="BP134" s="83"/>
      <c r="BQ134" s="83"/>
      <c r="BR134" s="83"/>
      <c r="BS134" s="83"/>
      <c r="BT134" s="83"/>
    </row>
    <row r="135" spans="2:72" ht="3" customHeight="1" x14ac:dyDescent="0.25"/>
    <row r="136" spans="2:72" ht="4.3499999999999996" customHeight="1" x14ac:dyDescent="0.25"/>
    <row r="137" spans="2:72" ht="2.85" customHeight="1" x14ac:dyDescent="0.25"/>
    <row r="138" spans="2:72" ht="14.45" customHeight="1" x14ac:dyDescent="0.25">
      <c r="B138" s="81" t="s">
        <v>398</v>
      </c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</row>
    <row r="139" spans="2:72" ht="0" hidden="1" customHeight="1" x14ac:dyDescent="0.25"/>
    <row r="140" spans="2:72" ht="11.45" customHeight="1" x14ac:dyDescent="0.25">
      <c r="B140" s="86" t="s">
        <v>55</v>
      </c>
      <c r="C140" s="78"/>
      <c r="D140" s="78"/>
      <c r="E140" s="78"/>
      <c r="F140" s="87" t="s">
        <v>56</v>
      </c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87" t="s">
        <v>6</v>
      </c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  <c r="AN140" s="78"/>
      <c r="AO140" s="78"/>
      <c r="AP140" s="78"/>
      <c r="AQ140" s="78"/>
      <c r="AR140" s="86" t="s">
        <v>57</v>
      </c>
      <c r="AS140" s="78"/>
      <c r="AT140" s="78"/>
      <c r="AU140" s="78"/>
      <c r="AV140" s="78"/>
      <c r="AW140" s="78"/>
      <c r="AX140" s="78"/>
      <c r="AY140" s="78"/>
      <c r="AZ140" s="78"/>
      <c r="BA140" s="78"/>
      <c r="BB140" s="78"/>
      <c r="BC140" s="78"/>
      <c r="BD140" s="78"/>
      <c r="BE140" s="78"/>
      <c r="BF140" s="78"/>
      <c r="BG140" s="78"/>
      <c r="BH140" s="86" t="s">
        <v>58</v>
      </c>
      <c r="BI140" s="78"/>
      <c r="BJ140" s="78"/>
      <c r="BK140" s="78"/>
      <c r="BL140" s="78"/>
      <c r="BM140" s="78"/>
      <c r="BN140" s="78"/>
      <c r="BO140" s="87" t="s">
        <v>59</v>
      </c>
      <c r="BP140" s="78"/>
      <c r="BQ140" s="86" t="s">
        <v>60</v>
      </c>
      <c r="BR140" s="78"/>
      <c r="BS140" s="78"/>
      <c r="BT140" s="78"/>
    </row>
    <row r="141" spans="2:72" ht="11.45" customHeight="1" x14ac:dyDescent="0.25">
      <c r="B141" s="48">
        <v>1</v>
      </c>
      <c r="C141" s="45"/>
      <c r="D141" s="45"/>
      <c r="E141" s="45"/>
      <c r="F141" s="49" t="s">
        <v>399</v>
      </c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9" t="s">
        <v>400</v>
      </c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85">
        <v>220</v>
      </c>
      <c r="AS141" s="85"/>
      <c r="AT141" s="85"/>
      <c r="AU141" s="85"/>
      <c r="AV141" s="85"/>
      <c r="AW141" s="85"/>
      <c r="AX141" s="85"/>
      <c r="AY141" s="85"/>
      <c r="AZ141" s="85"/>
      <c r="BA141" s="85"/>
      <c r="BB141" s="85"/>
      <c r="BC141" s="85"/>
      <c r="BD141" s="85"/>
      <c r="BE141" s="85"/>
      <c r="BF141" s="85"/>
      <c r="BG141" s="85"/>
      <c r="BH141" s="79">
        <v>2</v>
      </c>
      <c r="BI141" s="45"/>
      <c r="BJ141" s="45"/>
      <c r="BK141" s="45"/>
      <c r="BL141" s="45"/>
      <c r="BM141" s="45"/>
      <c r="BN141" s="45"/>
      <c r="BO141" s="49" t="s">
        <v>326</v>
      </c>
      <c r="BP141" s="45"/>
      <c r="BQ141" s="79">
        <f>AR141*BH141</f>
        <v>440</v>
      </c>
      <c r="BR141" s="45"/>
      <c r="BS141" s="45"/>
      <c r="BT141" s="45"/>
    </row>
    <row r="142" spans="2:72" ht="11.25" customHeight="1" x14ac:dyDescent="0.25">
      <c r="B142" s="82">
        <f>SUM(BQ141)</f>
        <v>440</v>
      </c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  <c r="BI142" s="83"/>
      <c r="BJ142" s="83"/>
      <c r="BK142" s="83"/>
      <c r="BL142" s="83"/>
      <c r="BM142" s="83"/>
      <c r="BN142" s="83"/>
      <c r="BO142" s="83"/>
      <c r="BP142" s="83"/>
      <c r="BQ142" s="83"/>
      <c r="BR142" s="83"/>
      <c r="BS142" s="83"/>
      <c r="BT142" s="83"/>
    </row>
    <row r="143" spans="2:72" ht="3" customHeight="1" x14ac:dyDescent="0.25"/>
    <row r="144" spans="2:72" ht="4.3499999999999996" customHeight="1" x14ac:dyDescent="0.25"/>
    <row r="145" spans="2:72" ht="2.85" customHeight="1" x14ac:dyDescent="0.25"/>
    <row r="146" spans="2:72" ht="0" hidden="1" customHeight="1" x14ac:dyDescent="0.25"/>
    <row r="147" spans="2:72" ht="14.45" customHeight="1" x14ac:dyDescent="0.25">
      <c r="B147" s="81" t="s">
        <v>401</v>
      </c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</row>
    <row r="148" spans="2:72" ht="11.45" customHeight="1" x14ac:dyDescent="0.25">
      <c r="B148" s="86" t="s">
        <v>55</v>
      </c>
      <c r="C148" s="78"/>
      <c r="D148" s="78"/>
      <c r="E148" s="78"/>
      <c r="F148" s="87" t="s">
        <v>56</v>
      </c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87" t="s">
        <v>6</v>
      </c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78"/>
      <c r="AQ148" s="78"/>
      <c r="AR148" s="86" t="s">
        <v>57</v>
      </c>
      <c r="AS148" s="78"/>
      <c r="AT148" s="78"/>
      <c r="AU148" s="78"/>
      <c r="AV148" s="78"/>
      <c r="AW148" s="78"/>
      <c r="AX148" s="78"/>
      <c r="AY148" s="78"/>
      <c r="AZ148" s="78"/>
      <c r="BA148" s="78"/>
      <c r="BB148" s="78"/>
      <c r="BC148" s="78"/>
      <c r="BD148" s="78"/>
      <c r="BE148" s="78"/>
      <c r="BF148" s="78"/>
      <c r="BG148" s="78"/>
      <c r="BH148" s="86" t="s">
        <v>58</v>
      </c>
      <c r="BI148" s="78"/>
      <c r="BJ148" s="78"/>
      <c r="BK148" s="78"/>
      <c r="BL148" s="78"/>
      <c r="BM148" s="78"/>
      <c r="BN148" s="78"/>
      <c r="BO148" s="87" t="s">
        <v>59</v>
      </c>
      <c r="BP148" s="78"/>
      <c r="BQ148" s="86" t="s">
        <v>60</v>
      </c>
      <c r="BR148" s="78"/>
      <c r="BS148" s="78"/>
      <c r="BT148" s="78"/>
    </row>
    <row r="149" spans="2:72" ht="11.45" customHeight="1" x14ac:dyDescent="0.25">
      <c r="B149" s="48">
        <v>1</v>
      </c>
      <c r="C149" s="45"/>
      <c r="D149" s="45"/>
      <c r="E149" s="45"/>
      <c r="F149" s="49" t="s">
        <v>402</v>
      </c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9" t="s">
        <v>403</v>
      </c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85">
        <v>9.9</v>
      </c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  <c r="BH149" s="79">
        <v>360</v>
      </c>
      <c r="BI149" s="45"/>
      <c r="BJ149" s="45"/>
      <c r="BK149" s="45"/>
      <c r="BL149" s="45"/>
      <c r="BM149" s="45"/>
      <c r="BN149" s="45"/>
      <c r="BO149" s="49" t="s">
        <v>404</v>
      </c>
      <c r="BP149" s="45"/>
      <c r="BQ149" s="79">
        <f t="shared" ref="BQ149:BQ150" si="9">AR149*BH149</f>
        <v>3564</v>
      </c>
      <c r="BR149" s="45"/>
      <c r="BS149" s="45"/>
      <c r="BT149" s="45"/>
    </row>
    <row r="150" spans="2:72" ht="11.25" customHeight="1" x14ac:dyDescent="0.25">
      <c r="B150" s="48">
        <v>2</v>
      </c>
      <c r="C150" s="45"/>
      <c r="D150" s="45"/>
      <c r="E150" s="45"/>
      <c r="F150" s="49" t="s">
        <v>405</v>
      </c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9" t="s">
        <v>406</v>
      </c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85">
        <v>11</v>
      </c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  <c r="BH150" s="79">
        <v>40</v>
      </c>
      <c r="BI150" s="45"/>
      <c r="BJ150" s="45"/>
      <c r="BK150" s="45"/>
      <c r="BL150" s="45"/>
      <c r="BM150" s="45"/>
      <c r="BN150" s="45"/>
      <c r="BO150" s="49" t="s">
        <v>404</v>
      </c>
      <c r="BP150" s="45"/>
      <c r="BQ150" s="79">
        <f t="shared" si="9"/>
        <v>440</v>
      </c>
      <c r="BR150" s="45"/>
      <c r="BS150" s="45"/>
      <c r="BT150" s="45"/>
    </row>
    <row r="151" spans="2:72" ht="11.45" customHeight="1" x14ac:dyDescent="0.25">
      <c r="B151" s="82">
        <f>SUM(BQ149:BT150)</f>
        <v>4004</v>
      </c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  <c r="BI151" s="83"/>
      <c r="BJ151" s="83"/>
      <c r="BK151" s="83"/>
      <c r="BL151" s="83"/>
      <c r="BM151" s="83"/>
      <c r="BN151" s="83"/>
      <c r="BO151" s="83"/>
      <c r="BP151" s="83"/>
      <c r="BQ151" s="83"/>
      <c r="BR151" s="83"/>
      <c r="BS151" s="83"/>
      <c r="BT151" s="83"/>
    </row>
    <row r="152" spans="2:72" ht="3" customHeight="1" x14ac:dyDescent="0.25"/>
    <row r="153" spans="2:72" ht="4.3499999999999996" customHeight="1" x14ac:dyDescent="0.25"/>
    <row r="154" spans="2:72" ht="2.85" customHeight="1" x14ac:dyDescent="0.25"/>
    <row r="155" spans="2:72" ht="0" hidden="1" customHeight="1" x14ac:dyDescent="0.25"/>
    <row r="156" spans="2:72" ht="14.45" customHeight="1" x14ac:dyDescent="0.25">
      <c r="B156" s="81" t="s">
        <v>407</v>
      </c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W156" s="45"/>
      <c r="AX156" s="45"/>
      <c r="AY156" s="45"/>
    </row>
    <row r="157" spans="2:72" ht="11.45" customHeight="1" x14ac:dyDescent="0.25">
      <c r="B157" s="86" t="s">
        <v>55</v>
      </c>
      <c r="C157" s="78"/>
      <c r="D157" s="78"/>
      <c r="E157" s="78"/>
      <c r="F157" s="87" t="s">
        <v>56</v>
      </c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87" t="s">
        <v>6</v>
      </c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86" t="s">
        <v>57</v>
      </c>
      <c r="AS157" s="78"/>
      <c r="AT157" s="78"/>
      <c r="AU157" s="78"/>
      <c r="AV157" s="78"/>
      <c r="AW157" s="78"/>
      <c r="AX157" s="78"/>
      <c r="AY157" s="78"/>
      <c r="AZ157" s="78"/>
      <c r="BA157" s="78"/>
      <c r="BB157" s="78"/>
      <c r="BC157" s="78"/>
      <c r="BD157" s="78"/>
      <c r="BE157" s="78"/>
      <c r="BF157" s="78"/>
      <c r="BG157" s="78"/>
      <c r="BH157" s="86" t="s">
        <v>58</v>
      </c>
      <c r="BI157" s="78"/>
      <c r="BJ157" s="78"/>
      <c r="BK157" s="78"/>
      <c r="BL157" s="78"/>
      <c r="BM157" s="78"/>
      <c r="BN157" s="78"/>
      <c r="BO157" s="87" t="s">
        <v>59</v>
      </c>
      <c r="BP157" s="78"/>
      <c r="BQ157" s="86" t="s">
        <v>60</v>
      </c>
      <c r="BR157" s="78"/>
      <c r="BS157" s="78"/>
      <c r="BT157" s="78"/>
    </row>
    <row r="158" spans="2:72" ht="11.45" customHeight="1" x14ac:dyDescent="0.25">
      <c r="B158" s="48">
        <v>1</v>
      </c>
      <c r="C158" s="45"/>
      <c r="D158" s="45"/>
      <c r="E158" s="45"/>
      <c r="F158" s="49" t="s">
        <v>408</v>
      </c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9" t="s">
        <v>409</v>
      </c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85">
        <v>19.2</v>
      </c>
      <c r="AS158" s="85"/>
      <c r="AT158" s="85"/>
      <c r="AU158" s="85"/>
      <c r="AV158" s="85"/>
      <c r="AW158" s="85"/>
      <c r="AX158" s="85"/>
      <c r="AY158" s="85"/>
      <c r="AZ158" s="85"/>
      <c r="BA158" s="85"/>
      <c r="BB158" s="85"/>
      <c r="BC158" s="85"/>
      <c r="BD158" s="85"/>
      <c r="BE158" s="85"/>
      <c r="BF158" s="85"/>
      <c r="BG158" s="85"/>
      <c r="BH158" s="79">
        <v>30</v>
      </c>
      <c r="BI158" s="45"/>
      <c r="BJ158" s="45"/>
      <c r="BK158" s="45"/>
      <c r="BL158" s="45"/>
      <c r="BM158" s="45"/>
      <c r="BN158" s="45"/>
      <c r="BO158" s="49" t="s">
        <v>404</v>
      </c>
      <c r="BP158" s="45"/>
      <c r="BQ158" s="79">
        <f t="shared" ref="BQ158:BQ160" si="10">AR158*BH158</f>
        <v>576</v>
      </c>
      <c r="BR158" s="45"/>
      <c r="BS158" s="45"/>
      <c r="BT158" s="45"/>
    </row>
    <row r="159" spans="2:72" ht="11.25" customHeight="1" x14ac:dyDescent="0.25">
      <c r="B159" s="48">
        <v>2</v>
      </c>
      <c r="C159" s="45"/>
      <c r="D159" s="45"/>
      <c r="E159" s="45"/>
      <c r="F159" s="49" t="s">
        <v>410</v>
      </c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9" t="s">
        <v>411</v>
      </c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85">
        <v>12</v>
      </c>
      <c r="AS159" s="85"/>
      <c r="AT159" s="85"/>
      <c r="AU159" s="85"/>
      <c r="AV159" s="85"/>
      <c r="AW159" s="85"/>
      <c r="AX159" s="85"/>
      <c r="AY159" s="85"/>
      <c r="AZ159" s="85"/>
      <c r="BA159" s="85"/>
      <c r="BB159" s="85"/>
      <c r="BC159" s="85"/>
      <c r="BD159" s="85"/>
      <c r="BE159" s="85"/>
      <c r="BF159" s="85"/>
      <c r="BG159" s="85"/>
      <c r="BH159" s="79">
        <v>36</v>
      </c>
      <c r="BI159" s="45"/>
      <c r="BJ159" s="45"/>
      <c r="BK159" s="45"/>
      <c r="BL159" s="45"/>
      <c r="BM159" s="45"/>
      <c r="BN159" s="45"/>
      <c r="BO159" s="49" t="s">
        <v>404</v>
      </c>
      <c r="BP159" s="45"/>
      <c r="BQ159" s="79">
        <f t="shared" si="10"/>
        <v>432</v>
      </c>
      <c r="BR159" s="45"/>
      <c r="BS159" s="45"/>
      <c r="BT159" s="45"/>
    </row>
    <row r="160" spans="2:72" ht="11.45" customHeight="1" x14ac:dyDescent="0.25">
      <c r="B160" s="48">
        <v>3</v>
      </c>
      <c r="C160" s="45"/>
      <c r="D160" s="45"/>
      <c r="E160" s="45"/>
      <c r="F160" s="49" t="s">
        <v>412</v>
      </c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9" t="s">
        <v>413</v>
      </c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85">
        <v>31.4</v>
      </c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5"/>
      <c r="BD160" s="85"/>
      <c r="BE160" s="85"/>
      <c r="BF160" s="85"/>
      <c r="BG160" s="85"/>
      <c r="BH160" s="79">
        <v>9</v>
      </c>
      <c r="BI160" s="45"/>
      <c r="BJ160" s="45"/>
      <c r="BK160" s="45"/>
      <c r="BL160" s="45"/>
      <c r="BM160" s="45"/>
      <c r="BN160" s="45"/>
      <c r="BO160" s="49" t="s">
        <v>404</v>
      </c>
      <c r="BP160" s="45"/>
      <c r="BQ160" s="79">
        <f t="shared" si="10"/>
        <v>282.59999999999997</v>
      </c>
      <c r="BR160" s="45"/>
      <c r="BS160" s="45"/>
      <c r="BT160" s="45"/>
    </row>
    <row r="161" spans="2:72" ht="11.25" customHeight="1" x14ac:dyDescent="0.25">
      <c r="B161" s="82">
        <f>SUM(BQ158:BT160)</f>
        <v>1290.5999999999999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  <c r="BI161" s="83"/>
      <c r="BJ161" s="83"/>
      <c r="BK161" s="83"/>
      <c r="BL161" s="83"/>
      <c r="BM161" s="83"/>
      <c r="BN161" s="83"/>
      <c r="BO161" s="83"/>
      <c r="BP161" s="83"/>
      <c r="BQ161" s="83"/>
      <c r="BR161" s="83"/>
      <c r="BS161" s="83"/>
      <c r="BT161" s="83"/>
    </row>
    <row r="162" spans="2:72" ht="0" hidden="1" customHeight="1" x14ac:dyDescent="0.25"/>
    <row r="163" spans="2:72" ht="3" customHeight="1" x14ac:dyDescent="0.25"/>
    <row r="164" spans="2:72" ht="4.3499999999999996" customHeight="1" x14ac:dyDescent="0.25"/>
    <row r="165" spans="2:72" ht="2.85" customHeight="1" x14ac:dyDescent="0.25"/>
    <row r="166" spans="2:72" ht="14.45" customHeight="1" x14ac:dyDescent="0.25">
      <c r="B166" s="81" t="s">
        <v>414</v>
      </c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5"/>
      <c r="AW166" s="45"/>
      <c r="AX166" s="45"/>
      <c r="AY166" s="45"/>
      <c r="AZ166" s="45"/>
    </row>
    <row r="167" spans="2:72" ht="0" hidden="1" customHeight="1" x14ac:dyDescent="0.25"/>
    <row r="168" spans="2:72" ht="11.45" customHeight="1" x14ac:dyDescent="0.25">
      <c r="B168" s="86" t="s">
        <v>55</v>
      </c>
      <c r="C168" s="78"/>
      <c r="D168" s="78"/>
      <c r="E168" s="78"/>
      <c r="F168" s="87" t="s">
        <v>56</v>
      </c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87" t="s">
        <v>6</v>
      </c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  <c r="AJ168" s="78"/>
      <c r="AK168" s="78"/>
      <c r="AL168" s="78"/>
      <c r="AM168" s="78"/>
      <c r="AN168" s="78"/>
      <c r="AO168" s="78"/>
      <c r="AP168" s="78"/>
      <c r="AQ168" s="78"/>
      <c r="AR168" s="86" t="s">
        <v>57</v>
      </c>
      <c r="AS168" s="78"/>
      <c r="AT168" s="78"/>
      <c r="AU168" s="78"/>
      <c r="AV168" s="78"/>
      <c r="AW168" s="78"/>
      <c r="AX168" s="78"/>
      <c r="AY168" s="78"/>
      <c r="AZ168" s="78"/>
      <c r="BA168" s="78"/>
      <c r="BB168" s="78"/>
      <c r="BC168" s="78"/>
      <c r="BD168" s="78"/>
      <c r="BE168" s="78"/>
      <c r="BF168" s="78"/>
      <c r="BG168" s="78"/>
      <c r="BH168" s="86" t="s">
        <v>58</v>
      </c>
      <c r="BI168" s="78"/>
      <c r="BJ168" s="78"/>
      <c r="BK168" s="78"/>
      <c r="BL168" s="78"/>
      <c r="BM168" s="78"/>
      <c r="BN168" s="78"/>
      <c r="BO168" s="87" t="s">
        <v>59</v>
      </c>
      <c r="BP168" s="78"/>
      <c r="BQ168" s="86" t="s">
        <v>60</v>
      </c>
      <c r="BR168" s="78"/>
      <c r="BS168" s="78"/>
      <c r="BT168" s="78"/>
    </row>
    <row r="169" spans="2:72" ht="11.45" customHeight="1" x14ac:dyDescent="0.25">
      <c r="B169" s="48">
        <v>1</v>
      </c>
      <c r="C169" s="45"/>
      <c r="D169" s="45"/>
      <c r="E169" s="45"/>
      <c r="F169" s="49" t="s">
        <v>415</v>
      </c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9" t="s">
        <v>416</v>
      </c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85">
        <v>11.9</v>
      </c>
      <c r="AS169" s="85"/>
      <c r="AT169" s="85"/>
      <c r="AU169" s="85"/>
      <c r="AV169" s="85"/>
      <c r="AW169" s="85"/>
      <c r="AX169" s="85"/>
      <c r="AY169" s="85"/>
      <c r="AZ169" s="85"/>
      <c r="BA169" s="85"/>
      <c r="BB169" s="85"/>
      <c r="BC169" s="85"/>
      <c r="BD169" s="85"/>
      <c r="BE169" s="85"/>
      <c r="BF169" s="85"/>
      <c r="BG169" s="85"/>
      <c r="BH169" s="79">
        <v>60</v>
      </c>
      <c r="BI169" s="45"/>
      <c r="BJ169" s="45"/>
      <c r="BK169" s="45"/>
      <c r="BL169" s="45"/>
      <c r="BM169" s="45"/>
      <c r="BN169" s="45"/>
      <c r="BO169" s="49" t="s">
        <v>404</v>
      </c>
      <c r="BP169" s="45"/>
      <c r="BQ169" s="79">
        <f t="shared" ref="BQ169:BQ179" si="11">AR169*BH169</f>
        <v>714</v>
      </c>
      <c r="BR169" s="45"/>
      <c r="BS169" s="45"/>
      <c r="BT169" s="45"/>
    </row>
    <row r="170" spans="2:72" ht="11.25" customHeight="1" x14ac:dyDescent="0.25">
      <c r="B170" s="48">
        <v>2</v>
      </c>
      <c r="C170" s="45"/>
      <c r="D170" s="45"/>
      <c r="E170" s="45"/>
      <c r="F170" s="49" t="s">
        <v>417</v>
      </c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9" t="s">
        <v>418</v>
      </c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85">
        <v>9.1999999999999993</v>
      </c>
      <c r="AS170" s="85"/>
      <c r="AT170" s="85"/>
      <c r="AU170" s="85"/>
      <c r="AV170" s="85"/>
      <c r="AW170" s="85"/>
      <c r="AX170" s="85"/>
      <c r="AY170" s="85"/>
      <c r="AZ170" s="85"/>
      <c r="BA170" s="85"/>
      <c r="BB170" s="85"/>
      <c r="BC170" s="85"/>
      <c r="BD170" s="85"/>
      <c r="BE170" s="85"/>
      <c r="BF170" s="85"/>
      <c r="BG170" s="85"/>
      <c r="BH170" s="79">
        <v>180</v>
      </c>
      <c r="BI170" s="45"/>
      <c r="BJ170" s="45"/>
      <c r="BK170" s="45"/>
      <c r="BL170" s="45"/>
      <c r="BM170" s="45"/>
      <c r="BN170" s="45"/>
      <c r="BO170" s="49" t="s">
        <v>404</v>
      </c>
      <c r="BP170" s="45"/>
      <c r="BQ170" s="79">
        <f t="shared" si="11"/>
        <v>1655.9999999999998</v>
      </c>
      <c r="BR170" s="45"/>
      <c r="BS170" s="45"/>
      <c r="BT170" s="45"/>
    </row>
    <row r="171" spans="2:72" ht="11.45" customHeight="1" x14ac:dyDescent="0.25">
      <c r="B171" s="48">
        <v>3</v>
      </c>
      <c r="C171" s="45"/>
      <c r="D171" s="45"/>
      <c r="E171" s="45"/>
      <c r="F171" s="49" t="s">
        <v>419</v>
      </c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9" t="s">
        <v>420</v>
      </c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85">
        <v>20</v>
      </c>
      <c r="AS171" s="85"/>
      <c r="AT171" s="85"/>
      <c r="AU171" s="85"/>
      <c r="AV171" s="85"/>
      <c r="AW171" s="85"/>
      <c r="AX171" s="85"/>
      <c r="AY171" s="85"/>
      <c r="AZ171" s="85"/>
      <c r="BA171" s="85"/>
      <c r="BB171" s="85"/>
      <c r="BC171" s="85"/>
      <c r="BD171" s="85"/>
      <c r="BE171" s="85"/>
      <c r="BF171" s="85"/>
      <c r="BG171" s="85"/>
      <c r="BH171" s="79">
        <v>480</v>
      </c>
      <c r="BI171" s="45"/>
      <c r="BJ171" s="45"/>
      <c r="BK171" s="45"/>
      <c r="BL171" s="45"/>
      <c r="BM171" s="45"/>
      <c r="BN171" s="45"/>
      <c r="BO171" s="49" t="s">
        <v>404</v>
      </c>
      <c r="BP171" s="45"/>
      <c r="BQ171" s="79">
        <f t="shared" si="11"/>
        <v>9600</v>
      </c>
      <c r="BR171" s="45"/>
      <c r="BS171" s="45"/>
      <c r="BT171" s="45"/>
    </row>
    <row r="172" spans="2:72" ht="11.45" customHeight="1" x14ac:dyDescent="0.25">
      <c r="B172" s="48">
        <v>4</v>
      </c>
      <c r="C172" s="45"/>
      <c r="D172" s="45"/>
      <c r="E172" s="45"/>
      <c r="F172" s="49" t="s">
        <v>421</v>
      </c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9" t="s">
        <v>422</v>
      </c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85">
        <v>31.5</v>
      </c>
      <c r="AS172" s="85"/>
      <c r="AT172" s="85"/>
      <c r="AU172" s="85"/>
      <c r="AV172" s="85"/>
      <c r="AW172" s="85"/>
      <c r="AX172" s="85"/>
      <c r="AY172" s="85"/>
      <c r="AZ172" s="85"/>
      <c r="BA172" s="85"/>
      <c r="BB172" s="85"/>
      <c r="BC172" s="85"/>
      <c r="BD172" s="85"/>
      <c r="BE172" s="85"/>
      <c r="BF172" s="85"/>
      <c r="BG172" s="85"/>
      <c r="BH172" s="79">
        <v>630</v>
      </c>
      <c r="BI172" s="45"/>
      <c r="BJ172" s="45"/>
      <c r="BK172" s="45"/>
      <c r="BL172" s="45"/>
      <c r="BM172" s="45"/>
      <c r="BN172" s="45"/>
      <c r="BO172" s="49" t="s">
        <v>404</v>
      </c>
      <c r="BP172" s="45"/>
      <c r="BQ172" s="79">
        <f t="shared" si="11"/>
        <v>19845</v>
      </c>
      <c r="BR172" s="45"/>
      <c r="BS172" s="45"/>
      <c r="BT172" s="45"/>
    </row>
    <row r="173" spans="2:72" ht="11.45" customHeight="1" x14ac:dyDescent="0.25">
      <c r="B173" s="48">
        <v>5</v>
      </c>
      <c r="C173" s="45"/>
      <c r="D173" s="45"/>
      <c r="E173" s="45"/>
      <c r="F173" s="49" t="s">
        <v>421</v>
      </c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9" t="s">
        <v>422</v>
      </c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85">
        <v>31.5</v>
      </c>
      <c r="AS173" s="85"/>
      <c r="AT173" s="85"/>
      <c r="AU173" s="85"/>
      <c r="AV173" s="85"/>
      <c r="AW173" s="85"/>
      <c r="AX173" s="85"/>
      <c r="AY173" s="85"/>
      <c r="AZ173" s="85"/>
      <c r="BA173" s="85"/>
      <c r="BB173" s="85"/>
      <c r="BC173" s="85"/>
      <c r="BD173" s="85"/>
      <c r="BE173" s="85"/>
      <c r="BF173" s="85"/>
      <c r="BG173" s="85"/>
      <c r="BH173" s="79">
        <v>134</v>
      </c>
      <c r="BI173" s="45"/>
      <c r="BJ173" s="45"/>
      <c r="BK173" s="45"/>
      <c r="BL173" s="45"/>
      <c r="BM173" s="45"/>
      <c r="BN173" s="45"/>
      <c r="BO173" s="49" t="s">
        <v>404</v>
      </c>
      <c r="BP173" s="45"/>
      <c r="BQ173" s="79">
        <f t="shared" si="11"/>
        <v>4221</v>
      </c>
      <c r="BR173" s="45"/>
      <c r="BS173" s="45"/>
      <c r="BT173" s="45"/>
    </row>
    <row r="174" spans="2:72" ht="11.25" customHeight="1" x14ac:dyDescent="0.25">
      <c r="B174" s="48">
        <v>6</v>
      </c>
      <c r="C174" s="45"/>
      <c r="D174" s="45"/>
      <c r="E174" s="45"/>
      <c r="F174" s="49" t="s">
        <v>423</v>
      </c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9" t="s">
        <v>424</v>
      </c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85">
        <v>30.5</v>
      </c>
      <c r="AS174" s="85"/>
      <c r="AT174" s="85"/>
      <c r="AU174" s="85"/>
      <c r="AV174" s="85"/>
      <c r="AW174" s="85"/>
      <c r="AX174" s="85"/>
      <c r="AY174" s="85"/>
      <c r="AZ174" s="85"/>
      <c r="BA174" s="85"/>
      <c r="BB174" s="85"/>
      <c r="BC174" s="85"/>
      <c r="BD174" s="85"/>
      <c r="BE174" s="85"/>
      <c r="BF174" s="85"/>
      <c r="BG174" s="85"/>
      <c r="BH174" s="79">
        <v>210</v>
      </c>
      <c r="BI174" s="45"/>
      <c r="BJ174" s="45"/>
      <c r="BK174" s="45"/>
      <c r="BL174" s="45"/>
      <c r="BM174" s="45"/>
      <c r="BN174" s="45"/>
      <c r="BO174" s="49" t="s">
        <v>404</v>
      </c>
      <c r="BP174" s="45"/>
      <c r="BQ174" s="79">
        <f t="shared" si="11"/>
        <v>6405</v>
      </c>
      <c r="BR174" s="45"/>
      <c r="BS174" s="45"/>
      <c r="BT174" s="45"/>
    </row>
    <row r="175" spans="2:72" ht="11.45" customHeight="1" x14ac:dyDescent="0.25">
      <c r="B175" s="48">
        <v>7</v>
      </c>
      <c r="C175" s="45"/>
      <c r="D175" s="45"/>
      <c r="E175" s="45"/>
      <c r="F175" s="49" t="s">
        <v>425</v>
      </c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9" t="s">
        <v>426</v>
      </c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85">
        <v>19.899999999999999</v>
      </c>
      <c r="AS175" s="85"/>
      <c r="AT175" s="85"/>
      <c r="AU175" s="85"/>
      <c r="AV175" s="85"/>
      <c r="AW175" s="85"/>
      <c r="AX175" s="85"/>
      <c r="AY175" s="85"/>
      <c r="AZ175" s="85"/>
      <c r="BA175" s="85"/>
      <c r="BB175" s="85"/>
      <c r="BC175" s="85"/>
      <c r="BD175" s="85"/>
      <c r="BE175" s="85"/>
      <c r="BF175" s="85"/>
      <c r="BG175" s="85"/>
      <c r="BH175" s="79">
        <v>940</v>
      </c>
      <c r="BI175" s="45"/>
      <c r="BJ175" s="45"/>
      <c r="BK175" s="45"/>
      <c r="BL175" s="45"/>
      <c r="BM175" s="45"/>
      <c r="BN175" s="45"/>
      <c r="BO175" s="49" t="s">
        <v>404</v>
      </c>
      <c r="BP175" s="45"/>
      <c r="BQ175" s="79">
        <f t="shared" si="11"/>
        <v>18706</v>
      </c>
      <c r="BR175" s="45"/>
      <c r="BS175" s="45"/>
      <c r="BT175" s="45"/>
    </row>
    <row r="176" spans="2:72" ht="11.45" customHeight="1" x14ac:dyDescent="0.25">
      <c r="B176" s="48">
        <v>8</v>
      </c>
      <c r="C176" s="45"/>
      <c r="D176" s="45"/>
      <c r="E176" s="45"/>
      <c r="F176" s="49" t="s">
        <v>425</v>
      </c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9" t="s">
        <v>426</v>
      </c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85">
        <v>19.899999999999999</v>
      </c>
      <c r="AS176" s="85"/>
      <c r="AT176" s="85"/>
      <c r="AU176" s="85"/>
      <c r="AV176" s="85"/>
      <c r="AW176" s="85"/>
      <c r="AX176" s="85"/>
      <c r="AY176" s="85"/>
      <c r="AZ176" s="85"/>
      <c r="BA176" s="85"/>
      <c r="BB176" s="85"/>
      <c r="BC176" s="85"/>
      <c r="BD176" s="85"/>
      <c r="BE176" s="85"/>
      <c r="BF176" s="85"/>
      <c r="BG176" s="85"/>
      <c r="BH176" s="79">
        <v>260</v>
      </c>
      <c r="BI176" s="45"/>
      <c r="BJ176" s="45"/>
      <c r="BK176" s="45"/>
      <c r="BL176" s="45"/>
      <c r="BM176" s="45"/>
      <c r="BN176" s="45"/>
      <c r="BO176" s="49" t="s">
        <v>404</v>
      </c>
      <c r="BP176" s="45"/>
      <c r="BQ176" s="79">
        <f t="shared" si="11"/>
        <v>5174</v>
      </c>
      <c r="BR176" s="45"/>
      <c r="BS176" s="45"/>
      <c r="BT176" s="45"/>
    </row>
    <row r="177" spans="2:72" ht="11.45" customHeight="1" x14ac:dyDescent="0.25">
      <c r="B177" s="48">
        <v>9</v>
      </c>
      <c r="C177" s="45"/>
      <c r="D177" s="45"/>
      <c r="E177" s="45"/>
      <c r="F177" s="49" t="s">
        <v>427</v>
      </c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9" t="s">
        <v>428</v>
      </c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85">
        <v>78.400000000000006</v>
      </c>
      <c r="AS177" s="85"/>
      <c r="AT177" s="85"/>
      <c r="AU177" s="85"/>
      <c r="AV177" s="85"/>
      <c r="AW177" s="85"/>
      <c r="AX177" s="85"/>
      <c r="AY177" s="85"/>
      <c r="AZ177" s="85"/>
      <c r="BA177" s="85"/>
      <c r="BB177" s="85"/>
      <c r="BC177" s="85"/>
      <c r="BD177" s="85"/>
      <c r="BE177" s="85"/>
      <c r="BF177" s="85"/>
      <c r="BG177" s="85"/>
      <c r="BH177" s="79">
        <v>15</v>
      </c>
      <c r="BI177" s="45"/>
      <c r="BJ177" s="45"/>
      <c r="BK177" s="45"/>
      <c r="BL177" s="45"/>
      <c r="BM177" s="45"/>
      <c r="BN177" s="45"/>
      <c r="BO177" s="49" t="s">
        <v>404</v>
      </c>
      <c r="BP177" s="45"/>
      <c r="BQ177" s="79">
        <f t="shared" si="11"/>
        <v>1176</v>
      </c>
      <c r="BR177" s="45"/>
      <c r="BS177" s="45"/>
      <c r="BT177" s="45"/>
    </row>
    <row r="178" spans="2:72" ht="11.25" customHeight="1" x14ac:dyDescent="0.25">
      <c r="B178" s="48">
        <v>10</v>
      </c>
      <c r="C178" s="45"/>
      <c r="D178" s="45"/>
      <c r="E178" s="45"/>
      <c r="F178" s="49" t="s">
        <v>429</v>
      </c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9" t="s">
        <v>430</v>
      </c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85">
        <v>17.899999999999999</v>
      </c>
      <c r="AS178" s="85"/>
      <c r="AT178" s="85"/>
      <c r="AU178" s="85"/>
      <c r="AV178" s="85"/>
      <c r="AW178" s="85"/>
      <c r="AX178" s="85"/>
      <c r="AY178" s="85"/>
      <c r="AZ178" s="85"/>
      <c r="BA178" s="85"/>
      <c r="BB178" s="85"/>
      <c r="BC178" s="85"/>
      <c r="BD178" s="85"/>
      <c r="BE178" s="85"/>
      <c r="BF178" s="85"/>
      <c r="BG178" s="85"/>
      <c r="BH178" s="79">
        <v>340</v>
      </c>
      <c r="BI178" s="45"/>
      <c r="BJ178" s="45"/>
      <c r="BK178" s="45"/>
      <c r="BL178" s="45"/>
      <c r="BM178" s="45"/>
      <c r="BN178" s="45"/>
      <c r="BO178" s="49" t="s">
        <v>404</v>
      </c>
      <c r="BP178" s="45"/>
      <c r="BQ178" s="79">
        <f t="shared" si="11"/>
        <v>6085.9999999999991</v>
      </c>
      <c r="BR178" s="45"/>
      <c r="BS178" s="45"/>
      <c r="BT178" s="45"/>
    </row>
    <row r="179" spans="2:72" ht="11.45" customHeight="1" x14ac:dyDescent="0.25">
      <c r="B179" s="48">
        <v>11</v>
      </c>
      <c r="C179" s="45"/>
      <c r="D179" s="45"/>
      <c r="E179" s="45"/>
      <c r="F179" s="49" t="s">
        <v>431</v>
      </c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9" t="s">
        <v>432</v>
      </c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85">
        <v>11.9</v>
      </c>
      <c r="AS179" s="85"/>
      <c r="AT179" s="85"/>
      <c r="AU179" s="85"/>
      <c r="AV179" s="85"/>
      <c r="AW179" s="85"/>
      <c r="AX179" s="85"/>
      <c r="AY179" s="85"/>
      <c r="AZ179" s="85"/>
      <c r="BA179" s="85"/>
      <c r="BB179" s="85"/>
      <c r="BC179" s="85"/>
      <c r="BD179" s="85"/>
      <c r="BE179" s="85"/>
      <c r="BF179" s="85"/>
      <c r="BG179" s="85"/>
      <c r="BH179" s="79">
        <v>460</v>
      </c>
      <c r="BI179" s="45"/>
      <c r="BJ179" s="45"/>
      <c r="BK179" s="45"/>
      <c r="BL179" s="45"/>
      <c r="BM179" s="45"/>
      <c r="BN179" s="45"/>
      <c r="BO179" s="49" t="s">
        <v>404</v>
      </c>
      <c r="BP179" s="45"/>
      <c r="BQ179" s="79">
        <f t="shared" si="11"/>
        <v>5474</v>
      </c>
      <c r="BR179" s="45"/>
      <c r="BS179" s="45"/>
      <c r="BT179" s="45"/>
    </row>
    <row r="180" spans="2:72" ht="11.45" customHeight="1" x14ac:dyDescent="0.25">
      <c r="B180" s="82">
        <f>SUM(BQ169:BT179)</f>
        <v>79057</v>
      </c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  <c r="BI180" s="83"/>
      <c r="BJ180" s="83"/>
      <c r="BK180" s="83"/>
      <c r="BL180" s="83"/>
      <c r="BM180" s="83"/>
      <c r="BN180" s="83"/>
      <c r="BO180" s="83"/>
      <c r="BP180" s="83"/>
      <c r="BQ180" s="83"/>
      <c r="BR180" s="83"/>
      <c r="BS180" s="83"/>
      <c r="BT180" s="83"/>
    </row>
    <row r="181" spans="2:72" ht="3" customHeight="1" x14ac:dyDescent="0.25"/>
    <row r="182" spans="2:72" ht="4.3499999999999996" customHeight="1" x14ac:dyDescent="0.25"/>
    <row r="183" spans="2:72" ht="2.85" customHeight="1" x14ac:dyDescent="0.25"/>
    <row r="184" spans="2:72" ht="14.45" customHeight="1" x14ac:dyDescent="0.25">
      <c r="B184" s="81" t="s">
        <v>433</v>
      </c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AS184" s="45"/>
      <c r="AT184" s="45"/>
      <c r="AU184" s="45"/>
      <c r="AV184" s="45"/>
      <c r="AW184" s="45"/>
      <c r="AX184" s="45"/>
      <c r="AY184" s="45"/>
      <c r="AZ184" s="45"/>
      <c r="BA184" s="45"/>
      <c r="BB184" s="45"/>
      <c r="BC184" s="45"/>
      <c r="BD184" s="45"/>
      <c r="BE184" s="45"/>
      <c r="BF184" s="45"/>
      <c r="BG184" s="45"/>
      <c r="BH184" s="45"/>
      <c r="BI184" s="45"/>
      <c r="BJ184" s="45"/>
    </row>
    <row r="185" spans="2:72" ht="0" hidden="1" customHeight="1" x14ac:dyDescent="0.25"/>
    <row r="186" spans="2:72" ht="11.45" customHeight="1" x14ac:dyDescent="0.25">
      <c r="B186" s="86" t="s">
        <v>55</v>
      </c>
      <c r="C186" s="78"/>
      <c r="D186" s="78"/>
      <c r="E186" s="78"/>
      <c r="F186" s="87" t="s">
        <v>56</v>
      </c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87" t="s">
        <v>6</v>
      </c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86" t="s">
        <v>57</v>
      </c>
      <c r="AS186" s="78"/>
      <c r="AT186" s="78"/>
      <c r="AU186" s="78"/>
      <c r="AV186" s="78"/>
      <c r="AW186" s="78"/>
      <c r="AX186" s="78"/>
      <c r="AY186" s="78"/>
      <c r="AZ186" s="78"/>
      <c r="BA186" s="78"/>
      <c r="BB186" s="78"/>
      <c r="BC186" s="78"/>
      <c r="BD186" s="78"/>
      <c r="BE186" s="78"/>
      <c r="BF186" s="78"/>
      <c r="BG186" s="78"/>
      <c r="BH186" s="86" t="s">
        <v>58</v>
      </c>
      <c r="BI186" s="78"/>
      <c r="BJ186" s="78"/>
      <c r="BK186" s="78"/>
      <c r="BL186" s="78"/>
      <c r="BM186" s="78"/>
      <c r="BN186" s="78"/>
      <c r="BO186" s="87" t="s">
        <v>59</v>
      </c>
      <c r="BP186" s="78"/>
      <c r="BQ186" s="86" t="s">
        <v>60</v>
      </c>
      <c r="BR186" s="78"/>
      <c r="BS186" s="78"/>
      <c r="BT186" s="78"/>
    </row>
    <row r="187" spans="2:72" ht="11.45" customHeight="1" x14ac:dyDescent="0.25">
      <c r="B187" s="48">
        <v>1</v>
      </c>
      <c r="C187" s="45"/>
      <c r="D187" s="45"/>
      <c r="E187" s="45"/>
      <c r="F187" s="49" t="s">
        <v>434</v>
      </c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9" t="s">
        <v>435</v>
      </c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85">
        <v>118.5</v>
      </c>
      <c r="AS187" s="85"/>
      <c r="AT187" s="85"/>
      <c r="AU187" s="85"/>
      <c r="AV187" s="85"/>
      <c r="AW187" s="85"/>
      <c r="AX187" s="85"/>
      <c r="AY187" s="85"/>
      <c r="AZ187" s="85"/>
      <c r="BA187" s="85"/>
      <c r="BB187" s="85"/>
      <c r="BC187" s="85"/>
      <c r="BD187" s="85"/>
      <c r="BE187" s="85"/>
      <c r="BF187" s="85"/>
      <c r="BG187" s="85"/>
      <c r="BH187" s="79">
        <v>60</v>
      </c>
      <c r="BI187" s="45"/>
      <c r="BJ187" s="45"/>
      <c r="BK187" s="45"/>
      <c r="BL187" s="45"/>
      <c r="BM187" s="45"/>
      <c r="BN187" s="45"/>
      <c r="BO187" s="49" t="s">
        <v>404</v>
      </c>
      <c r="BP187" s="45"/>
      <c r="BQ187" s="79">
        <f t="shared" ref="BQ187:BQ190" si="12">AR187*BH187</f>
        <v>7110</v>
      </c>
      <c r="BR187" s="45"/>
      <c r="BS187" s="45"/>
      <c r="BT187" s="45"/>
    </row>
    <row r="188" spans="2:72" ht="11.25" customHeight="1" x14ac:dyDescent="0.25">
      <c r="B188" s="48">
        <v>2</v>
      </c>
      <c r="C188" s="45"/>
      <c r="D188" s="45"/>
      <c r="E188" s="45"/>
      <c r="F188" s="49" t="s">
        <v>436</v>
      </c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9" t="s">
        <v>437</v>
      </c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85">
        <v>196.4</v>
      </c>
      <c r="AS188" s="85"/>
      <c r="AT188" s="85"/>
      <c r="AU188" s="85"/>
      <c r="AV188" s="85"/>
      <c r="AW188" s="85"/>
      <c r="AX188" s="85"/>
      <c r="AY188" s="85"/>
      <c r="AZ188" s="85"/>
      <c r="BA188" s="85"/>
      <c r="BB188" s="85"/>
      <c r="BC188" s="85"/>
      <c r="BD188" s="85"/>
      <c r="BE188" s="85"/>
      <c r="BF188" s="85"/>
      <c r="BG188" s="85"/>
      <c r="BH188" s="79">
        <v>56</v>
      </c>
      <c r="BI188" s="45"/>
      <c r="BJ188" s="45"/>
      <c r="BK188" s="45"/>
      <c r="BL188" s="45"/>
      <c r="BM188" s="45"/>
      <c r="BN188" s="45"/>
      <c r="BO188" s="49" t="s">
        <v>404</v>
      </c>
      <c r="BP188" s="45"/>
      <c r="BQ188" s="79">
        <f t="shared" si="12"/>
        <v>10998.4</v>
      </c>
      <c r="BR188" s="45"/>
      <c r="BS188" s="45"/>
      <c r="BT188" s="45"/>
    </row>
    <row r="189" spans="2:72" ht="11.45" customHeight="1" x14ac:dyDescent="0.25">
      <c r="B189" s="48">
        <v>3</v>
      </c>
      <c r="C189" s="45"/>
      <c r="D189" s="45"/>
      <c r="E189" s="45"/>
      <c r="F189" s="49" t="s">
        <v>438</v>
      </c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9" t="s">
        <v>439</v>
      </c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85">
        <v>124</v>
      </c>
      <c r="AS189" s="85"/>
      <c r="AT189" s="85"/>
      <c r="AU189" s="85"/>
      <c r="AV189" s="85"/>
      <c r="AW189" s="85"/>
      <c r="AX189" s="85"/>
      <c r="AY189" s="85"/>
      <c r="AZ189" s="85"/>
      <c r="BA189" s="85"/>
      <c r="BB189" s="85"/>
      <c r="BC189" s="85"/>
      <c r="BD189" s="85"/>
      <c r="BE189" s="85"/>
      <c r="BF189" s="85"/>
      <c r="BG189" s="85"/>
      <c r="BH189" s="79">
        <v>6</v>
      </c>
      <c r="BI189" s="45"/>
      <c r="BJ189" s="45"/>
      <c r="BK189" s="45"/>
      <c r="BL189" s="45"/>
      <c r="BM189" s="45"/>
      <c r="BN189" s="45"/>
      <c r="BO189" s="49" t="s">
        <v>404</v>
      </c>
      <c r="BP189" s="45"/>
      <c r="BQ189" s="79">
        <f t="shared" si="12"/>
        <v>744</v>
      </c>
      <c r="BR189" s="45"/>
      <c r="BS189" s="45"/>
      <c r="BT189" s="45"/>
    </row>
    <row r="190" spans="2:72" ht="11.45" customHeight="1" x14ac:dyDescent="0.25">
      <c r="B190" s="48">
        <v>4</v>
      </c>
      <c r="C190" s="45"/>
      <c r="D190" s="45"/>
      <c r="E190" s="45"/>
      <c r="F190" s="49" t="s">
        <v>440</v>
      </c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9" t="s">
        <v>441</v>
      </c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85">
        <v>588</v>
      </c>
      <c r="AS190" s="85"/>
      <c r="AT190" s="85"/>
      <c r="AU190" s="85"/>
      <c r="AV190" s="85"/>
      <c r="AW190" s="85"/>
      <c r="AX190" s="85"/>
      <c r="AY190" s="85"/>
      <c r="AZ190" s="85"/>
      <c r="BA190" s="85"/>
      <c r="BB190" s="85"/>
      <c r="BC190" s="85"/>
      <c r="BD190" s="85"/>
      <c r="BE190" s="85"/>
      <c r="BF190" s="85"/>
      <c r="BG190" s="85"/>
      <c r="BH190" s="79">
        <v>78</v>
      </c>
      <c r="BI190" s="45"/>
      <c r="BJ190" s="45"/>
      <c r="BK190" s="45"/>
      <c r="BL190" s="45"/>
      <c r="BM190" s="45"/>
      <c r="BN190" s="45"/>
      <c r="BO190" s="49" t="s">
        <v>404</v>
      </c>
      <c r="BP190" s="45"/>
      <c r="BQ190" s="79">
        <f t="shared" si="12"/>
        <v>45864</v>
      </c>
      <c r="BR190" s="45"/>
      <c r="BS190" s="45"/>
      <c r="BT190" s="45"/>
    </row>
    <row r="191" spans="2:72" ht="11.25" customHeight="1" x14ac:dyDescent="0.25">
      <c r="B191" s="82">
        <f>SUM(BQ187:BT190)</f>
        <v>64716.4</v>
      </c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  <c r="BI191" s="83"/>
      <c r="BJ191" s="83"/>
      <c r="BK191" s="83"/>
      <c r="BL191" s="83"/>
      <c r="BM191" s="83"/>
      <c r="BN191" s="83"/>
      <c r="BO191" s="83"/>
      <c r="BP191" s="83"/>
      <c r="BQ191" s="83"/>
      <c r="BR191" s="83"/>
      <c r="BS191" s="83"/>
      <c r="BT191" s="83"/>
    </row>
    <row r="192" spans="2:72" ht="0" hidden="1" customHeight="1" x14ac:dyDescent="0.25"/>
    <row r="193" spans="2:72" ht="2.85" customHeight="1" x14ac:dyDescent="0.25"/>
    <row r="194" spans="2:72" ht="4.3499999999999996" customHeight="1" x14ac:dyDescent="0.25"/>
    <row r="195" spans="2:72" ht="2.85" customHeight="1" x14ac:dyDescent="0.25"/>
    <row r="196" spans="2:72" ht="0" hidden="1" customHeight="1" x14ac:dyDescent="0.25"/>
    <row r="197" spans="2:72" ht="14.45" customHeight="1" x14ac:dyDescent="0.25">
      <c r="B197" s="81" t="s">
        <v>442</v>
      </c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  <c r="AR197" s="45"/>
      <c r="AS197" s="45"/>
      <c r="AT197" s="45"/>
      <c r="AU197" s="45"/>
      <c r="AV197" s="45"/>
      <c r="AW197" s="45"/>
      <c r="AX197" s="45"/>
    </row>
    <row r="198" spans="2:72" ht="11.45" customHeight="1" x14ac:dyDescent="0.25">
      <c r="B198" s="86" t="s">
        <v>55</v>
      </c>
      <c r="C198" s="78"/>
      <c r="D198" s="78"/>
      <c r="E198" s="78"/>
      <c r="F198" s="87" t="s">
        <v>56</v>
      </c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87" t="s">
        <v>6</v>
      </c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  <c r="AN198" s="78"/>
      <c r="AO198" s="78"/>
      <c r="AP198" s="78"/>
      <c r="AQ198" s="78"/>
      <c r="AR198" s="86" t="s">
        <v>57</v>
      </c>
      <c r="AS198" s="78"/>
      <c r="AT198" s="78"/>
      <c r="AU198" s="78"/>
      <c r="AV198" s="78"/>
      <c r="AW198" s="78"/>
      <c r="AX198" s="78"/>
      <c r="AY198" s="78"/>
      <c r="AZ198" s="78"/>
      <c r="BA198" s="78"/>
      <c r="BB198" s="78"/>
      <c r="BC198" s="78"/>
      <c r="BD198" s="78"/>
      <c r="BE198" s="78"/>
      <c r="BF198" s="78"/>
      <c r="BG198" s="78"/>
      <c r="BH198" s="86" t="s">
        <v>58</v>
      </c>
      <c r="BI198" s="78"/>
      <c r="BJ198" s="78"/>
      <c r="BK198" s="78"/>
      <c r="BL198" s="78"/>
      <c r="BM198" s="78"/>
      <c r="BN198" s="78"/>
      <c r="BO198" s="87" t="s">
        <v>59</v>
      </c>
      <c r="BP198" s="78"/>
      <c r="BQ198" s="86" t="s">
        <v>60</v>
      </c>
      <c r="BR198" s="78"/>
      <c r="BS198" s="78"/>
      <c r="BT198" s="78"/>
    </row>
    <row r="199" spans="2:72" ht="11.45" customHeight="1" x14ac:dyDescent="0.25">
      <c r="B199" s="48">
        <v>1</v>
      </c>
      <c r="C199" s="45"/>
      <c r="D199" s="45"/>
      <c r="E199" s="45"/>
      <c r="F199" s="49" t="s">
        <v>443</v>
      </c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9" t="s">
        <v>444</v>
      </c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85">
        <v>7</v>
      </c>
      <c r="AS199" s="85"/>
      <c r="AT199" s="85"/>
      <c r="AU199" s="85"/>
      <c r="AV199" s="85"/>
      <c r="AW199" s="85"/>
      <c r="AX199" s="85"/>
      <c r="AY199" s="85"/>
      <c r="AZ199" s="85"/>
      <c r="BA199" s="85"/>
      <c r="BB199" s="85"/>
      <c r="BC199" s="85"/>
      <c r="BD199" s="85"/>
      <c r="BE199" s="85"/>
      <c r="BF199" s="85"/>
      <c r="BG199" s="85"/>
      <c r="BH199" s="79">
        <v>60</v>
      </c>
      <c r="BI199" s="45"/>
      <c r="BJ199" s="45"/>
      <c r="BK199" s="45"/>
      <c r="BL199" s="45"/>
      <c r="BM199" s="45"/>
      <c r="BN199" s="45"/>
      <c r="BO199" s="49" t="s">
        <v>404</v>
      </c>
      <c r="BP199" s="45"/>
      <c r="BQ199" s="79">
        <f t="shared" ref="BQ199:BQ200" si="13">AR199*BH199</f>
        <v>420</v>
      </c>
      <c r="BR199" s="45"/>
      <c r="BS199" s="45"/>
      <c r="BT199" s="45"/>
    </row>
    <row r="200" spans="2:72" ht="11.25" customHeight="1" x14ac:dyDescent="0.25">
      <c r="B200" s="48">
        <v>2</v>
      </c>
      <c r="C200" s="45"/>
      <c r="D200" s="45"/>
      <c r="E200" s="45"/>
      <c r="F200" s="49" t="s">
        <v>445</v>
      </c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9" t="s">
        <v>446</v>
      </c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85">
        <v>18</v>
      </c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5"/>
      <c r="BD200" s="85"/>
      <c r="BE200" s="85"/>
      <c r="BF200" s="85"/>
      <c r="BG200" s="85"/>
      <c r="BH200" s="79">
        <v>80</v>
      </c>
      <c r="BI200" s="45"/>
      <c r="BJ200" s="45"/>
      <c r="BK200" s="45"/>
      <c r="BL200" s="45"/>
      <c r="BM200" s="45"/>
      <c r="BN200" s="45"/>
      <c r="BO200" s="49" t="s">
        <v>404</v>
      </c>
      <c r="BP200" s="45"/>
      <c r="BQ200" s="79">
        <f t="shared" si="13"/>
        <v>1440</v>
      </c>
      <c r="BR200" s="45"/>
      <c r="BS200" s="45"/>
      <c r="BT200" s="45"/>
    </row>
    <row r="201" spans="2:72" ht="11.45" customHeight="1" x14ac:dyDescent="0.25">
      <c r="B201" s="82">
        <f>SUM(BQ199:BT200)</f>
        <v>1860</v>
      </c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  <c r="BI201" s="83"/>
      <c r="BJ201" s="83"/>
      <c r="BK201" s="83"/>
      <c r="BL201" s="83"/>
      <c r="BM201" s="83"/>
      <c r="BN201" s="83"/>
      <c r="BO201" s="83"/>
      <c r="BP201" s="83"/>
      <c r="BQ201" s="83"/>
      <c r="BR201" s="83"/>
      <c r="BS201" s="83"/>
      <c r="BT201" s="83"/>
    </row>
    <row r="202" spans="2:72" ht="3" customHeight="1" x14ac:dyDescent="0.25"/>
    <row r="203" spans="2:72" ht="4.3499999999999996" customHeight="1" x14ac:dyDescent="0.25"/>
    <row r="204" spans="2:72" ht="2.85" customHeight="1" x14ac:dyDescent="0.25"/>
    <row r="205" spans="2:72" ht="0" hidden="1" customHeight="1" x14ac:dyDescent="0.25"/>
    <row r="206" spans="2:72" ht="14.45" customHeight="1" x14ac:dyDescent="0.25">
      <c r="B206" s="81" t="s">
        <v>447</v>
      </c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  <c r="AR206" s="45"/>
      <c r="AS206" s="45"/>
      <c r="AT206" s="45"/>
      <c r="AU206" s="45"/>
      <c r="AV206" s="45"/>
      <c r="AW206" s="45"/>
      <c r="AX206" s="45"/>
      <c r="AY206" s="45"/>
      <c r="AZ206" s="45"/>
      <c r="BA206" s="45"/>
      <c r="BB206" s="45"/>
      <c r="BC206" s="45"/>
      <c r="BD206" s="45"/>
      <c r="BE206" s="45"/>
      <c r="BF206" s="45"/>
      <c r="BG206" s="45"/>
      <c r="BH206" s="45"/>
      <c r="BI206" s="45"/>
    </row>
    <row r="207" spans="2:72" ht="11.45" customHeight="1" x14ac:dyDescent="0.25">
      <c r="B207" s="86" t="s">
        <v>55</v>
      </c>
      <c r="C207" s="78"/>
      <c r="D207" s="78"/>
      <c r="E207" s="78"/>
      <c r="F207" s="87" t="s">
        <v>56</v>
      </c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87" t="s">
        <v>6</v>
      </c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  <c r="AN207" s="78"/>
      <c r="AO207" s="78"/>
      <c r="AP207" s="78"/>
      <c r="AQ207" s="78"/>
      <c r="AR207" s="86" t="s">
        <v>57</v>
      </c>
      <c r="AS207" s="78"/>
      <c r="AT207" s="78"/>
      <c r="AU207" s="78"/>
      <c r="AV207" s="78"/>
      <c r="AW207" s="78"/>
      <c r="AX207" s="78"/>
      <c r="AY207" s="78"/>
      <c r="AZ207" s="78"/>
      <c r="BA207" s="78"/>
      <c r="BB207" s="78"/>
      <c r="BC207" s="78"/>
      <c r="BD207" s="78"/>
      <c r="BE207" s="78"/>
      <c r="BF207" s="78"/>
      <c r="BG207" s="78"/>
      <c r="BH207" s="86" t="s">
        <v>58</v>
      </c>
      <c r="BI207" s="78"/>
      <c r="BJ207" s="78"/>
      <c r="BK207" s="78"/>
      <c r="BL207" s="78"/>
      <c r="BM207" s="78"/>
      <c r="BN207" s="78"/>
      <c r="BO207" s="87" t="s">
        <v>59</v>
      </c>
      <c r="BP207" s="78"/>
      <c r="BQ207" s="86" t="s">
        <v>60</v>
      </c>
      <c r="BR207" s="78"/>
      <c r="BS207" s="78"/>
      <c r="BT207" s="78"/>
    </row>
    <row r="208" spans="2:72" ht="11.45" customHeight="1" x14ac:dyDescent="0.25">
      <c r="B208" s="48">
        <v>1</v>
      </c>
      <c r="C208" s="45"/>
      <c r="D208" s="45"/>
      <c r="E208" s="45"/>
      <c r="F208" s="49" t="s">
        <v>448</v>
      </c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9" t="s">
        <v>449</v>
      </c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85">
        <v>21.8</v>
      </c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79">
        <v>9</v>
      </c>
      <c r="BI208" s="45"/>
      <c r="BJ208" s="45"/>
      <c r="BK208" s="45"/>
      <c r="BL208" s="45"/>
      <c r="BM208" s="45"/>
      <c r="BN208" s="45"/>
      <c r="BO208" s="49" t="s">
        <v>404</v>
      </c>
      <c r="BP208" s="45"/>
      <c r="BQ208" s="79">
        <f>AR208*BH208</f>
        <v>196.20000000000002</v>
      </c>
      <c r="BR208" s="45"/>
      <c r="BS208" s="45"/>
      <c r="BT208" s="45"/>
    </row>
    <row r="209" spans="2:72" ht="11.25" customHeight="1" x14ac:dyDescent="0.25">
      <c r="B209" s="82">
        <f>SUM(BQ208)</f>
        <v>196.20000000000002</v>
      </c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  <c r="BI209" s="83"/>
      <c r="BJ209" s="83"/>
      <c r="BK209" s="83"/>
      <c r="BL209" s="83"/>
      <c r="BM209" s="83"/>
      <c r="BN209" s="83"/>
      <c r="BO209" s="83"/>
      <c r="BP209" s="83"/>
      <c r="BQ209" s="83"/>
      <c r="BR209" s="83"/>
      <c r="BS209" s="83"/>
      <c r="BT209" s="83"/>
    </row>
    <row r="210" spans="2:72" ht="3" customHeight="1" x14ac:dyDescent="0.25"/>
    <row r="211" spans="2:72" ht="4.3499999999999996" customHeight="1" x14ac:dyDescent="0.25"/>
    <row r="212" spans="2:72" ht="2.85" customHeight="1" x14ac:dyDescent="0.25"/>
    <row r="213" spans="2:72" ht="0" hidden="1" customHeight="1" x14ac:dyDescent="0.25"/>
    <row r="214" spans="2:72" ht="14.45" customHeight="1" x14ac:dyDescent="0.25">
      <c r="B214" s="81" t="s">
        <v>450</v>
      </c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AS214" s="45"/>
    </row>
    <row r="215" spans="2:72" ht="0" hidden="1" customHeight="1" x14ac:dyDescent="0.25"/>
    <row r="216" spans="2:72" ht="11.45" customHeight="1" x14ac:dyDescent="0.25">
      <c r="B216" s="86" t="s">
        <v>55</v>
      </c>
      <c r="C216" s="78"/>
      <c r="D216" s="78"/>
      <c r="E216" s="78"/>
      <c r="F216" s="87" t="s">
        <v>56</v>
      </c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87" t="s">
        <v>6</v>
      </c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8"/>
      <c r="AO216" s="78"/>
      <c r="AP216" s="78"/>
      <c r="AQ216" s="78"/>
      <c r="AR216" s="86" t="s">
        <v>57</v>
      </c>
      <c r="AS216" s="78"/>
      <c r="AT216" s="78"/>
      <c r="AU216" s="78"/>
      <c r="AV216" s="78"/>
      <c r="AW216" s="78"/>
      <c r="AX216" s="78"/>
      <c r="AY216" s="78"/>
      <c r="AZ216" s="78"/>
      <c r="BA216" s="78"/>
      <c r="BB216" s="78"/>
      <c r="BC216" s="78"/>
      <c r="BD216" s="78"/>
      <c r="BE216" s="78"/>
      <c r="BF216" s="78"/>
      <c r="BG216" s="78"/>
      <c r="BH216" s="86" t="s">
        <v>58</v>
      </c>
      <c r="BI216" s="78"/>
      <c r="BJ216" s="78"/>
      <c r="BK216" s="78"/>
      <c r="BL216" s="78"/>
      <c r="BM216" s="78"/>
      <c r="BN216" s="78"/>
      <c r="BO216" s="87" t="s">
        <v>59</v>
      </c>
      <c r="BP216" s="78"/>
      <c r="BQ216" s="86" t="s">
        <v>60</v>
      </c>
      <c r="BR216" s="78"/>
      <c r="BS216" s="78"/>
      <c r="BT216" s="78"/>
    </row>
    <row r="217" spans="2:72" ht="11.45" customHeight="1" x14ac:dyDescent="0.25">
      <c r="B217" s="48">
        <v>1</v>
      </c>
      <c r="C217" s="45"/>
      <c r="D217" s="45"/>
      <c r="E217" s="45"/>
      <c r="F217" s="49" t="s">
        <v>451</v>
      </c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9" t="s">
        <v>452</v>
      </c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85">
        <v>10</v>
      </c>
      <c r="AS217" s="85"/>
      <c r="AT217" s="85"/>
      <c r="AU217" s="85"/>
      <c r="AV217" s="85"/>
      <c r="AW217" s="85"/>
      <c r="AX217" s="85"/>
      <c r="AY217" s="85"/>
      <c r="AZ217" s="85"/>
      <c r="BA217" s="85"/>
      <c r="BB217" s="85"/>
      <c r="BC217" s="85"/>
      <c r="BD217" s="85"/>
      <c r="BE217" s="85"/>
      <c r="BF217" s="85"/>
      <c r="BG217" s="85"/>
      <c r="BH217" s="79">
        <v>100</v>
      </c>
      <c r="BI217" s="45"/>
      <c r="BJ217" s="45"/>
      <c r="BK217" s="45"/>
      <c r="BL217" s="45"/>
      <c r="BM217" s="45"/>
      <c r="BN217" s="45"/>
      <c r="BO217" s="49" t="s">
        <v>404</v>
      </c>
      <c r="BP217" s="45"/>
      <c r="BQ217" s="79">
        <f t="shared" ref="BQ217:BQ220" si="14">AR217*BH217</f>
        <v>1000</v>
      </c>
      <c r="BR217" s="45"/>
      <c r="BS217" s="45"/>
      <c r="BT217" s="45"/>
    </row>
    <row r="218" spans="2:72" ht="11.25" customHeight="1" x14ac:dyDescent="0.25">
      <c r="B218" s="48">
        <v>2</v>
      </c>
      <c r="C218" s="45"/>
      <c r="D218" s="45"/>
      <c r="E218" s="45"/>
      <c r="F218" s="49" t="s">
        <v>453</v>
      </c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9" t="s">
        <v>454</v>
      </c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85">
        <v>25.5</v>
      </c>
      <c r="AS218" s="85"/>
      <c r="AT218" s="85"/>
      <c r="AU218" s="85"/>
      <c r="AV218" s="85"/>
      <c r="AW218" s="85"/>
      <c r="AX218" s="85"/>
      <c r="AY218" s="85"/>
      <c r="AZ218" s="85"/>
      <c r="BA218" s="85"/>
      <c r="BB218" s="85"/>
      <c r="BC218" s="85"/>
      <c r="BD218" s="85"/>
      <c r="BE218" s="85"/>
      <c r="BF218" s="85"/>
      <c r="BG218" s="85"/>
      <c r="BH218" s="79">
        <v>120</v>
      </c>
      <c r="BI218" s="45"/>
      <c r="BJ218" s="45"/>
      <c r="BK218" s="45"/>
      <c r="BL218" s="45"/>
      <c r="BM218" s="45"/>
      <c r="BN218" s="45"/>
      <c r="BO218" s="49" t="s">
        <v>404</v>
      </c>
      <c r="BP218" s="45"/>
      <c r="BQ218" s="79">
        <f t="shared" si="14"/>
        <v>3060</v>
      </c>
      <c r="BR218" s="45"/>
      <c r="BS218" s="45"/>
      <c r="BT218" s="45"/>
    </row>
    <row r="219" spans="2:72" ht="11.45" customHeight="1" x14ac:dyDescent="0.25">
      <c r="B219" s="48">
        <v>3</v>
      </c>
      <c r="C219" s="45"/>
      <c r="D219" s="45"/>
      <c r="E219" s="45"/>
      <c r="F219" s="49" t="s">
        <v>455</v>
      </c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9" t="s">
        <v>456</v>
      </c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85">
        <v>15.8</v>
      </c>
      <c r="AS219" s="85"/>
      <c r="AT219" s="85"/>
      <c r="AU219" s="85"/>
      <c r="AV219" s="85"/>
      <c r="AW219" s="85"/>
      <c r="AX219" s="85"/>
      <c r="AY219" s="85"/>
      <c r="AZ219" s="85"/>
      <c r="BA219" s="85"/>
      <c r="BB219" s="85"/>
      <c r="BC219" s="85"/>
      <c r="BD219" s="85"/>
      <c r="BE219" s="85"/>
      <c r="BF219" s="85"/>
      <c r="BG219" s="85"/>
      <c r="BH219" s="79">
        <v>80</v>
      </c>
      <c r="BI219" s="45"/>
      <c r="BJ219" s="45"/>
      <c r="BK219" s="45"/>
      <c r="BL219" s="45"/>
      <c r="BM219" s="45"/>
      <c r="BN219" s="45"/>
      <c r="BO219" s="49" t="s">
        <v>404</v>
      </c>
      <c r="BP219" s="45"/>
      <c r="BQ219" s="79">
        <f t="shared" si="14"/>
        <v>1264</v>
      </c>
      <c r="BR219" s="45"/>
      <c r="BS219" s="45"/>
      <c r="BT219" s="45"/>
    </row>
    <row r="220" spans="2:72" ht="11.45" customHeight="1" x14ac:dyDescent="0.25">
      <c r="B220" s="48">
        <v>4</v>
      </c>
      <c r="C220" s="45"/>
      <c r="D220" s="45"/>
      <c r="E220" s="45"/>
      <c r="F220" s="49" t="s">
        <v>457</v>
      </c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9" t="s">
        <v>458</v>
      </c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85">
        <v>15.1</v>
      </c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85"/>
      <c r="BE220" s="85"/>
      <c r="BF220" s="85"/>
      <c r="BG220" s="85"/>
      <c r="BH220" s="79">
        <v>40</v>
      </c>
      <c r="BI220" s="45"/>
      <c r="BJ220" s="45"/>
      <c r="BK220" s="45"/>
      <c r="BL220" s="45"/>
      <c r="BM220" s="45"/>
      <c r="BN220" s="45"/>
      <c r="BO220" s="49" t="s">
        <v>404</v>
      </c>
      <c r="BP220" s="45"/>
      <c r="BQ220" s="79">
        <f t="shared" si="14"/>
        <v>604</v>
      </c>
      <c r="BR220" s="45"/>
      <c r="BS220" s="45"/>
      <c r="BT220" s="45"/>
    </row>
    <row r="221" spans="2:72" ht="11.25" customHeight="1" x14ac:dyDescent="0.25">
      <c r="B221" s="82">
        <f>SUM(BQ217:BT220)</f>
        <v>5928</v>
      </c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  <c r="BI221" s="83"/>
      <c r="BJ221" s="83"/>
      <c r="BK221" s="83"/>
      <c r="BL221" s="83"/>
      <c r="BM221" s="83"/>
      <c r="BN221" s="83"/>
      <c r="BO221" s="83"/>
      <c r="BP221" s="83"/>
      <c r="BQ221" s="83"/>
      <c r="BR221" s="83"/>
      <c r="BS221" s="83"/>
      <c r="BT221" s="83"/>
    </row>
    <row r="222" spans="2:72" ht="0" hidden="1" customHeight="1" x14ac:dyDescent="0.25"/>
    <row r="223" spans="2:72" ht="2.85" customHeight="1" x14ac:dyDescent="0.25"/>
    <row r="224" spans="2:72" ht="4.3499999999999996" customHeight="1" x14ac:dyDescent="0.25"/>
    <row r="225" spans="2:72" ht="2.85" customHeight="1" x14ac:dyDescent="0.25"/>
    <row r="226" spans="2:72" ht="14.45" customHeight="1" x14ac:dyDescent="0.25">
      <c r="B226" s="81" t="s">
        <v>459</v>
      </c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AS226" s="45"/>
      <c r="AT226" s="45"/>
      <c r="AU226" s="45"/>
      <c r="AV226" s="45"/>
      <c r="AW226" s="45"/>
      <c r="AX226" s="45"/>
      <c r="AY226" s="45"/>
      <c r="AZ226" s="45"/>
      <c r="BA226" s="45"/>
      <c r="BB226" s="45"/>
      <c r="BC226" s="45"/>
    </row>
    <row r="227" spans="2:72" ht="0" hidden="1" customHeight="1" x14ac:dyDescent="0.25"/>
    <row r="228" spans="2:72" ht="11.45" customHeight="1" x14ac:dyDescent="0.25">
      <c r="B228" s="86" t="s">
        <v>55</v>
      </c>
      <c r="C228" s="78"/>
      <c r="D228" s="78"/>
      <c r="E228" s="78"/>
      <c r="F228" s="87" t="s">
        <v>56</v>
      </c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87" t="s">
        <v>6</v>
      </c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  <c r="AN228" s="78"/>
      <c r="AO228" s="78"/>
      <c r="AP228" s="78"/>
      <c r="AQ228" s="78"/>
      <c r="AR228" s="86" t="s">
        <v>57</v>
      </c>
      <c r="AS228" s="78"/>
      <c r="AT228" s="78"/>
      <c r="AU228" s="78"/>
      <c r="AV228" s="78"/>
      <c r="AW228" s="78"/>
      <c r="AX228" s="78"/>
      <c r="AY228" s="78"/>
      <c r="AZ228" s="78"/>
      <c r="BA228" s="78"/>
      <c r="BB228" s="78"/>
      <c r="BC228" s="78"/>
      <c r="BD228" s="78"/>
      <c r="BE228" s="78"/>
      <c r="BF228" s="78"/>
      <c r="BG228" s="78"/>
      <c r="BH228" s="86" t="s">
        <v>58</v>
      </c>
      <c r="BI228" s="78"/>
      <c r="BJ228" s="78"/>
      <c r="BK228" s="78"/>
      <c r="BL228" s="78"/>
      <c r="BM228" s="78"/>
      <c r="BN228" s="78"/>
      <c r="BO228" s="87" t="s">
        <v>59</v>
      </c>
      <c r="BP228" s="78"/>
      <c r="BQ228" s="86" t="s">
        <v>60</v>
      </c>
      <c r="BR228" s="78"/>
      <c r="BS228" s="78"/>
      <c r="BT228" s="78"/>
    </row>
    <row r="229" spans="2:72" ht="11.45" customHeight="1" x14ac:dyDescent="0.25">
      <c r="B229" s="48">
        <v>1</v>
      </c>
      <c r="C229" s="45"/>
      <c r="D229" s="45"/>
      <c r="E229" s="45"/>
      <c r="F229" s="49" t="s">
        <v>460</v>
      </c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9" t="s">
        <v>461</v>
      </c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85">
        <v>35</v>
      </c>
      <c r="AS229" s="85"/>
      <c r="AT229" s="85"/>
      <c r="AU229" s="85"/>
      <c r="AV229" s="85"/>
      <c r="AW229" s="85"/>
      <c r="AX229" s="85"/>
      <c r="AY229" s="85"/>
      <c r="AZ229" s="85"/>
      <c r="BA229" s="85"/>
      <c r="BB229" s="85"/>
      <c r="BC229" s="85"/>
      <c r="BD229" s="85"/>
      <c r="BE229" s="85"/>
      <c r="BF229" s="85"/>
      <c r="BG229" s="85"/>
      <c r="BH229" s="79">
        <v>8</v>
      </c>
      <c r="BI229" s="45"/>
      <c r="BJ229" s="45"/>
      <c r="BK229" s="45"/>
      <c r="BL229" s="45"/>
      <c r="BM229" s="45"/>
      <c r="BN229" s="45"/>
      <c r="BO229" s="49" t="s">
        <v>326</v>
      </c>
      <c r="BP229" s="45"/>
      <c r="BQ229" s="79">
        <f t="shared" ref="BQ229:BQ232" si="15">AR229*BH229</f>
        <v>280</v>
      </c>
      <c r="BR229" s="45"/>
      <c r="BS229" s="45"/>
      <c r="BT229" s="45"/>
    </row>
    <row r="230" spans="2:72" ht="11.25" customHeight="1" x14ac:dyDescent="0.25">
      <c r="B230" s="48">
        <v>2</v>
      </c>
      <c r="C230" s="45"/>
      <c r="D230" s="45"/>
      <c r="E230" s="45"/>
      <c r="F230" s="49" t="s">
        <v>462</v>
      </c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9" t="s">
        <v>463</v>
      </c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  <c r="AR230" s="85">
        <v>31.6</v>
      </c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  <c r="BH230" s="79">
        <v>8</v>
      </c>
      <c r="BI230" s="45"/>
      <c r="BJ230" s="45"/>
      <c r="BK230" s="45"/>
      <c r="BL230" s="45"/>
      <c r="BM230" s="45"/>
      <c r="BN230" s="45"/>
      <c r="BO230" s="49" t="s">
        <v>326</v>
      </c>
      <c r="BP230" s="45"/>
      <c r="BQ230" s="79">
        <f t="shared" si="15"/>
        <v>252.8</v>
      </c>
      <c r="BR230" s="45"/>
      <c r="BS230" s="45"/>
      <c r="BT230" s="45"/>
    </row>
    <row r="231" spans="2:72" ht="11.45" customHeight="1" x14ac:dyDescent="0.25">
      <c r="B231" s="48">
        <v>3</v>
      </c>
      <c r="C231" s="45"/>
      <c r="D231" s="45"/>
      <c r="E231" s="45"/>
      <c r="F231" s="49" t="s">
        <v>464</v>
      </c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9" t="s">
        <v>465</v>
      </c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  <c r="AR231" s="85">
        <v>6.8</v>
      </c>
      <c r="AS231" s="85"/>
      <c r="AT231" s="85"/>
      <c r="AU231" s="85"/>
      <c r="AV231" s="85"/>
      <c r="AW231" s="85"/>
      <c r="AX231" s="85"/>
      <c r="AY231" s="85"/>
      <c r="AZ231" s="85"/>
      <c r="BA231" s="85"/>
      <c r="BB231" s="85"/>
      <c r="BC231" s="85"/>
      <c r="BD231" s="85"/>
      <c r="BE231" s="85"/>
      <c r="BF231" s="85"/>
      <c r="BG231" s="85"/>
      <c r="BH231" s="79">
        <v>50</v>
      </c>
      <c r="BI231" s="45"/>
      <c r="BJ231" s="45"/>
      <c r="BK231" s="45"/>
      <c r="BL231" s="45"/>
      <c r="BM231" s="45"/>
      <c r="BN231" s="45"/>
      <c r="BO231" s="49" t="s">
        <v>326</v>
      </c>
      <c r="BP231" s="45"/>
      <c r="BQ231" s="79">
        <f t="shared" si="15"/>
        <v>340</v>
      </c>
      <c r="BR231" s="45"/>
      <c r="BS231" s="45"/>
      <c r="BT231" s="45"/>
    </row>
    <row r="232" spans="2:72" ht="11.45" customHeight="1" x14ac:dyDescent="0.25">
      <c r="B232" s="48">
        <v>4</v>
      </c>
      <c r="C232" s="45"/>
      <c r="D232" s="45"/>
      <c r="E232" s="45"/>
      <c r="F232" s="49" t="s">
        <v>466</v>
      </c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9" t="s">
        <v>467</v>
      </c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  <c r="AR232" s="85">
        <v>197.2</v>
      </c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  <c r="BH232" s="79">
        <v>2</v>
      </c>
      <c r="BI232" s="45"/>
      <c r="BJ232" s="45"/>
      <c r="BK232" s="45"/>
      <c r="BL232" s="45"/>
      <c r="BM232" s="45"/>
      <c r="BN232" s="45"/>
      <c r="BO232" s="49" t="s">
        <v>326</v>
      </c>
      <c r="BP232" s="45"/>
      <c r="BQ232" s="79">
        <f t="shared" si="15"/>
        <v>394.4</v>
      </c>
      <c r="BR232" s="45"/>
      <c r="BS232" s="45"/>
      <c r="BT232" s="45"/>
    </row>
    <row r="233" spans="2:72" ht="11.25" customHeight="1" x14ac:dyDescent="0.25">
      <c r="B233" s="82">
        <f>SUM(BQ229:BT232)</f>
        <v>1267.1999999999998</v>
      </c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  <c r="BI233" s="83"/>
      <c r="BJ233" s="83"/>
      <c r="BK233" s="83"/>
      <c r="BL233" s="83"/>
      <c r="BM233" s="83"/>
      <c r="BN233" s="83"/>
      <c r="BO233" s="83"/>
      <c r="BP233" s="83"/>
      <c r="BQ233" s="83"/>
      <c r="BR233" s="83"/>
      <c r="BS233" s="83"/>
      <c r="BT233" s="83"/>
    </row>
    <row r="234" spans="2:72" ht="0" hidden="1" customHeight="1" x14ac:dyDescent="0.25"/>
    <row r="235" spans="2:72" ht="2.85" customHeight="1" x14ac:dyDescent="0.25"/>
    <row r="236" spans="2:72" ht="4.3499999999999996" customHeight="1" x14ac:dyDescent="0.25"/>
    <row r="237" spans="2:72" ht="2.85" customHeight="1" x14ac:dyDescent="0.25"/>
    <row r="238" spans="2:72" ht="0" hidden="1" customHeight="1" x14ac:dyDescent="0.25"/>
    <row r="239" spans="2:72" ht="14.45" customHeight="1" x14ac:dyDescent="0.25">
      <c r="B239" s="81" t="s">
        <v>468</v>
      </c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  <c r="AR239" s="45"/>
      <c r="AS239" s="45"/>
      <c r="AT239" s="45"/>
      <c r="AU239" s="45"/>
    </row>
    <row r="240" spans="2:72" ht="0" hidden="1" customHeight="1" x14ac:dyDescent="0.25"/>
    <row r="241" spans="2:72" ht="11.45" customHeight="1" x14ac:dyDescent="0.25">
      <c r="B241" s="86" t="s">
        <v>55</v>
      </c>
      <c r="C241" s="78"/>
      <c r="D241" s="78"/>
      <c r="E241" s="78"/>
      <c r="F241" s="87" t="s">
        <v>56</v>
      </c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87" t="s">
        <v>6</v>
      </c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86" t="s">
        <v>57</v>
      </c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  <c r="BE241" s="78"/>
      <c r="BF241" s="78"/>
      <c r="BG241" s="78"/>
      <c r="BH241" s="86" t="s">
        <v>58</v>
      </c>
      <c r="BI241" s="78"/>
      <c r="BJ241" s="78"/>
      <c r="BK241" s="78"/>
      <c r="BL241" s="78"/>
      <c r="BM241" s="78"/>
      <c r="BN241" s="78"/>
      <c r="BO241" s="87" t="s">
        <v>59</v>
      </c>
      <c r="BP241" s="78"/>
      <c r="BQ241" s="86" t="s">
        <v>60</v>
      </c>
      <c r="BR241" s="78"/>
      <c r="BS241" s="78"/>
      <c r="BT241" s="78"/>
    </row>
    <row r="242" spans="2:72" ht="11.45" customHeight="1" x14ac:dyDescent="0.25">
      <c r="B242" s="48">
        <v>1</v>
      </c>
      <c r="C242" s="45"/>
      <c r="D242" s="45"/>
      <c r="E242" s="45"/>
      <c r="F242" s="49" t="s">
        <v>469</v>
      </c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9" t="s">
        <v>470</v>
      </c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  <c r="AR242" s="85">
        <v>32.6</v>
      </c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79">
        <v>52</v>
      </c>
      <c r="BI242" s="45"/>
      <c r="BJ242" s="45"/>
      <c r="BK242" s="45"/>
      <c r="BL242" s="45"/>
      <c r="BM242" s="45"/>
      <c r="BN242" s="45"/>
      <c r="BO242" s="49" t="s">
        <v>471</v>
      </c>
      <c r="BP242" s="45"/>
      <c r="BQ242" s="79">
        <f t="shared" ref="BQ242:BQ245" si="16">AR242*BH242</f>
        <v>1695.2</v>
      </c>
      <c r="BR242" s="45"/>
      <c r="BS242" s="45"/>
      <c r="BT242" s="45"/>
    </row>
    <row r="243" spans="2:72" ht="11.25" customHeight="1" x14ac:dyDescent="0.25">
      <c r="B243" s="48">
        <v>2</v>
      </c>
      <c r="C243" s="45"/>
      <c r="D243" s="45"/>
      <c r="E243" s="45"/>
      <c r="F243" s="49" t="s">
        <v>472</v>
      </c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9" t="s">
        <v>473</v>
      </c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  <c r="AR243" s="85">
        <v>124.4</v>
      </c>
      <c r="AS243" s="85"/>
      <c r="AT243" s="85"/>
      <c r="AU243" s="85"/>
      <c r="AV243" s="85"/>
      <c r="AW243" s="85"/>
      <c r="AX243" s="85"/>
      <c r="AY243" s="85"/>
      <c r="AZ243" s="85"/>
      <c r="BA243" s="85"/>
      <c r="BB243" s="85"/>
      <c r="BC243" s="85"/>
      <c r="BD243" s="85"/>
      <c r="BE243" s="85"/>
      <c r="BF243" s="85"/>
      <c r="BG243" s="85"/>
      <c r="BH243" s="79">
        <v>30.8</v>
      </c>
      <c r="BI243" s="45"/>
      <c r="BJ243" s="45"/>
      <c r="BK243" s="45"/>
      <c r="BL243" s="45"/>
      <c r="BM243" s="45"/>
      <c r="BN243" s="45"/>
      <c r="BO243" s="49" t="s">
        <v>471</v>
      </c>
      <c r="BP243" s="45"/>
      <c r="BQ243" s="79">
        <f t="shared" si="16"/>
        <v>3831.5200000000004</v>
      </c>
      <c r="BR243" s="45"/>
      <c r="BS243" s="45"/>
      <c r="BT243" s="45"/>
    </row>
    <row r="244" spans="2:72" ht="11.45" customHeight="1" x14ac:dyDescent="0.25">
      <c r="B244" s="48">
        <v>3</v>
      </c>
      <c r="C244" s="45"/>
      <c r="D244" s="45"/>
      <c r="E244" s="45"/>
      <c r="F244" s="49" t="s">
        <v>472</v>
      </c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9" t="s">
        <v>473</v>
      </c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  <c r="AR244" s="85">
        <v>124.4</v>
      </c>
      <c r="AS244" s="85"/>
      <c r="AT244" s="85"/>
      <c r="AU244" s="85"/>
      <c r="AV244" s="85"/>
      <c r="AW244" s="85"/>
      <c r="AX244" s="85"/>
      <c r="AY244" s="85"/>
      <c r="AZ244" s="85"/>
      <c r="BA244" s="85"/>
      <c r="BB244" s="85"/>
      <c r="BC244" s="85"/>
      <c r="BD244" s="85"/>
      <c r="BE244" s="85"/>
      <c r="BF244" s="85"/>
      <c r="BG244" s="85"/>
      <c r="BH244" s="79">
        <v>6.44</v>
      </c>
      <c r="BI244" s="45"/>
      <c r="BJ244" s="45"/>
      <c r="BK244" s="45"/>
      <c r="BL244" s="45"/>
      <c r="BM244" s="45"/>
      <c r="BN244" s="45"/>
      <c r="BO244" s="49" t="s">
        <v>471</v>
      </c>
      <c r="BP244" s="45"/>
      <c r="BQ244" s="79">
        <f t="shared" si="16"/>
        <v>801.13600000000008</v>
      </c>
      <c r="BR244" s="45"/>
      <c r="BS244" s="45"/>
      <c r="BT244" s="45"/>
    </row>
    <row r="245" spans="2:72" ht="11.45" customHeight="1" x14ac:dyDescent="0.25">
      <c r="B245" s="48">
        <v>4</v>
      </c>
      <c r="C245" s="45"/>
      <c r="D245" s="45"/>
      <c r="E245" s="45"/>
      <c r="F245" s="49" t="s">
        <v>472</v>
      </c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9" t="s">
        <v>473</v>
      </c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  <c r="AR245" s="85">
        <v>124.4</v>
      </c>
      <c r="AS245" s="85"/>
      <c r="AT245" s="85"/>
      <c r="AU245" s="85"/>
      <c r="AV245" s="85"/>
      <c r="AW245" s="85"/>
      <c r="AX245" s="85"/>
      <c r="AY245" s="85"/>
      <c r="AZ245" s="85"/>
      <c r="BA245" s="85"/>
      <c r="BB245" s="85"/>
      <c r="BC245" s="85"/>
      <c r="BD245" s="85"/>
      <c r="BE245" s="85"/>
      <c r="BF245" s="85"/>
      <c r="BG245" s="85"/>
      <c r="BH245" s="79">
        <v>13.44</v>
      </c>
      <c r="BI245" s="45"/>
      <c r="BJ245" s="45"/>
      <c r="BK245" s="45"/>
      <c r="BL245" s="45"/>
      <c r="BM245" s="45"/>
      <c r="BN245" s="45"/>
      <c r="BO245" s="49" t="s">
        <v>471</v>
      </c>
      <c r="BP245" s="45"/>
      <c r="BQ245" s="79">
        <f t="shared" si="16"/>
        <v>1671.9359999999999</v>
      </c>
      <c r="BR245" s="45"/>
      <c r="BS245" s="45"/>
      <c r="BT245" s="45"/>
    </row>
    <row r="246" spans="2:72" ht="11.25" customHeight="1" x14ac:dyDescent="0.25">
      <c r="B246" s="82">
        <f>SUM(BQ242:BT245)</f>
        <v>7999.7920000000004</v>
      </c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  <c r="BI246" s="83"/>
      <c r="BJ246" s="83"/>
      <c r="BK246" s="83"/>
      <c r="BL246" s="83"/>
      <c r="BM246" s="83"/>
      <c r="BN246" s="83"/>
      <c r="BO246" s="83"/>
      <c r="BP246" s="83"/>
      <c r="BQ246" s="83"/>
      <c r="BR246" s="83"/>
      <c r="BS246" s="83"/>
      <c r="BT246" s="83"/>
    </row>
    <row r="247" spans="2:72" ht="0" hidden="1" customHeight="1" x14ac:dyDescent="0.25"/>
    <row r="248" spans="2:72" ht="2.85" customHeight="1" x14ac:dyDescent="0.25"/>
    <row r="249" spans="2:72" ht="4.3499999999999996" customHeight="1" x14ac:dyDescent="0.25"/>
    <row r="250" spans="2:72" ht="2.85" customHeight="1" x14ac:dyDescent="0.25"/>
    <row r="251" spans="2:72" ht="0" hidden="1" customHeight="1" x14ac:dyDescent="0.25"/>
    <row r="252" spans="2:72" ht="14.45" customHeight="1" x14ac:dyDescent="0.25">
      <c r="B252" s="81" t="s">
        <v>474</v>
      </c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  <c r="AR252" s="45"/>
    </row>
    <row r="253" spans="2:72" ht="11.45" customHeight="1" x14ac:dyDescent="0.25">
      <c r="B253" s="86" t="s">
        <v>55</v>
      </c>
      <c r="C253" s="78"/>
      <c r="D253" s="78"/>
      <c r="E253" s="78"/>
      <c r="F253" s="87" t="s">
        <v>56</v>
      </c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87" t="s">
        <v>6</v>
      </c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/>
      <c r="AM253" s="78"/>
      <c r="AN253" s="78"/>
      <c r="AO253" s="78"/>
      <c r="AP253" s="78"/>
      <c r="AQ253" s="78"/>
      <c r="AR253" s="86" t="s">
        <v>57</v>
      </c>
      <c r="AS253" s="78"/>
      <c r="AT253" s="78"/>
      <c r="AU253" s="78"/>
      <c r="AV253" s="78"/>
      <c r="AW253" s="78"/>
      <c r="AX253" s="78"/>
      <c r="AY253" s="78"/>
      <c r="AZ253" s="78"/>
      <c r="BA253" s="78"/>
      <c r="BB253" s="78"/>
      <c r="BC253" s="78"/>
      <c r="BD253" s="78"/>
      <c r="BE253" s="78"/>
      <c r="BF253" s="78"/>
      <c r="BG253" s="78"/>
      <c r="BH253" s="86" t="s">
        <v>58</v>
      </c>
      <c r="BI253" s="78"/>
      <c r="BJ253" s="78"/>
      <c r="BK253" s="78"/>
      <c r="BL253" s="78"/>
      <c r="BM253" s="78"/>
      <c r="BN253" s="78"/>
      <c r="BO253" s="87" t="s">
        <v>59</v>
      </c>
      <c r="BP253" s="78"/>
      <c r="BQ253" s="86" t="s">
        <v>60</v>
      </c>
      <c r="BR253" s="78"/>
      <c r="BS253" s="78"/>
      <c r="BT253" s="78"/>
    </row>
    <row r="254" spans="2:72" ht="11.45" customHeight="1" x14ac:dyDescent="0.25">
      <c r="B254" s="48">
        <v>1</v>
      </c>
      <c r="C254" s="45"/>
      <c r="D254" s="45"/>
      <c r="E254" s="45"/>
      <c r="F254" s="49" t="s">
        <v>475</v>
      </c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9" t="s">
        <v>476</v>
      </c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85">
        <v>25.7</v>
      </c>
      <c r="AS254" s="85"/>
      <c r="AT254" s="85"/>
      <c r="AU254" s="85"/>
      <c r="AV254" s="85"/>
      <c r="AW254" s="85"/>
      <c r="AX254" s="85"/>
      <c r="AY254" s="85"/>
      <c r="AZ254" s="85"/>
      <c r="BA254" s="85"/>
      <c r="BB254" s="85"/>
      <c r="BC254" s="85"/>
      <c r="BD254" s="85"/>
      <c r="BE254" s="85"/>
      <c r="BF254" s="85"/>
      <c r="BG254" s="85"/>
      <c r="BH254" s="79">
        <v>96</v>
      </c>
      <c r="BI254" s="45"/>
      <c r="BJ254" s="45"/>
      <c r="BK254" s="45"/>
      <c r="BL254" s="45"/>
      <c r="BM254" s="45"/>
      <c r="BN254" s="45"/>
      <c r="BO254" s="49" t="s">
        <v>326</v>
      </c>
      <c r="BP254" s="45"/>
      <c r="BQ254" s="79">
        <f t="shared" ref="BQ254:BQ256" si="17">AR254*BH254</f>
        <v>2467.1999999999998</v>
      </c>
      <c r="BR254" s="45"/>
      <c r="BS254" s="45"/>
      <c r="BT254" s="45"/>
    </row>
    <row r="255" spans="2:72" ht="11.25" customHeight="1" x14ac:dyDescent="0.25">
      <c r="B255" s="48">
        <v>2</v>
      </c>
      <c r="C255" s="45"/>
      <c r="D255" s="45"/>
      <c r="E255" s="45"/>
      <c r="F255" s="49" t="s">
        <v>477</v>
      </c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9" t="s">
        <v>478</v>
      </c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  <c r="AR255" s="85">
        <v>199.3</v>
      </c>
      <c r="AS255" s="85"/>
      <c r="AT255" s="85"/>
      <c r="AU255" s="85"/>
      <c r="AV255" s="85"/>
      <c r="AW255" s="85"/>
      <c r="AX255" s="85"/>
      <c r="AY255" s="85"/>
      <c r="AZ255" s="85"/>
      <c r="BA255" s="85"/>
      <c r="BB255" s="85"/>
      <c r="BC255" s="85"/>
      <c r="BD255" s="85"/>
      <c r="BE255" s="85"/>
      <c r="BF255" s="85"/>
      <c r="BG255" s="85"/>
      <c r="BH255" s="79">
        <v>5</v>
      </c>
      <c r="BI255" s="45"/>
      <c r="BJ255" s="45"/>
      <c r="BK255" s="45"/>
      <c r="BL255" s="45"/>
      <c r="BM255" s="45"/>
      <c r="BN255" s="45"/>
      <c r="BO255" s="49" t="s">
        <v>326</v>
      </c>
      <c r="BP255" s="45"/>
      <c r="BQ255" s="79">
        <f t="shared" si="17"/>
        <v>996.5</v>
      </c>
      <c r="BR255" s="45"/>
      <c r="BS255" s="45"/>
      <c r="BT255" s="45"/>
    </row>
    <row r="256" spans="2:72" ht="11.45" customHeight="1" x14ac:dyDescent="0.25">
      <c r="B256" s="48">
        <v>3</v>
      </c>
      <c r="C256" s="45"/>
      <c r="D256" s="45"/>
      <c r="E256" s="45"/>
      <c r="F256" s="49" t="s">
        <v>479</v>
      </c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9" t="s">
        <v>480</v>
      </c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85">
        <v>21.4</v>
      </c>
      <c r="AS256" s="85"/>
      <c r="AT256" s="85"/>
      <c r="AU256" s="85"/>
      <c r="AV256" s="85"/>
      <c r="AW256" s="85"/>
      <c r="AX256" s="85"/>
      <c r="AY256" s="85"/>
      <c r="AZ256" s="85"/>
      <c r="BA256" s="85"/>
      <c r="BB256" s="85"/>
      <c r="BC256" s="85"/>
      <c r="BD256" s="85"/>
      <c r="BE256" s="85"/>
      <c r="BF256" s="85"/>
      <c r="BG256" s="85"/>
      <c r="BH256" s="79">
        <v>220</v>
      </c>
      <c r="BI256" s="45"/>
      <c r="BJ256" s="45"/>
      <c r="BK256" s="45"/>
      <c r="BL256" s="45"/>
      <c r="BM256" s="45"/>
      <c r="BN256" s="45"/>
      <c r="BO256" s="49" t="s">
        <v>326</v>
      </c>
      <c r="BP256" s="45"/>
      <c r="BQ256" s="79">
        <f t="shared" si="17"/>
        <v>4708</v>
      </c>
      <c r="BR256" s="45"/>
      <c r="BS256" s="45"/>
      <c r="BT256" s="45"/>
    </row>
    <row r="257" spans="2:72" ht="11.25" customHeight="1" x14ac:dyDescent="0.25">
      <c r="B257" s="82">
        <f>SUM(BQ254:BT256)</f>
        <v>8171.7</v>
      </c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  <c r="BI257" s="83"/>
      <c r="BJ257" s="83"/>
      <c r="BK257" s="83"/>
      <c r="BL257" s="83"/>
      <c r="BM257" s="83"/>
      <c r="BN257" s="83"/>
      <c r="BO257" s="83"/>
      <c r="BP257" s="83"/>
      <c r="BQ257" s="83"/>
      <c r="BR257" s="83"/>
      <c r="BS257" s="83"/>
      <c r="BT257" s="83"/>
    </row>
    <row r="258" spans="2:72" ht="0" hidden="1" customHeight="1" x14ac:dyDescent="0.25"/>
    <row r="259" spans="2:72" ht="3" customHeight="1" x14ac:dyDescent="0.25"/>
    <row r="260" spans="2:72" ht="4.3499999999999996" customHeight="1" x14ac:dyDescent="0.25"/>
    <row r="261" spans="2:72" ht="2.85" customHeight="1" x14ac:dyDescent="0.25"/>
    <row r="262" spans="2:72" ht="14.45" customHeight="1" x14ac:dyDescent="0.25">
      <c r="B262" s="81" t="s">
        <v>481</v>
      </c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</row>
    <row r="263" spans="2:72" ht="0" hidden="1" customHeight="1" x14ac:dyDescent="0.25"/>
    <row r="264" spans="2:72" ht="11.45" customHeight="1" x14ac:dyDescent="0.25">
      <c r="B264" s="86" t="s">
        <v>55</v>
      </c>
      <c r="C264" s="78"/>
      <c r="D264" s="78"/>
      <c r="E264" s="78"/>
      <c r="F264" s="87" t="s">
        <v>56</v>
      </c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87" t="s">
        <v>6</v>
      </c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  <c r="AJ264" s="78"/>
      <c r="AK264" s="78"/>
      <c r="AL264" s="78"/>
      <c r="AM264" s="78"/>
      <c r="AN264" s="78"/>
      <c r="AO264" s="78"/>
      <c r="AP264" s="78"/>
      <c r="AQ264" s="78"/>
      <c r="AR264" s="86" t="s">
        <v>57</v>
      </c>
      <c r="AS264" s="78"/>
      <c r="AT264" s="78"/>
      <c r="AU264" s="78"/>
      <c r="AV264" s="78"/>
      <c r="AW264" s="78"/>
      <c r="AX264" s="78"/>
      <c r="AY264" s="78"/>
      <c r="AZ264" s="78"/>
      <c r="BA264" s="78"/>
      <c r="BB264" s="78"/>
      <c r="BC264" s="78"/>
      <c r="BD264" s="78"/>
      <c r="BE264" s="78"/>
      <c r="BF264" s="78"/>
      <c r="BG264" s="78"/>
      <c r="BH264" s="86" t="s">
        <v>58</v>
      </c>
      <c r="BI264" s="78"/>
      <c r="BJ264" s="78"/>
      <c r="BK264" s="78"/>
      <c r="BL264" s="78"/>
      <c r="BM264" s="78"/>
      <c r="BN264" s="78"/>
      <c r="BO264" s="87" t="s">
        <v>59</v>
      </c>
      <c r="BP264" s="78"/>
      <c r="BQ264" s="86" t="s">
        <v>60</v>
      </c>
      <c r="BR264" s="78"/>
      <c r="BS264" s="78"/>
      <c r="BT264" s="78"/>
    </row>
    <row r="265" spans="2:72" ht="11.45" customHeight="1" x14ac:dyDescent="0.25">
      <c r="B265" s="48">
        <v>1</v>
      </c>
      <c r="C265" s="45"/>
      <c r="D265" s="45"/>
      <c r="E265" s="45"/>
      <c r="F265" s="49" t="s">
        <v>482</v>
      </c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9" t="s">
        <v>483</v>
      </c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85">
        <v>691</v>
      </c>
      <c r="AS265" s="85"/>
      <c r="AT265" s="85"/>
      <c r="AU265" s="85"/>
      <c r="AV265" s="85"/>
      <c r="AW265" s="85"/>
      <c r="AX265" s="85"/>
      <c r="AY265" s="85"/>
      <c r="AZ265" s="85"/>
      <c r="BA265" s="85"/>
      <c r="BB265" s="85"/>
      <c r="BC265" s="85"/>
      <c r="BD265" s="85"/>
      <c r="BE265" s="85"/>
      <c r="BF265" s="85"/>
      <c r="BG265" s="85"/>
      <c r="BH265" s="79">
        <v>5</v>
      </c>
      <c r="BI265" s="45"/>
      <c r="BJ265" s="45"/>
      <c r="BK265" s="45"/>
      <c r="BL265" s="45"/>
      <c r="BM265" s="45"/>
      <c r="BN265" s="45"/>
      <c r="BO265" s="49" t="s">
        <v>326</v>
      </c>
      <c r="BP265" s="45"/>
      <c r="BQ265" s="79">
        <f>AR265*BH265</f>
        <v>3455</v>
      </c>
      <c r="BR265" s="45"/>
      <c r="BS265" s="45"/>
      <c r="BT265" s="45"/>
    </row>
    <row r="266" spans="2:72" ht="11.25" customHeight="1" x14ac:dyDescent="0.25">
      <c r="B266" s="82">
        <f>SUM(BQ265)</f>
        <v>3455</v>
      </c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  <c r="BI266" s="83"/>
      <c r="BJ266" s="83"/>
      <c r="BK266" s="83"/>
      <c r="BL266" s="83"/>
      <c r="BM266" s="83"/>
      <c r="BN266" s="83"/>
      <c r="BO266" s="83"/>
      <c r="BP266" s="83"/>
      <c r="BQ266" s="83"/>
      <c r="BR266" s="83"/>
      <c r="BS266" s="83"/>
      <c r="BT266" s="83"/>
    </row>
    <row r="267" spans="2:72" ht="3" customHeight="1" x14ac:dyDescent="0.25"/>
    <row r="268" spans="2:72" ht="4.3499999999999996" customHeight="1" x14ac:dyDescent="0.25"/>
    <row r="269" spans="2:72" ht="2.85" customHeight="1" x14ac:dyDescent="0.25"/>
    <row r="270" spans="2:72" ht="14.45" customHeight="1" x14ac:dyDescent="0.25">
      <c r="B270" s="81" t="s">
        <v>484</v>
      </c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  <c r="AR270" s="45"/>
      <c r="AS270" s="45"/>
      <c r="AT270" s="45"/>
      <c r="AU270" s="45"/>
      <c r="AV270" s="45"/>
      <c r="AW270" s="45"/>
    </row>
    <row r="271" spans="2:72" ht="0" hidden="1" customHeight="1" x14ac:dyDescent="0.25"/>
    <row r="272" spans="2:72" ht="11.45" customHeight="1" x14ac:dyDescent="0.25">
      <c r="B272" s="86" t="s">
        <v>55</v>
      </c>
      <c r="C272" s="78"/>
      <c r="D272" s="78"/>
      <c r="E272" s="78"/>
      <c r="F272" s="87" t="s">
        <v>56</v>
      </c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87" t="s">
        <v>6</v>
      </c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  <c r="AJ272" s="78"/>
      <c r="AK272" s="78"/>
      <c r="AL272" s="78"/>
      <c r="AM272" s="78"/>
      <c r="AN272" s="78"/>
      <c r="AO272" s="78"/>
      <c r="AP272" s="78"/>
      <c r="AQ272" s="78"/>
      <c r="AR272" s="86" t="s">
        <v>57</v>
      </c>
      <c r="AS272" s="78"/>
      <c r="AT272" s="78"/>
      <c r="AU272" s="78"/>
      <c r="AV272" s="78"/>
      <c r="AW272" s="78"/>
      <c r="AX272" s="78"/>
      <c r="AY272" s="78"/>
      <c r="AZ272" s="78"/>
      <c r="BA272" s="78"/>
      <c r="BB272" s="78"/>
      <c r="BC272" s="78"/>
      <c r="BD272" s="78"/>
      <c r="BE272" s="78"/>
      <c r="BF272" s="78"/>
      <c r="BG272" s="78"/>
      <c r="BH272" s="86" t="s">
        <v>58</v>
      </c>
      <c r="BI272" s="78"/>
      <c r="BJ272" s="78"/>
      <c r="BK272" s="78"/>
      <c r="BL272" s="78"/>
      <c r="BM272" s="78"/>
      <c r="BN272" s="78"/>
      <c r="BO272" s="87" t="s">
        <v>59</v>
      </c>
      <c r="BP272" s="78"/>
      <c r="BQ272" s="86" t="s">
        <v>60</v>
      </c>
      <c r="BR272" s="78"/>
      <c r="BS272" s="78"/>
      <c r="BT272" s="78"/>
    </row>
    <row r="273" spans="2:72" ht="11.45" customHeight="1" x14ac:dyDescent="0.25">
      <c r="B273" s="48">
        <v>1</v>
      </c>
      <c r="C273" s="45"/>
      <c r="D273" s="45"/>
      <c r="E273" s="45"/>
      <c r="F273" s="49" t="s">
        <v>485</v>
      </c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9" t="s">
        <v>486</v>
      </c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  <c r="AR273" s="85">
        <v>26.4</v>
      </c>
      <c r="AS273" s="85"/>
      <c r="AT273" s="85"/>
      <c r="AU273" s="85"/>
      <c r="AV273" s="85"/>
      <c r="AW273" s="85"/>
      <c r="AX273" s="85"/>
      <c r="AY273" s="85"/>
      <c r="AZ273" s="85"/>
      <c r="BA273" s="85"/>
      <c r="BB273" s="85"/>
      <c r="BC273" s="85"/>
      <c r="BD273" s="85"/>
      <c r="BE273" s="85"/>
      <c r="BF273" s="85"/>
      <c r="BG273" s="85"/>
      <c r="BH273" s="79">
        <v>296</v>
      </c>
      <c r="BI273" s="45"/>
      <c r="BJ273" s="45"/>
      <c r="BK273" s="45"/>
      <c r="BL273" s="45"/>
      <c r="BM273" s="45"/>
      <c r="BN273" s="45"/>
      <c r="BO273" s="49" t="s">
        <v>471</v>
      </c>
      <c r="BP273" s="45"/>
      <c r="BQ273" s="79">
        <f>AR273*BH273</f>
        <v>7814.4</v>
      </c>
      <c r="BR273" s="45"/>
      <c r="BS273" s="45"/>
      <c r="BT273" s="45"/>
    </row>
    <row r="274" spans="2:72" ht="11.25" customHeight="1" x14ac:dyDescent="0.25">
      <c r="B274" s="82">
        <f>SUM(BQ273)</f>
        <v>7814.4</v>
      </c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  <c r="BI274" s="83"/>
      <c r="BJ274" s="83"/>
      <c r="BK274" s="83"/>
      <c r="BL274" s="83"/>
      <c r="BM274" s="83"/>
      <c r="BN274" s="83"/>
      <c r="BO274" s="83"/>
      <c r="BP274" s="83"/>
      <c r="BQ274" s="83"/>
      <c r="BR274" s="83"/>
      <c r="BS274" s="83"/>
      <c r="BT274" s="83"/>
    </row>
    <row r="275" spans="2:72" ht="3" customHeight="1" x14ac:dyDescent="0.25"/>
    <row r="276" spans="2:72" ht="4.3499999999999996" customHeight="1" x14ac:dyDescent="0.25"/>
    <row r="277" spans="2:72" ht="2.85" customHeight="1" x14ac:dyDescent="0.25"/>
    <row r="278" spans="2:72" ht="0" hidden="1" customHeight="1" x14ac:dyDescent="0.25"/>
    <row r="279" spans="2:72" ht="14.45" customHeight="1" x14ac:dyDescent="0.25">
      <c r="B279" s="81" t="s">
        <v>487</v>
      </c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  <c r="AR279" s="45"/>
      <c r="AS279" s="45"/>
      <c r="AT279" s="45"/>
      <c r="AU279" s="45"/>
      <c r="AV279" s="45"/>
      <c r="AW279" s="45"/>
      <c r="AX279" s="45"/>
      <c r="AY279" s="45"/>
      <c r="AZ279" s="45"/>
      <c r="BA279" s="45"/>
      <c r="BB279" s="45"/>
      <c r="BC279" s="45"/>
      <c r="BD279" s="45"/>
      <c r="BE279" s="45"/>
      <c r="BF279" s="45"/>
      <c r="BG279" s="45"/>
      <c r="BH279" s="45"/>
      <c r="BI279" s="45"/>
      <c r="BJ279" s="45"/>
      <c r="BK279" s="45"/>
      <c r="BL279" s="45"/>
    </row>
    <row r="280" spans="2:72" ht="11.45" customHeight="1" x14ac:dyDescent="0.25">
      <c r="B280" s="86" t="s">
        <v>55</v>
      </c>
      <c r="C280" s="78"/>
      <c r="D280" s="78"/>
      <c r="E280" s="78"/>
      <c r="F280" s="87" t="s">
        <v>56</v>
      </c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87" t="s">
        <v>6</v>
      </c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  <c r="AJ280" s="78"/>
      <c r="AK280" s="78"/>
      <c r="AL280" s="78"/>
      <c r="AM280" s="78"/>
      <c r="AN280" s="78"/>
      <c r="AO280" s="78"/>
      <c r="AP280" s="78"/>
      <c r="AQ280" s="78"/>
      <c r="AR280" s="86" t="s">
        <v>57</v>
      </c>
      <c r="AS280" s="78"/>
      <c r="AT280" s="78"/>
      <c r="AU280" s="78"/>
      <c r="AV280" s="78"/>
      <c r="AW280" s="78"/>
      <c r="AX280" s="78"/>
      <c r="AY280" s="78"/>
      <c r="AZ280" s="78"/>
      <c r="BA280" s="78"/>
      <c r="BB280" s="78"/>
      <c r="BC280" s="78"/>
      <c r="BD280" s="78"/>
      <c r="BE280" s="78"/>
      <c r="BF280" s="78"/>
      <c r="BG280" s="78"/>
      <c r="BH280" s="86" t="s">
        <v>58</v>
      </c>
      <c r="BI280" s="78"/>
      <c r="BJ280" s="78"/>
      <c r="BK280" s="78"/>
      <c r="BL280" s="78"/>
      <c r="BM280" s="78"/>
      <c r="BN280" s="78"/>
      <c r="BO280" s="87" t="s">
        <v>59</v>
      </c>
      <c r="BP280" s="78"/>
      <c r="BQ280" s="86" t="s">
        <v>60</v>
      </c>
      <c r="BR280" s="78"/>
      <c r="BS280" s="78"/>
      <c r="BT280" s="78"/>
    </row>
    <row r="281" spans="2:72" ht="11.45" customHeight="1" x14ac:dyDescent="0.25">
      <c r="B281" s="48">
        <v>1</v>
      </c>
      <c r="C281" s="45"/>
      <c r="D281" s="45"/>
      <c r="E281" s="45"/>
      <c r="F281" s="49" t="s">
        <v>488</v>
      </c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9" t="s">
        <v>489</v>
      </c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  <c r="AR281" s="85">
        <v>57.9</v>
      </c>
      <c r="AS281" s="85"/>
      <c r="AT281" s="85"/>
      <c r="AU281" s="85"/>
      <c r="AV281" s="85"/>
      <c r="AW281" s="85"/>
      <c r="AX281" s="85"/>
      <c r="AY281" s="85"/>
      <c r="AZ281" s="85"/>
      <c r="BA281" s="85"/>
      <c r="BB281" s="85"/>
      <c r="BC281" s="85"/>
      <c r="BD281" s="85"/>
      <c r="BE281" s="85"/>
      <c r="BF281" s="85"/>
      <c r="BG281" s="85"/>
      <c r="BH281" s="79">
        <v>5</v>
      </c>
      <c r="BI281" s="45"/>
      <c r="BJ281" s="45"/>
      <c r="BK281" s="45"/>
      <c r="BL281" s="45"/>
      <c r="BM281" s="45"/>
      <c r="BN281" s="45"/>
      <c r="BO281" s="49" t="s">
        <v>326</v>
      </c>
      <c r="BP281" s="45"/>
      <c r="BQ281" s="79">
        <f t="shared" ref="BQ281:BQ285" si="18">AR281*BH281</f>
        <v>289.5</v>
      </c>
      <c r="BR281" s="45"/>
      <c r="BS281" s="45"/>
      <c r="BT281" s="45"/>
    </row>
    <row r="282" spans="2:72" ht="11.25" customHeight="1" x14ac:dyDescent="0.25">
      <c r="B282" s="48">
        <v>2</v>
      </c>
      <c r="C282" s="45"/>
      <c r="D282" s="45"/>
      <c r="E282" s="45"/>
      <c r="F282" s="49" t="s">
        <v>490</v>
      </c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9" t="s">
        <v>491</v>
      </c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  <c r="AR282" s="85">
        <v>46.7</v>
      </c>
      <c r="AS282" s="85"/>
      <c r="AT282" s="85"/>
      <c r="AU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  <c r="BH282" s="79">
        <v>5</v>
      </c>
      <c r="BI282" s="45"/>
      <c r="BJ282" s="45"/>
      <c r="BK282" s="45"/>
      <c r="BL282" s="45"/>
      <c r="BM282" s="45"/>
      <c r="BN282" s="45"/>
      <c r="BO282" s="49" t="s">
        <v>326</v>
      </c>
      <c r="BP282" s="45"/>
      <c r="BQ282" s="79">
        <f t="shared" si="18"/>
        <v>233.5</v>
      </c>
      <c r="BR282" s="45"/>
      <c r="BS282" s="45"/>
      <c r="BT282" s="45"/>
    </row>
    <row r="283" spans="2:72" ht="11.45" customHeight="1" x14ac:dyDescent="0.25">
      <c r="B283" s="48">
        <v>3</v>
      </c>
      <c r="C283" s="45"/>
      <c r="D283" s="45"/>
      <c r="E283" s="45"/>
      <c r="F283" s="49" t="s">
        <v>492</v>
      </c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9" t="s">
        <v>493</v>
      </c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  <c r="AR283" s="85">
        <v>196.7</v>
      </c>
      <c r="AS283" s="85"/>
      <c r="AT283" s="85"/>
      <c r="AU283" s="85"/>
      <c r="AV283" s="85"/>
      <c r="AW283" s="85"/>
      <c r="AX283" s="85"/>
      <c r="AY283" s="85"/>
      <c r="AZ283" s="85"/>
      <c r="BA283" s="85"/>
      <c r="BB283" s="85"/>
      <c r="BC283" s="85"/>
      <c r="BD283" s="85"/>
      <c r="BE283" s="85"/>
      <c r="BF283" s="85"/>
      <c r="BG283" s="85"/>
      <c r="BH283" s="79">
        <v>4</v>
      </c>
      <c r="BI283" s="45"/>
      <c r="BJ283" s="45"/>
      <c r="BK283" s="45"/>
      <c r="BL283" s="45"/>
      <c r="BM283" s="45"/>
      <c r="BN283" s="45"/>
      <c r="BO283" s="49" t="s">
        <v>326</v>
      </c>
      <c r="BP283" s="45"/>
      <c r="BQ283" s="79">
        <f t="shared" si="18"/>
        <v>786.8</v>
      </c>
      <c r="BR283" s="45"/>
      <c r="BS283" s="45"/>
      <c r="BT283" s="45"/>
    </row>
    <row r="284" spans="2:72" ht="11.45" customHeight="1" x14ac:dyDescent="0.25">
      <c r="B284" s="48">
        <v>4</v>
      </c>
      <c r="C284" s="45"/>
      <c r="D284" s="45"/>
      <c r="E284" s="45"/>
      <c r="F284" s="49" t="s">
        <v>494</v>
      </c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9" t="s">
        <v>495</v>
      </c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  <c r="AR284" s="85">
        <v>47.6</v>
      </c>
      <c r="AS284" s="85"/>
      <c r="AT284" s="85"/>
      <c r="AU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  <c r="BH284" s="79">
        <v>4</v>
      </c>
      <c r="BI284" s="45"/>
      <c r="BJ284" s="45"/>
      <c r="BK284" s="45"/>
      <c r="BL284" s="45"/>
      <c r="BM284" s="45"/>
      <c r="BN284" s="45"/>
      <c r="BO284" s="49" t="s">
        <v>326</v>
      </c>
      <c r="BP284" s="45"/>
      <c r="BQ284" s="79">
        <f t="shared" si="18"/>
        <v>190.4</v>
      </c>
      <c r="BR284" s="45"/>
      <c r="BS284" s="45"/>
      <c r="BT284" s="45"/>
    </row>
    <row r="285" spans="2:72" ht="11.45" customHeight="1" x14ac:dyDescent="0.25">
      <c r="B285" s="48">
        <v>5</v>
      </c>
      <c r="C285" s="45"/>
      <c r="D285" s="45"/>
      <c r="E285" s="45"/>
      <c r="F285" s="49" t="s">
        <v>496</v>
      </c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9" t="s">
        <v>497</v>
      </c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  <c r="AR285" s="85">
        <v>4</v>
      </c>
      <c r="AS285" s="85"/>
      <c r="AT285" s="85"/>
      <c r="AU285" s="85"/>
      <c r="AV285" s="85"/>
      <c r="AW285" s="85"/>
      <c r="AX285" s="85"/>
      <c r="AY285" s="85"/>
      <c r="AZ285" s="85"/>
      <c r="BA285" s="85"/>
      <c r="BB285" s="85"/>
      <c r="BC285" s="85"/>
      <c r="BD285" s="85"/>
      <c r="BE285" s="85"/>
      <c r="BF285" s="85"/>
      <c r="BG285" s="85"/>
      <c r="BH285" s="79">
        <v>10</v>
      </c>
      <c r="BI285" s="45"/>
      <c r="BJ285" s="45"/>
      <c r="BK285" s="45"/>
      <c r="BL285" s="45"/>
      <c r="BM285" s="45"/>
      <c r="BN285" s="45"/>
      <c r="BO285" s="49" t="s">
        <v>326</v>
      </c>
      <c r="BP285" s="45"/>
      <c r="BQ285" s="79">
        <f t="shared" si="18"/>
        <v>40</v>
      </c>
      <c r="BR285" s="45"/>
      <c r="BS285" s="45"/>
      <c r="BT285" s="45"/>
    </row>
    <row r="286" spans="2:72" ht="11.25" customHeight="1" x14ac:dyDescent="0.25">
      <c r="B286" s="82">
        <f>SUM(BQ281:BT285)</f>
        <v>1540.2</v>
      </c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  <c r="BI286" s="83"/>
      <c r="BJ286" s="83"/>
      <c r="BK286" s="83"/>
      <c r="BL286" s="83"/>
      <c r="BM286" s="83"/>
      <c r="BN286" s="83"/>
      <c r="BO286" s="83"/>
      <c r="BP286" s="83"/>
      <c r="BQ286" s="83"/>
      <c r="BR286" s="83"/>
      <c r="BS286" s="83"/>
      <c r="BT286" s="83"/>
    </row>
    <row r="287" spans="2:72" ht="3" customHeight="1" x14ac:dyDescent="0.25"/>
    <row r="288" spans="2:72" ht="4.3499999999999996" customHeight="1" x14ac:dyDescent="0.25"/>
    <row r="289" spans="2:72" ht="2.85" customHeight="1" x14ac:dyDescent="0.25"/>
    <row r="290" spans="2:72" ht="0" hidden="1" customHeight="1" x14ac:dyDescent="0.25"/>
    <row r="291" spans="2:72" ht="14.45" customHeight="1" x14ac:dyDescent="0.25">
      <c r="B291" s="81" t="s">
        <v>498</v>
      </c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  <c r="AR291" s="45"/>
      <c r="AS291" s="45"/>
      <c r="AT291" s="45"/>
      <c r="AU291" s="45"/>
      <c r="AV291" s="45"/>
      <c r="AW291" s="45"/>
      <c r="AX291" s="45"/>
      <c r="AY291" s="45"/>
      <c r="AZ291" s="45"/>
      <c r="BA291" s="45"/>
    </row>
    <row r="292" spans="2:72" ht="0" hidden="1" customHeight="1" x14ac:dyDescent="0.25"/>
    <row r="293" spans="2:72" ht="11.45" customHeight="1" x14ac:dyDescent="0.25">
      <c r="B293" s="86" t="s">
        <v>55</v>
      </c>
      <c r="C293" s="78"/>
      <c r="D293" s="78"/>
      <c r="E293" s="78"/>
      <c r="F293" s="87" t="s">
        <v>56</v>
      </c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87" t="s">
        <v>6</v>
      </c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  <c r="AJ293" s="78"/>
      <c r="AK293" s="78"/>
      <c r="AL293" s="78"/>
      <c r="AM293" s="78"/>
      <c r="AN293" s="78"/>
      <c r="AO293" s="78"/>
      <c r="AP293" s="78"/>
      <c r="AQ293" s="78"/>
      <c r="AR293" s="86" t="s">
        <v>57</v>
      </c>
      <c r="AS293" s="78"/>
      <c r="AT293" s="78"/>
      <c r="AU293" s="78"/>
      <c r="AV293" s="78"/>
      <c r="AW293" s="78"/>
      <c r="AX293" s="78"/>
      <c r="AY293" s="78"/>
      <c r="AZ293" s="78"/>
      <c r="BA293" s="78"/>
      <c r="BB293" s="78"/>
      <c r="BC293" s="78"/>
      <c r="BD293" s="78"/>
      <c r="BE293" s="78"/>
      <c r="BF293" s="78"/>
      <c r="BG293" s="78"/>
      <c r="BH293" s="86" t="s">
        <v>58</v>
      </c>
      <c r="BI293" s="78"/>
      <c r="BJ293" s="78"/>
      <c r="BK293" s="78"/>
      <c r="BL293" s="78"/>
      <c r="BM293" s="78"/>
      <c r="BN293" s="78"/>
      <c r="BO293" s="87" t="s">
        <v>59</v>
      </c>
      <c r="BP293" s="78"/>
      <c r="BQ293" s="86" t="s">
        <v>60</v>
      </c>
      <c r="BR293" s="78"/>
      <c r="BS293" s="78"/>
      <c r="BT293" s="78"/>
    </row>
    <row r="294" spans="2:72" ht="11.45" customHeight="1" x14ac:dyDescent="0.25">
      <c r="B294" s="48">
        <v>1</v>
      </c>
      <c r="C294" s="45"/>
      <c r="D294" s="45"/>
      <c r="E294" s="45"/>
      <c r="F294" s="49" t="s">
        <v>499</v>
      </c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9" t="s">
        <v>500</v>
      </c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  <c r="AR294" s="85">
        <v>51.2</v>
      </c>
      <c r="AS294" s="85"/>
      <c r="AT294" s="85"/>
      <c r="AU294" s="85"/>
      <c r="AV294" s="85"/>
      <c r="AW294" s="85"/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79">
        <v>10</v>
      </c>
      <c r="BI294" s="45"/>
      <c r="BJ294" s="45"/>
      <c r="BK294" s="45"/>
      <c r="BL294" s="45"/>
      <c r="BM294" s="45"/>
      <c r="BN294" s="45"/>
      <c r="BO294" s="49" t="s">
        <v>326</v>
      </c>
      <c r="BP294" s="45"/>
      <c r="BQ294" s="79">
        <f t="shared" ref="BQ294:BQ303" si="19">AR294*BH294</f>
        <v>512</v>
      </c>
      <c r="BR294" s="45"/>
      <c r="BS294" s="45"/>
      <c r="BT294" s="45"/>
    </row>
    <row r="295" spans="2:72" ht="11.25" customHeight="1" x14ac:dyDescent="0.25">
      <c r="B295" s="48">
        <v>2</v>
      </c>
      <c r="C295" s="45"/>
      <c r="D295" s="45"/>
      <c r="E295" s="45"/>
      <c r="F295" s="49" t="s">
        <v>501</v>
      </c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9" t="s">
        <v>502</v>
      </c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85">
        <v>30.5</v>
      </c>
      <c r="AS295" s="85"/>
      <c r="AT295" s="85"/>
      <c r="AU295" s="85"/>
      <c r="AV295" s="85"/>
      <c r="AW295" s="85"/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  <c r="BH295" s="79">
        <v>28</v>
      </c>
      <c r="BI295" s="45"/>
      <c r="BJ295" s="45"/>
      <c r="BK295" s="45"/>
      <c r="BL295" s="45"/>
      <c r="BM295" s="45"/>
      <c r="BN295" s="45"/>
      <c r="BO295" s="49" t="s">
        <v>326</v>
      </c>
      <c r="BP295" s="45"/>
      <c r="BQ295" s="79">
        <f t="shared" si="19"/>
        <v>854</v>
      </c>
      <c r="BR295" s="45"/>
      <c r="BS295" s="45"/>
      <c r="BT295" s="45"/>
    </row>
    <row r="296" spans="2:72" ht="11.45" customHeight="1" x14ac:dyDescent="0.25">
      <c r="B296" s="48">
        <v>3</v>
      </c>
      <c r="C296" s="45"/>
      <c r="D296" s="45"/>
      <c r="E296" s="45"/>
      <c r="F296" s="49" t="s">
        <v>503</v>
      </c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9" t="s">
        <v>504</v>
      </c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85">
        <v>23.8</v>
      </c>
      <c r="AS296" s="85"/>
      <c r="AT296" s="85"/>
      <c r="AU296" s="85"/>
      <c r="AV296" s="85"/>
      <c r="AW296" s="85"/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79">
        <v>74</v>
      </c>
      <c r="BI296" s="45"/>
      <c r="BJ296" s="45"/>
      <c r="BK296" s="45"/>
      <c r="BL296" s="45"/>
      <c r="BM296" s="45"/>
      <c r="BN296" s="45"/>
      <c r="BO296" s="49" t="s">
        <v>326</v>
      </c>
      <c r="BP296" s="45"/>
      <c r="BQ296" s="79">
        <f t="shared" si="19"/>
        <v>1761.2</v>
      </c>
      <c r="BR296" s="45"/>
      <c r="BS296" s="45"/>
      <c r="BT296" s="45"/>
    </row>
    <row r="297" spans="2:72" ht="11.45" customHeight="1" x14ac:dyDescent="0.25">
      <c r="B297" s="48">
        <v>4</v>
      </c>
      <c r="C297" s="45"/>
      <c r="D297" s="45"/>
      <c r="E297" s="45"/>
      <c r="F297" s="49" t="s">
        <v>505</v>
      </c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9" t="s">
        <v>506</v>
      </c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85">
        <v>34.799999999999997</v>
      </c>
      <c r="AS297" s="85"/>
      <c r="AT297" s="85"/>
      <c r="AU297" s="85"/>
      <c r="AV297" s="85"/>
      <c r="AW297" s="85"/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79">
        <v>8</v>
      </c>
      <c r="BI297" s="45"/>
      <c r="BJ297" s="45"/>
      <c r="BK297" s="45"/>
      <c r="BL297" s="45"/>
      <c r="BM297" s="45"/>
      <c r="BN297" s="45"/>
      <c r="BO297" s="49" t="s">
        <v>326</v>
      </c>
      <c r="BP297" s="45"/>
      <c r="BQ297" s="79">
        <f t="shared" si="19"/>
        <v>278.39999999999998</v>
      </c>
      <c r="BR297" s="45"/>
      <c r="BS297" s="45"/>
      <c r="BT297" s="45"/>
    </row>
    <row r="298" spans="2:72" ht="11.45" customHeight="1" x14ac:dyDescent="0.25">
      <c r="B298" s="48">
        <v>5</v>
      </c>
      <c r="C298" s="45"/>
      <c r="D298" s="45"/>
      <c r="E298" s="45"/>
      <c r="F298" s="49" t="s">
        <v>507</v>
      </c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9" t="s">
        <v>508</v>
      </c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  <c r="AR298" s="85">
        <v>55.8</v>
      </c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79">
        <v>126</v>
      </c>
      <c r="BI298" s="45"/>
      <c r="BJ298" s="45"/>
      <c r="BK298" s="45"/>
      <c r="BL298" s="45"/>
      <c r="BM298" s="45"/>
      <c r="BN298" s="45"/>
      <c r="BO298" s="49" t="s">
        <v>326</v>
      </c>
      <c r="BP298" s="45"/>
      <c r="BQ298" s="79">
        <f t="shared" si="19"/>
        <v>7030.7999999999993</v>
      </c>
      <c r="BR298" s="45"/>
      <c r="BS298" s="45"/>
      <c r="BT298" s="45"/>
    </row>
    <row r="299" spans="2:72" ht="11.25" customHeight="1" x14ac:dyDescent="0.25">
      <c r="B299" s="48">
        <v>6</v>
      </c>
      <c r="C299" s="45"/>
      <c r="D299" s="45"/>
      <c r="E299" s="45"/>
      <c r="F299" s="49" t="s">
        <v>509</v>
      </c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9" t="s">
        <v>510</v>
      </c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85">
        <v>34</v>
      </c>
      <c r="AS299" s="85"/>
      <c r="AT299" s="85"/>
      <c r="AU299" s="85"/>
      <c r="AV299" s="85"/>
      <c r="AW299" s="85"/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79">
        <v>15</v>
      </c>
      <c r="BI299" s="45"/>
      <c r="BJ299" s="45"/>
      <c r="BK299" s="45"/>
      <c r="BL299" s="45"/>
      <c r="BM299" s="45"/>
      <c r="BN299" s="45"/>
      <c r="BO299" s="49" t="s">
        <v>326</v>
      </c>
      <c r="BP299" s="45"/>
      <c r="BQ299" s="79">
        <f t="shared" si="19"/>
        <v>510</v>
      </c>
      <c r="BR299" s="45"/>
      <c r="BS299" s="45"/>
      <c r="BT299" s="45"/>
    </row>
    <row r="300" spans="2:72" ht="11.45" customHeight="1" x14ac:dyDescent="0.25">
      <c r="B300" s="48">
        <v>7</v>
      </c>
      <c r="C300" s="45"/>
      <c r="D300" s="45"/>
      <c r="E300" s="45"/>
      <c r="F300" s="49" t="s">
        <v>511</v>
      </c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9" t="s">
        <v>512</v>
      </c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  <c r="AR300" s="85">
        <v>30.1</v>
      </c>
      <c r="AS300" s="85"/>
      <c r="AT300" s="85"/>
      <c r="AU300" s="85"/>
      <c r="AV300" s="85"/>
      <c r="AW300" s="85"/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79">
        <v>4</v>
      </c>
      <c r="BI300" s="45"/>
      <c r="BJ300" s="45"/>
      <c r="BK300" s="45"/>
      <c r="BL300" s="45"/>
      <c r="BM300" s="45"/>
      <c r="BN300" s="45"/>
      <c r="BO300" s="49" t="s">
        <v>326</v>
      </c>
      <c r="BP300" s="45"/>
      <c r="BQ300" s="79">
        <f t="shared" si="19"/>
        <v>120.4</v>
      </c>
      <c r="BR300" s="45"/>
      <c r="BS300" s="45"/>
      <c r="BT300" s="45"/>
    </row>
    <row r="301" spans="2:72" ht="11.45" customHeight="1" x14ac:dyDescent="0.25">
      <c r="B301" s="48">
        <v>8</v>
      </c>
      <c r="C301" s="45"/>
      <c r="D301" s="45"/>
      <c r="E301" s="45"/>
      <c r="F301" s="49" t="s">
        <v>513</v>
      </c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9" t="s">
        <v>514</v>
      </c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  <c r="AR301" s="85">
        <v>48.5</v>
      </c>
      <c r="AS301" s="85"/>
      <c r="AT301" s="85"/>
      <c r="AU301" s="85"/>
      <c r="AV301" s="85"/>
      <c r="AW301" s="85"/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79">
        <v>5</v>
      </c>
      <c r="BI301" s="45"/>
      <c r="BJ301" s="45"/>
      <c r="BK301" s="45"/>
      <c r="BL301" s="45"/>
      <c r="BM301" s="45"/>
      <c r="BN301" s="45"/>
      <c r="BO301" s="49" t="s">
        <v>326</v>
      </c>
      <c r="BP301" s="45"/>
      <c r="BQ301" s="79">
        <f t="shared" si="19"/>
        <v>242.5</v>
      </c>
      <c r="BR301" s="45"/>
      <c r="BS301" s="45"/>
      <c r="BT301" s="45"/>
    </row>
    <row r="302" spans="2:72" ht="11.45" customHeight="1" x14ac:dyDescent="0.25">
      <c r="B302" s="48">
        <v>9</v>
      </c>
      <c r="C302" s="45"/>
      <c r="D302" s="45"/>
      <c r="E302" s="45"/>
      <c r="F302" s="49" t="s">
        <v>515</v>
      </c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9" t="s">
        <v>516</v>
      </c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  <c r="AR302" s="85">
        <v>22.7</v>
      </c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79">
        <v>8</v>
      </c>
      <c r="BI302" s="45"/>
      <c r="BJ302" s="45"/>
      <c r="BK302" s="45"/>
      <c r="BL302" s="45"/>
      <c r="BM302" s="45"/>
      <c r="BN302" s="45"/>
      <c r="BO302" s="49" t="s">
        <v>326</v>
      </c>
      <c r="BP302" s="45"/>
      <c r="BQ302" s="79">
        <f t="shared" si="19"/>
        <v>181.6</v>
      </c>
      <c r="BR302" s="45"/>
      <c r="BS302" s="45"/>
      <c r="BT302" s="45"/>
    </row>
    <row r="303" spans="2:72" ht="11.25" customHeight="1" x14ac:dyDescent="0.25">
      <c r="B303" s="48">
        <v>10</v>
      </c>
      <c r="C303" s="45"/>
      <c r="D303" s="45"/>
      <c r="E303" s="45"/>
      <c r="F303" s="49" t="s">
        <v>517</v>
      </c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9" t="s">
        <v>518</v>
      </c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  <c r="AR303" s="85">
        <v>212</v>
      </c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79">
        <v>46</v>
      </c>
      <c r="BI303" s="45"/>
      <c r="BJ303" s="45"/>
      <c r="BK303" s="45"/>
      <c r="BL303" s="45"/>
      <c r="BM303" s="45"/>
      <c r="BN303" s="45"/>
      <c r="BO303" s="49" t="s">
        <v>326</v>
      </c>
      <c r="BP303" s="45"/>
      <c r="BQ303" s="79">
        <f t="shared" si="19"/>
        <v>9752</v>
      </c>
      <c r="BR303" s="45"/>
      <c r="BS303" s="45"/>
      <c r="BT303" s="45"/>
    </row>
    <row r="304" spans="2:72" ht="11.45" customHeight="1" x14ac:dyDescent="0.25">
      <c r="B304" s="82">
        <f>SUM(BQ294:BT303)</f>
        <v>21242.9</v>
      </c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  <c r="BI304" s="83"/>
      <c r="BJ304" s="83"/>
      <c r="BK304" s="83"/>
      <c r="BL304" s="83"/>
      <c r="BM304" s="83"/>
      <c r="BN304" s="83"/>
      <c r="BO304" s="83"/>
      <c r="BP304" s="83"/>
      <c r="BQ304" s="83"/>
      <c r="BR304" s="83"/>
      <c r="BS304" s="83"/>
      <c r="BT304" s="83"/>
    </row>
    <row r="305" spans="2:72" ht="3" customHeight="1" x14ac:dyDescent="0.25"/>
    <row r="306" spans="2:72" ht="4.3499999999999996" customHeight="1" x14ac:dyDescent="0.25"/>
    <row r="307" spans="2:72" ht="2.85" customHeight="1" x14ac:dyDescent="0.25"/>
    <row r="308" spans="2:72" ht="0" hidden="1" customHeight="1" x14ac:dyDescent="0.25"/>
    <row r="309" spans="2:72" ht="14.45" customHeight="1" x14ac:dyDescent="0.25">
      <c r="B309" s="81" t="s">
        <v>519</v>
      </c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  <c r="AS309" s="45"/>
      <c r="AT309" s="45"/>
      <c r="AU309" s="45"/>
      <c r="AV309" s="45"/>
    </row>
    <row r="310" spans="2:72" ht="0" hidden="1" customHeight="1" x14ac:dyDescent="0.25"/>
    <row r="311" spans="2:72" ht="11.45" customHeight="1" x14ac:dyDescent="0.25">
      <c r="B311" s="86" t="s">
        <v>55</v>
      </c>
      <c r="C311" s="78"/>
      <c r="D311" s="78"/>
      <c r="E311" s="78"/>
      <c r="F311" s="87" t="s">
        <v>56</v>
      </c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87" t="s">
        <v>6</v>
      </c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  <c r="AJ311" s="78"/>
      <c r="AK311" s="78"/>
      <c r="AL311" s="78"/>
      <c r="AM311" s="78"/>
      <c r="AN311" s="78"/>
      <c r="AO311" s="78"/>
      <c r="AP311" s="78"/>
      <c r="AQ311" s="78"/>
      <c r="AR311" s="86" t="s">
        <v>57</v>
      </c>
      <c r="AS311" s="78"/>
      <c r="AT311" s="78"/>
      <c r="AU311" s="78"/>
      <c r="AV311" s="78"/>
      <c r="AW311" s="78"/>
      <c r="AX311" s="78"/>
      <c r="AY311" s="78"/>
      <c r="AZ311" s="78"/>
      <c r="BA311" s="78"/>
      <c r="BB311" s="78"/>
      <c r="BC311" s="78"/>
      <c r="BD311" s="78"/>
      <c r="BE311" s="78"/>
      <c r="BF311" s="78"/>
      <c r="BG311" s="78"/>
      <c r="BH311" s="86" t="s">
        <v>58</v>
      </c>
      <c r="BI311" s="78"/>
      <c r="BJ311" s="78"/>
      <c r="BK311" s="78"/>
      <c r="BL311" s="78"/>
      <c r="BM311" s="78"/>
      <c r="BN311" s="78"/>
      <c r="BO311" s="87" t="s">
        <v>59</v>
      </c>
      <c r="BP311" s="78"/>
      <c r="BQ311" s="86" t="s">
        <v>60</v>
      </c>
      <c r="BR311" s="78"/>
      <c r="BS311" s="78"/>
      <c r="BT311" s="78"/>
    </row>
    <row r="312" spans="2:72" ht="11.45" customHeight="1" x14ac:dyDescent="0.25">
      <c r="B312" s="48">
        <v>1</v>
      </c>
      <c r="C312" s="45"/>
      <c r="D312" s="45"/>
      <c r="E312" s="45"/>
      <c r="F312" s="49" t="s">
        <v>520</v>
      </c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9" t="s">
        <v>521</v>
      </c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85">
        <v>950</v>
      </c>
      <c r="AS312" s="85"/>
      <c r="AT312" s="85"/>
      <c r="AU312" s="85"/>
      <c r="AV312" s="85"/>
      <c r="AW312" s="85"/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  <c r="BH312" s="79">
        <v>4</v>
      </c>
      <c r="BI312" s="45"/>
      <c r="BJ312" s="45"/>
      <c r="BK312" s="45"/>
      <c r="BL312" s="45"/>
      <c r="BM312" s="45"/>
      <c r="BN312" s="45"/>
      <c r="BO312" s="49" t="s">
        <v>326</v>
      </c>
      <c r="BP312" s="45"/>
      <c r="BQ312" s="79">
        <f t="shared" ref="BQ312:BQ313" si="20">AR312*BH312</f>
        <v>3800</v>
      </c>
      <c r="BR312" s="45"/>
      <c r="BS312" s="45"/>
      <c r="BT312" s="45"/>
    </row>
    <row r="313" spans="2:72" ht="11.25" customHeight="1" x14ac:dyDescent="0.25">
      <c r="B313" s="48">
        <v>2</v>
      </c>
      <c r="C313" s="45"/>
      <c r="D313" s="45"/>
      <c r="E313" s="45"/>
      <c r="F313" s="49" t="s">
        <v>522</v>
      </c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9" t="s">
        <v>523</v>
      </c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85">
        <v>950</v>
      </c>
      <c r="AS313" s="85"/>
      <c r="AT313" s="85"/>
      <c r="AU313" s="85"/>
      <c r="AV313" s="85"/>
      <c r="AW313" s="85"/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  <c r="BH313" s="79">
        <v>2</v>
      </c>
      <c r="BI313" s="45"/>
      <c r="BJ313" s="45"/>
      <c r="BK313" s="45"/>
      <c r="BL313" s="45"/>
      <c r="BM313" s="45"/>
      <c r="BN313" s="45"/>
      <c r="BO313" s="49" t="s">
        <v>326</v>
      </c>
      <c r="BP313" s="45"/>
      <c r="BQ313" s="79">
        <f t="shared" si="20"/>
        <v>1900</v>
      </c>
      <c r="BR313" s="45"/>
      <c r="BS313" s="45"/>
      <c r="BT313" s="45"/>
    </row>
    <row r="314" spans="2:72" ht="11.45" customHeight="1" x14ac:dyDescent="0.25">
      <c r="B314" s="82">
        <f>SUM(BQ312:BT313)</f>
        <v>5700</v>
      </c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  <c r="BI314" s="83"/>
      <c r="BJ314" s="83"/>
      <c r="BK314" s="83"/>
      <c r="BL314" s="83"/>
      <c r="BM314" s="83"/>
      <c r="BN314" s="83"/>
      <c r="BO314" s="83"/>
      <c r="BP314" s="83"/>
      <c r="BQ314" s="83"/>
      <c r="BR314" s="83"/>
      <c r="BS314" s="83"/>
      <c r="BT314" s="83"/>
    </row>
    <row r="315" spans="2:72" ht="3" customHeight="1" x14ac:dyDescent="0.25"/>
    <row r="316" spans="2:72" ht="4.3499999999999996" customHeight="1" x14ac:dyDescent="0.25"/>
    <row r="317" spans="2:72" ht="2.85" customHeight="1" x14ac:dyDescent="0.25"/>
    <row r="318" spans="2:72" ht="0" hidden="1" customHeight="1" x14ac:dyDescent="0.25"/>
    <row r="319" spans="2:72" ht="14.45" customHeight="1" x14ac:dyDescent="0.25">
      <c r="B319" s="81" t="s">
        <v>524</v>
      </c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</row>
    <row r="320" spans="2:72" ht="0" hidden="1" customHeight="1" x14ac:dyDescent="0.25"/>
    <row r="321" spans="2:72" ht="11.45" customHeight="1" x14ac:dyDescent="0.25">
      <c r="B321" s="86" t="s">
        <v>55</v>
      </c>
      <c r="C321" s="78"/>
      <c r="D321" s="78"/>
      <c r="E321" s="78"/>
      <c r="F321" s="87" t="s">
        <v>56</v>
      </c>
      <c r="G321" s="78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87" t="s">
        <v>6</v>
      </c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  <c r="AJ321" s="78"/>
      <c r="AK321" s="78"/>
      <c r="AL321" s="78"/>
      <c r="AM321" s="78"/>
      <c r="AN321" s="78"/>
      <c r="AO321" s="78"/>
      <c r="AP321" s="78"/>
      <c r="AQ321" s="78"/>
      <c r="AR321" s="86" t="s">
        <v>57</v>
      </c>
      <c r="AS321" s="78"/>
      <c r="AT321" s="78"/>
      <c r="AU321" s="78"/>
      <c r="AV321" s="78"/>
      <c r="AW321" s="78"/>
      <c r="AX321" s="78"/>
      <c r="AY321" s="78"/>
      <c r="AZ321" s="78"/>
      <c r="BA321" s="78"/>
      <c r="BB321" s="78"/>
      <c r="BC321" s="78"/>
      <c r="BD321" s="78"/>
      <c r="BE321" s="78"/>
      <c r="BF321" s="78"/>
      <c r="BG321" s="78"/>
      <c r="BH321" s="86" t="s">
        <v>58</v>
      </c>
      <c r="BI321" s="78"/>
      <c r="BJ321" s="78"/>
      <c r="BK321" s="78"/>
      <c r="BL321" s="78"/>
      <c r="BM321" s="78"/>
      <c r="BN321" s="78"/>
      <c r="BO321" s="87" t="s">
        <v>59</v>
      </c>
      <c r="BP321" s="78"/>
      <c r="BQ321" s="86" t="s">
        <v>60</v>
      </c>
      <c r="BR321" s="78"/>
      <c r="BS321" s="78"/>
      <c r="BT321" s="78"/>
    </row>
    <row r="322" spans="2:72" ht="11.45" customHeight="1" x14ac:dyDescent="0.25">
      <c r="B322" s="48">
        <v>1</v>
      </c>
      <c r="C322" s="45"/>
      <c r="D322" s="45"/>
      <c r="E322" s="45"/>
      <c r="F322" s="49" t="s">
        <v>525</v>
      </c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9" t="s">
        <v>526</v>
      </c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  <c r="AR322" s="85">
        <v>44</v>
      </c>
      <c r="AS322" s="85"/>
      <c r="AT322" s="85"/>
      <c r="AU322" s="85"/>
      <c r="AV322" s="85"/>
      <c r="AW322" s="85"/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  <c r="BH322" s="79">
        <v>46</v>
      </c>
      <c r="BI322" s="45"/>
      <c r="BJ322" s="45"/>
      <c r="BK322" s="45"/>
      <c r="BL322" s="45"/>
      <c r="BM322" s="45"/>
      <c r="BN322" s="45"/>
      <c r="BO322" s="49" t="s">
        <v>326</v>
      </c>
      <c r="BP322" s="45"/>
      <c r="BQ322" s="79">
        <f t="shared" ref="BQ322:BQ323" si="21">AR322*BH322</f>
        <v>2024</v>
      </c>
      <c r="BR322" s="45"/>
      <c r="BS322" s="45"/>
      <c r="BT322" s="45"/>
    </row>
    <row r="323" spans="2:72" ht="11.25" customHeight="1" x14ac:dyDescent="0.25">
      <c r="B323" s="48">
        <v>2</v>
      </c>
      <c r="C323" s="45"/>
      <c r="D323" s="45"/>
      <c r="E323" s="45"/>
      <c r="F323" s="49" t="s">
        <v>527</v>
      </c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9" t="s">
        <v>528</v>
      </c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  <c r="AR323" s="85">
        <v>0</v>
      </c>
      <c r="AS323" s="85"/>
      <c r="AT323" s="85"/>
      <c r="AU323" s="85"/>
      <c r="AV323" s="85"/>
      <c r="AW323" s="85"/>
      <c r="AX323" s="85"/>
      <c r="AY323" s="85"/>
      <c r="AZ323" s="85"/>
      <c r="BA323" s="85"/>
      <c r="BB323" s="85"/>
      <c r="BC323" s="85"/>
      <c r="BD323" s="85"/>
      <c r="BE323" s="85"/>
      <c r="BF323" s="85"/>
      <c r="BG323" s="85"/>
      <c r="BH323" s="79">
        <v>46</v>
      </c>
      <c r="BI323" s="45"/>
      <c r="BJ323" s="45"/>
      <c r="BK323" s="45"/>
      <c r="BL323" s="45"/>
      <c r="BM323" s="45"/>
      <c r="BN323" s="45"/>
      <c r="BO323" s="49" t="s">
        <v>326</v>
      </c>
      <c r="BP323" s="45"/>
      <c r="BQ323" s="79">
        <f t="shared" si="21"/>
        <v>0</v>
      </c>
      <c r="BR323" s="45"/>
      <c r="BS323" s="45"/>
      <c r="BT323" s="45"/>
    </row>
    <row r="324" spans="2:72" ht="11.45" customHeight="1" x14ac:dyDescent="0.25">
      <c r="B324" s="82">
        <f>SUM(BQ322:BT323)</f>
        <v>2024</v>
      </c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  <c r="BH324" s="83"/>
      <c r="BI324" s="83"/>
      <c r="BJ324" s="83"/>
      <c r="BK324" s="83"/>
      <c r="BL324" s="83"/>
      <c r="BM324" s="83"/>
      <c r="BN324" s="83"/>
      <c r="BO324" s="83"/>
      <c r="BP324" s="83"/>
      <c r="BQ324" s="83"/>
      <c r="BR324" s="83"/>
      <c r="BS324" s="83"/>
      <c r="BT324" s="83"/>
    </row>
    <row r="325" spans="2:72" ht="3" customHeight="1" x14ac:dyDescent="0.25"/>
    <row r="326" spans="2:72" ht="4.3499999999999996" customHeight="1" x14ac:dyDescent="0.25"/>
    <row r="327" spans="2:72" ht="2.85" customHeight="1" x14ac:dyDescent="0.25"/>
    <row r="328" spans="2:72" ht="0" hidden="1" customHeight="1" x14ac:dyDescent="0.25"/>
    <row r="329" spans="2:72" ht="14.45" customHeight="1" x14ac:dyDescent="0.25">
      <c r="B329" s="81" t="s">
        <v>529</v>
      </c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</row>
    <row r="330" spans="2:72" ht="0" hidden="1" customHeight="1" x14ac:dyDescent="0.25"/>
    <row r="331" spans="2:72" ht="11.45" customHeight="1" x14ac:dyDescent="0.25">
      <c r="B331" s="86" t="s">
        <v>55</v>
      </c>
      <c r="C331" s="78"/>
      <c r="D331" s="78"/>
      <c r="E331" s="78"/>
      <c r="F331" s="87" t="s">
        <v>56</v>
      </c>
      <c r="G331" s="78"/>
      <c r="H331" s="78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87" t="s">
        <v>6</v>
      </c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  <c r="AJ331" s="78"/>
      <c r="AK331" s="78"/>
      <c r="AL331" s="78"/>
      <c r="AM331" s="78"/>
      <c r="AN331" s="78"/>
      <c r="AO331" s="78"/>
      <c r="AP331" s="78"/>
      <c r="AQ331" s="78"/>
      <c r="AR331" s="86" t="s">
        <v>57</v>
      </c>
      <c r="AS331" s="78"/>
      <c r="AT331" s="78"/>
      <c r="AU331" s="78"/>
      <c r="AV331" s="78"/>
      <c r="AW331" s="78"/>
      <c r="AX331" s="78"/>
      <c r="AY331" s="78"/>
      <c r="AZ331" s="78"/>
      <c r="BA331" s="78"/>
      <c r="BB331" s="78"/>
      <c r="BC331" s="78"/>
      <c r="BD331" s="78"/>
      <c r="BE331" s="78"/>
      <c r="BF331" s="78"/>
      <c r="BG331" s="78"/>
      <c r="BH331" s="86" t="s">
        <v>58</v>
      </c>
      <c r="BI331" s="78"/>
      <c r="BJ331" s="78"/>
      <c r="BK331" s="78"/>
      <c r="BL331" s="78"/>
      <c r="BM331" s="78"/>
      <c r="BN331" s="78"/>
      <c r="BO331" s="87" t="s">
        <v>59</v>
      </c>
      <c r="BP331" s="78"/>
      <c r="BQ331" s="86" t="s">
        <v>60</v>
      </c>
      <c r="BR331" s="78"/>
      <c r="BS331" s="78"/>
      <c r="BT331" s="78"/>
    </row>
    <row r="332" spans="2:72" ht="11.45" customHeight="1" x14ac:dyDescent="0.25">
      <c r="B332" s="48">
        <v>1</v>
      </c>
      <c r="C332" s="45"/>
      <c r="D332" s="45"/>
      <c r="E332" s="45"/>
      <c r="F332" s="49" t="s">
        <v>530</v>
      </c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9" t="s">
        <v>531</v>
      </c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  <c r="AQ332" s="45"/>
      <c r="AR332" s="85">
        <v>736</v>
      </c>
      <c r="AS332" s="85"/>
      <c r="AT332" s="85"/>
      <c r="AU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79">
        <v>3</v>
      </c>
      <c r="BI332" s="45"/>
      <c r="BJ332" s="45"/>
      <c r="BK332" s="45"/>
      <c r="BL332" s="45"/>
      <c r="BM332" s="45"/>
      <c r="BN332" s="45"/>
      <c r="BO332" s="49" t="s">
        <v>326</v>
      </c>
      <c r="BP332" s="45"/>
      <c r="BQ332" s="79">
        <f t="shared" ref="BQ332:BQ334" si="22">AR332*BH332</f>
        <v>2208</v>
      </c>
      <c r="BR332" s="45"/>
      <c r="BS332" s="45"/>
      <c r="BT332" s="45"/>
    </row>
    <row r="333" spans="2:72" ht="11.25" customHeight="1" x14ac:dyDescent="0.25">
      <c r="B333" s="48">
        <v>2</v>
      </c>
      <c r="C333" s="45"/>
      <c r="D333" s="45"/>
      <c r="E333" s="45"/>
      <c r="F333" s="49" t="s">
        <v>532</v>
      </c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9" t="s">
        <v>533</v>
      </c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  <c r="AQ333" s="45"/>
      <c r="AR333" s="85">
        <v>336.5</v>
      </c>
      <c r="AS333" s="85"/>
      <c r="AT333" s="85"/>
      <c r="AU333" s="85"/>
      <c r="AV333" s="85"/>
      <c r="AW333" s="85"/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  <c r="BH333" s="79">
        <v>8</v>
      </c>
      <c r="BI333" s="45"/>
      <c r="BJ333" s="45"/>
      <c r="BK333" s="45"/>
      <c r="BL333" s="45"/>
      <c r="BM333" s="45"/>
      <c r="BN333" s="45"/>
      <c r="BO333" s="49" t="s">
        <v>326</v>
      </c>
      <c r="BP333" s="45"/>
      <c r="BQ333" s="79">
        <f t="shared" si="22"/>
        <v>2692</v>
      </c>
      <c r="BR333" s="45"/>
      <c r="BS333" s="45"/>
      <c r="BT333" s="45"/>
    </row>
    <row r="334" spans="2:72" ht="11.45" customHeight="1" x14ac:dyDescent="0.25">
      <c r="B334" s="48">
        <v>3</v>
      </c>
      <c r="C334" s="45"/>
      <c r="D334" s="45"/>
      <c r="E334" s="45"/>
      <c r="F334" s="49" t="s">
        <v>534</v>
      </c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9" t="s">
        <v>535</v>
      </c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  <c r="AR334" s="85">
        <v>325.60000000000002</v>
      </c>
      <c r="AS334" s="85"/>
      <c r="AT334" s="85"/>
      <c r="AU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79">
        <v>1</v>
      </c>
      <c r="BI334" s="45"/>
      <c r="BJ334" s="45"/>
      <c r="BK334" s="45"/>
      <c r="BL334" s="45"/>
      <c r="BM334" s="45"/>
      <c r="BN334" s="45"/>
      <c r="BO334" s="49" t="s">
        <v>326</v>
      </c>
      <c r="BP334" s="45"/>
      <c r="BQ334" s="79">
        <f t="shared" si="22"/>
        <v>325.60000000000002</v>
      </c>
      <c r="BR334" s="45"/>
      <c r="BS334" s="45"/>
      <c r="BT334" s="45"/>
    </row>
    <row r="335" spans="2:72" ht="11.25" customHeight="1" x14ac:dyDescent="0.25">
      <c r="B335" s="82">
        <f>SUM(BQ332:BT334)</f>
        <v>5225.6000000000004</v>
      </c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  <c r="BH335" s="83"/>
      <c r="BI335" s="83"/>
      <c r="BJ335" s="83"/>
      <c r="BK335" s="83"/>
      <c r="BL335" s="83"/>
      <c r="BM335" s="83"/>
      <c r="BN335" s="83"/>
      <c r="BO335" s="83"/>
      <c r="BP335" s="83"/>
      <c r="BQ335" s="83"/>
      <c r="BR335" s="83"/>
      <c r="BS335" s="83"/>
      <c r="BT335" s="83"/>
    </row>
    <row r="336" spans="2:72" ht="0" hidden="1" customHeight="1" x14ac:dyDescent="0.25"/>
    <row r="337" spans="2:72" ht="2.85" customHeight="1" x14ac:dyDescent="0.25"/>
    <row r="338" spans="2:72" ht="4.3499999999999996" customHeight="1" x14ac:dyDescent="0.25"/>
    <row r="339" spans="2:72" ht="2.85" customHeight="1" x14ac:dyDescent="0.25"/>
    <row r="340" spans="2:72" ht="0" hidden="1" customHeight="1" x14ac:dyDescent="0.25"/>
    <row r="341" spans="2:72" ht="14.45" customHeight="1" x14ac:dyDescent="0.25">
      <c r="B341" s="81" t="s">
        <v>536</v>
      </c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  <c r="AR341" s="45"/>
      <c r="AS341" s="45"/>
      <c r="AT341" s="45"/>
      <c r="AU341" s="45"/>
      <c r="AV341" s="45"/>
      <c r="AW341" s="45"/>
      <c r="AX341" s="45"/>
      <c r="AY341" s="45"/>
      <c r="AZ341" s="45"/>
      <c r="BA341" s="45"/>
      <c r="BB341" s="45"/>
      <c r="BC341" s="45"/>
      <c r="BD341" s="45"/>
    </row>
    <row r="342" spans="2:72" ht="11.45" customHeight="1" x14ac:dyDescent="0.25">
      <c r="B342" s="86" t="s">
        <v>55</v>
      </c>
      <c r="C342" s="78"/>
      <c r="D342" s="78"/>
      <c r="E342" s="78"/>
      <c r="F342" s="87" t="s">
        <v>56</v>
      </c>
      <c r="G342" s="78"/>
      <c r="H342" s="78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87" t="s">
        <v>6</v>
      </c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  <c r="AJ342" s="78"/>
      <c r="AK342" s="78"/>
      <c r="AL342" s="78"/>
      <c r="AM342" s="78"/>
      <c r="AN342" s="78"/>
      <c r="AO342" s="78"/>
      <c r="AP342" s="78"/>
      <c r="AQ342" s="78"/>
      <c r="AR342" s="86" t="s">
        <v>57</v>
      </c>
      <c r="AS342" s="78"/>
      <c r="AT342" s="78"/>
      <c r="AU342" s="78"/>
      <c r="AV342" s="78"/>
      <c r="AW342" s="78"/>
      <c r="AX342" s="78"/>
      <c r="AY342" s="78"/>
      <c r="AZ342" s="78"/>
      <c r="BA342" s="78"/>
      <c r="BB342" s="78"/>
      <c r="BC342" s="78"/>
      <c r="BD342" s="78"/>
      <c r="BE342" s="78"/>
      <c r="BF342" s="78"/>
      <c r="BG342" s="78"/>
      <c r="BH342" s="86" t="s">
        <v>58</v>
      </c>
      <c r="BI342" s="78"/>
      <c r="BJ342" s="78"/>
      <c r="BK342" s="78"/>
      <c r="BL342" s="78"/>
      <c r="BM342" s="78"/>
      <c r="BN342" s="78"/>
      <c r="BO342" s="87" t="s">
        <v>59</v>
      </c>
      <c r="BP342" s="78"/>
      <c r="BQ342" s="86" t="s">
        <v>60</v>
      </c>
      <c r="BR342" s="78"/>
      <c r="BS342" s="78"/>
      <c r="BT342" s="78"/>
    </row>
    <row r="343" spans="2:72" ht="11.45" customHeight="1" x14ac:dyDescent="0.25">
      <c r="B343" s="48">
        <v>1</v>
      </c>
      <c r="C343" s="45"/>
      <c r="D343" s="45"/>
      <c r="E343" s="45"/>
      <c r="F343" s="49" t="s">
        <v>537</v>
      </c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9" t="s">
        <v>538</v>
      </c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  <c r="AQ343" s="45"/>
      <c r="AR343" s="85">
        <v>2.2999999999999998</v>
      </c>
      <c r="AS343" s="85"/>
      <c r="AT343" s="85"/>
      <c r="AU343" s="85"/>
      <c r="AV343" s="85"/>
      <c r="AW343" s="85"/>
      <c r="AX343" s="85"/>
      <c r="AY343" s="85"/>
      <c r="AZ343" s="85"/>
      <c r="BA343" s="85"/>
      <c r="BB343" s="85"/>
      <c r="BC343" s="85"/>
      <c r="BD343" s="85"/>
      <c r="BE343" s="85"/>
      <c r="BF343" s="85"/>
      <c r="BG343" s="85"/>
      <c r="BH343" s="79">
        <v>480</v>
      </c>
      <c r="BI343" s="45"/>
      <c r="BJ343" s="45"/>
      <c r="BK343" s="45"/>
      <c r="BL343" s="45"/>
      <c r="BM343" s="45"/>
      <c r="BN343" s="45"/>
      <c r="BO343" s="49" t="s">
        <v>326</v>
      </c>
      <c r="BP343" s="45"/>
      <c r="BQ343" s="79">
        <f t="shared" ref="BQ343:BQ357" si="23">AR343*BH343</f>
        <v>1104</v>
      </c>
      <c r="BR343" s="45"/>
      <c r="BS343" s="45"/>
      <c r="BT343" s="45"/>
    </row>
    <row r="344" spans="2:72" ht="11.25" customHeight="1" x14ac:dyDescent="0.25">
      <c r="B344" s="48">
        <v>2</v>
      </c>
      <c r="C344" s="45"/>
      <c r="D344" s="45"/>
      <c r="E344" s="45"/>
      <c r="F344" s="49" t="s">
        <v>537</v>
      </c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9" t="s">
        <v>538</v>
      </c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  <c r="AQ344" s="45"/>
      <c r="AR344" s="85">
        <v>2.2999999999999998</v>
      </c>
      <c r="AS344" s="85"/>
      <c r="AT344" s="85"/>
      <c r="AU344" s="85"/>
      <c r="AV344" s="85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  <c r="BH344" s="79">
        <v>30</v>
      </c>
      <c r="BI344" s="45"/>
      <c r="BJ344" s="45"/>
      <c r="BK344" s="45"/>
      <c r="BL344" s="45"/>
      <c r="BM344" s="45"/>
      <c r="BN344" s="45"/>
      <c r="BO344" s="49" t="s">
        <v>326</v>
      </c>
      <c r="BP344" s="45"/>
      <c r="BQ344" s="79">
        <f t="shared" si="23"/>
        <v>69</v>
      </c>
      <c r="BR344" s="45"/>
      <c r="BS344" s="45"/>
      <c r="BT344" s="45"/>
    </row>
    <row r="345" spans="2:72" ht="11.45" customHeight="1" x14ac:dyDescent="0.25">
      <c r="B345" s="48">
        <v>3</v>
      </c>
      <c r="C345" s="45"/>
      <c r="D345" s="45"/>
      <c r="E345" s="45"/>
      <c r="F345" s="49" t="s">
        <v>539</v>
      </c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9" t="s">
        <v>540</v>
      </c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  <c r="AQ345" s="45"/>
      <c r="AR345" s="85">
        <v>16.5</v>
      </c>
      <c r="AS345" s="85"/>
      <c r="AT345" s="85"/>
      <c r="AU345" s="85"/>
      <c r="AV345" s="85"/>
      <c r="AW345" s="85"/>
      <c r="AX345" s="85"/>
      <c r="AY345" s="85"/>
      <c r="AZ345" s="85"/>
      <c r="BA345" s="85"/>
      <c r="BB345" s="85"/>
      <c r="BC345" s="85"/>
      <c r="BD345" s="85"/>
      <c r="BE345" s="85"/>
      <c r="BF345" s="85"/>
      <c r="BG345" s="85"/>
      <c r="BH345" s="79">
        <v>40</v>
      </c>
      <c r="BI345" s="45"/>
      <c r="BJ345" s="45"/>
      <c r="BK345" s="45"/>
      <c r="BL345" s="45"/>
      <c r="BM345" s="45"/>
      <c r="BN345" s="45"/>
      <c r="BO345" s="49" t="s">
        <v>404</v>
      </c>
      <c r="BP345" s="45"/>
      <c r="BQ345" s="79">
        <f t="shared" si="23"/>
        <v>660</v>
      </c>
      <c r="BR345" s="45"/>
      <c r="BS345" s="45"/>
      <c r="BT345" s="45"/>
    </row>
    <row r="346" spans="2:72" ht="11.45" customHeight="1" x14ac:dyDescent="0.25">
      <c r="B346" s="48">
        <v>4</v>
      </c>
      <c r="C346" s="45"/>
      <c r="D346" s="45"/>
      <c r="E346" s="45"/>
      <c r="F346" s="49" t="s">
        <v>541</v>
      </c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9" t="s">
        <v>542</v>
      </c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  <c r="AQ346" s="45"/>
      <c r="AR346" s="85">
        <v>15.4</v>
      </c>
      <c r="AS346" s="85"/>
      <c r="AT346" s="85"/>
      <c r="AU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  <c r="BH346" s="79">
        <v>50</v>
      </c>
      <c r="BI346" s="45"/>
      <c r="BJ346" s="45"/>
      <c r="BK346" s="45"/>
      <c r="BL346" s="45"/>
      <c r="BM346" s="45"/>
      <c r="BN346" s="45"/>
      <c r="BO346" s="49" t="s">
        <v>404</v>
      </c>
      <c r="BP346" s="45"/>
      <c r="BQ346" s="79">
        <f t="shared" si="23"/>
        <v>770</v>
      </c>
      <c r="BR346" s="45"/>
      <c r="BS346" s="45"/>
      <c r="BT346" s="45"/>
    </row>
    <row r="347" spans="2:72" ht="11.45" customHeight="1" x14ac:dyDescent="0.25">
      <c r="B347" s="48">
        <v>5</v>
      </c>
      <c r="C347" s="45"/>
      <c r="D347" s="45"/>
      <c r="E347" s="45"/>
      <c r="F347" s="49" t="s">
        <v>543</v>
      </c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9" t="s">
        <v>544</v>
      </c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  <c r="AQ347" s="45"/>
      <c r="AR347" s="85">
        <v>27.1</v>
      </c>
      <c r="AS347" s="85"/>
      <c r="AT347" s="85"/>
      <c r="AU347" s="85"/>
      <c r="AV347" s="85"/>
      <c r="AW347" s="85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  <c r="BH347" s="79">
        <v>100</v>
      </c>
      <c r="BI347" s="45"/>
      <c r="BJ347" s="45"/>
      <c r="BK347" s="45"/>
      <c r="BL347" s="45"/>
      <c r="BM347" s="45"/>
      <c r="BN347" s="45"/>
      <c r="BO347" s="49" t="s">
        <v>404</v>
      </c>
      <c r="BP347" s="45"/>
      <c r="BQ347" s="79">
        <f t="shared" si="23"/>
        <v>2710</v>
      </c>
      <c r="BR347" s="45"/>
      <c r="BS347" s="45"/>
      <c r="BT347" s="45"/>
    </row>
    <row r="348" spans="2:72" ht="11.25" customHeight="1" x14ac:dyDescent="0.25">
      <c r="B348" s="48">
        <v>6</v>
      </c>
      <c r="C348" s="45"/>
      <c r="D348" s="45"/>
      <c r="E348" s="45"/>
      <c r="F348" s="49" t="s">
        <v>545</v>
      </c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9" t="s">
        <v>546</v>
      </c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  <c r="AQ348" s="45"/>
      <c r="AR348" s="85">
        <v>20.100000000000001</v>
      </c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  <c r="BH348" s="79">
        <v>20</v>
      </c>
      <c r="BI348" s="45"/>
      <c r="BJ348" s="45"/>
      <c r="BK348" s="45"/>
      <c r="BL348" s="45"/>
      <c r="BM348" s="45"/>
      <c r="BN348" s="45"/>
      <c r="BO348" s="49" t="s">
        <v>404</v>
      </c>
      <c r="BP348" s="45"/>
      <c r="BQ348" s="79">
        <f t="shared" si="23"/>
        <v>402</v>
      </c>
      <c r="BR348" s="45"/>
      <c r="BS348" s="45"/>
      <c r="BT348" s="45"/>
    </row>
    <row r="349" spans="2:72" ht="11.45" customHeight="1" x14ac:dyDescent="0.25">
      <c r="B349" s="48">
        <v>7</v>
      </c>
      <c r="C349" s="45"/>
      <c r="D349" s="45"/>
      <c r="E349" s="45"/>
      <c r="F349" s="49" t="s">
        <v>547</v>
      </c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9" t="s">
        <v>548</v>
      </c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  <c r="AQ349" s="45"/>
      <c r="AR349" s="85">
        <v>13.9</v>
      </c>
      <c r="AS349" s="85"/>
      <c r="AT349" s="85"/>
      <c r="AU349" s="85"/>
      <c r="AV349" s="85"/>
      <c r="AW349" s="85"/>
      <c r="AX349" s="85"/>
      <c r="AY349" s="85"/>
      <c r="AZ349" s="85"/>
      <c r="BA349" s="85"/>
      <c r="BB349" s="85"/>
      <c r="BC349" s="85"/>
      <c r="BD349" s="85"/>
      <c r="BE349" s="85"/>
      <c r="BF349" s="85"/>
      <c r="BG349" s="85"/>
      <c r="BH349" s="79">
        <v>160</v>
      </c>
      <c r="BI349" s="45"/>
      <c r="BJ349" s="45"/>
      <c r="BK349" s="45"/>
      <c r="BL349" s="45"/>
      <c r="BM349" s="45"/>
      <c r="BN349" s="45"/>
      <c r="BO349" s="49" t="s">
        <v>404</v>
      </c>
      <c r="BP349" s="45"/>
      <c r="BQ349" s="79">
        <f t="shared" si="23"/>
        <v>2224</v>
      </c>
      <c r="BR349" s="45"/>
      <c r="BS349" s="45"/>
      <c r="BT349" s="45"/>
    </row>
    <row r="350" spans="2:72" ht="11.45" customHeight="1" x14ac:dyDescent="0.25">
      <c r="B350" s="48">
        <v>8</v>
      </c>
      <c r="C350" s="45"/>
      <c r="D350" s="45"/>
      <c r="E350" s="45"/>
      <c r="F350" s="49" t="s">
        <v>547</v>
      </c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9" t="s">
        <v>548</v>
      </c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  <c r="AQ350" s="45"/>
      <c r="AR350" s="85">
        <v>13.9</v>
      </c>
      <c r="AS350" s="85"/>
      <c r="AT350" s="85"/>
      <c r="AU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  <c r="BH350" s="79">
        <v>15</v>
      </c>
      <c r="BI350" s="45"/>
      <c r="BJ350" s="45"/>
      <c r="BK350" s="45"/>
      <c r="BL350" s="45"/>
      <c r="BM350" s="45"/>
      <c r="BN350" s="45"/>
      <c r="BO350" s="49" t="s">
        <v>404</v>
      </c>
      <c r="BP350" s="45"/>
      <c r="BQ350" s="79">
        <f t="shared" si="23"/>
        <v>208.5</v>
      </c>
      <c r="BR350" s="45"/>
      <c r="BS350" s="45"/>
      <c r="BT350" s="45"/>
    </row>
    <row r="351" spans="2:72" ht="11.45" customHeight="1" x14ac:dyDescent="0.25">
      <c r="B351" s="48">
        <v>9</v>
      </c>
      <c r="C351" s="45"/>
      <c r="D351" s="45"/>
      <c r="E351" s="45"/>
      <c r="F351" s="49" t="s">
        <v>549</v>
      </c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9" t="s">
        <v>550</v>
      </c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  <c r="AQ351" s="45"/>
      <c r="AR351" s="85">
        <v>17.5</v>
      </c>
      <c r="AS351" s="85"/>
      <c r="AT351" s="85"/>
      <c r="AU351" s="85"/>
      <c r="AV351" s="85"/>
      <c r="AW351" s="85"/>
      <c r="AX351" s="85"/>
      <c r="AY351" s="85"/>
      <c r="AZ351" s="85"/>
      <c r="BA351" s="85"/>
      <c r="BB351" s="85"/>
      <c r="BC351" s="85"/>
      <c r="BD351" s="85"/>
      <c r="BE351" s="85"/>
      <c r="BF351" s="85"/>
      <c r="BG351" s="85"/>
      <c r="BH351" s="79">
        <v>120</v>
      </c>
      <c r="BI351" s="45"/>
      <c r="BJ351" s="45"/>
      <c r="BK351" s="45"/>
      <c r="BL351" s="45"/>
      <c r="BM351" s="45"/>
      <c r="BN351" s="45"/>
      <c r="BO351" s="49" t="s">
        <v>404</v>
      </c>
      <c r="BP351" s="45"/>
      <c r="BQ351" s="79">
        <f t="shared" si="23"/>
        <v>2100</v>
      </c>
      <c r="BR351" s="45"/>
      <c r="BS351" s="45"/>
      <c r="BT351" s="45"/>
    </row>
    <row r="352" spans="2:72" ht="11.25" customHeight="1" x14ac:dyDescent="0.25">
      <c r="B352" s="48">
        <v>10</v>
      </c>
      <c r="C352" s="45"/>
      <c r="D352" s="45"/>
      <c r="E352" s="45"/>
      <c r="F352" s="49" t="s">
        <v>551</v>
      </c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9" t="s">
        <v>552</v>
      </c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  <c r="AR352" s="85">
        <v>14.1</v>
      </c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  <c r="BH352" s="79">
        <v>320</v>
      </c>
      <c r="BI352" s="45"/>
      <c r="BJ352" s="45"/>
      <c r="BK352" s="45"/>
      <c r="BL352" s="45"/>
      <c r="BM352" s="45"/>
      <c r="BN352" s="45"/>
      <c r="BO352" s="49" t="s">
        <v>404</v>
      </c>
      <c r="BP352" s="45"/>
      <c r="BQ352" s="79">
        <f t="shared" si="23"/>
        <v>4512</v>
      </c>
      <c r="BR352" s="45"/>
      <c r="BS352" s="45"/>
      <c r="BT352" s="45"/>
    </row>
    <row r="353" spans="2:72" ht="11.45" customHeight="1" x14ac:dyDescent="0.25">
      <c r="B353" s="48">
        <v>11</v>
      </c>
      <c r="C353" s="45"/>
      <c r="D353" s="45"/>
      <c r="E353" s="45"/>
      <c r="F353" s="49" t="s">
        <v>553</v>
      </c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9" t="s">
        <v>554</v>
      </c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  <c r="AQ353" s="45"/>
      <c r="AR353" s="85">
        <v>19.5</v>
      </c>
      <c r="AS353" s="85"/>
      <c r="AT353" s="85"/>
      <c r="AU353" s="85"/>
      <c r="AV353" s="85"/>
      <c r="AW353" s="85"/>
      <c r="AX353" s="85"/>
      <c r="AY353" s="85"/>
      <c r="AZ353" s="85"/>
      <c r="BA353" s="85"/>
      <c r="BB353" s="85"/>
      <c r="BC353" s="85"/>
      <c r="BD353" s="85"/>
      <c r="BE353" s="85"/>
      <c r="BF353" s="85"/>
      <c r="BG353" s="85"/>
      <c r="BH353" s="79">
        <v>100</v>
      </c>
      <c r="BI353" s="45"/>
      <c r="BJ353" s="45"/>
      <c r="BK353" s="45"/>
      <c r="BL353" s="45"/>
      <c r="BM353" s="45"/>
      <c r="BN353" s="45"/>
      <c r="BO353" s="49" t="s">
        <v>404</v>
      </c>
      <c r="BP353" s="45"/>
      <c r="BQ353" s="79">
        <f t="shared" si="23"/>
        <v>1950</v>
      </c>
      <c r="BR353" s="45"/>
      <c r="BS353" s="45"/>
      <c r="BT353" s="45"/>
    </row>
    <row r="354" spans="2:72" ht="11.45" customHeight="1" x14ac:dyDescent="0.25">
      <c r="B354" s="48">
        <v>12</v>
      </c>
      <c r="C354" s="45"/>
      <c r="D354" s="45"/>
      <c r="E354" s="45"/>
      <c r="F354" s="49" t="s">
        <v>555</v>
      </c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9" t="s">
        <v>556</v>
      </c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  <c r="AQ354" s="45"/>
      <c r="AR354" s="85">
        <v>24.2</v>
      </c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  <c r="BH354" s="79">
        <v>50</v>
      </c>
      <c r="BI354" s="45"/>
      <c r="BJ354" s="45"/>
      <c r="BK354" s="45"/>
      <c r="BL354" s="45"/>
      <c r="BM354" s="45"/>
      <c r="BN354" s="45"/>
      <c r="BO354" s="49" t="s">
        <v>404</v>
      </c>
      <c r="BP354" s="45"/>
      <c r="BQ354" s="79">
        <f t="shared" si="23"/>
        <v>1210</v>
      </c>
      <c r="BR354" s="45"/>
      <c r="BS354" s="45"/>
      <c r="BT354" s="45"/>
    </row>
    <row r="355" spans="2:72" ht="11.45" customHeight="1" x14ac:dyDescent="0.25">
      <c r="B355" s="48">
        <v>13</v>
      </c>
      <c r="C355" s="45"/>
      <c r="D355" s="45"/>
      <c r="E355" s="45"/>
      <c r="F355" s="49" t="s">
        <v>557</v>
      </c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9" t="s">
        <v>558</v>
      </c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  <c r="AQ355" s="45"/>
      <c r="AR355" s="85">
        <v>5.0999999999999996</v>
      </c>
      <c r="AS355" s="85"/>
      <c r="AT355" s="85"/>
      <c r="AU355" s="85"/>
      <c r="AV355" s="85"/>
      <c r="AW355" s="85"/>
      <c r="AX355" s="85"/>
      <c r="AY355" s="85"/>
      <c r="AZ355" s="85"/>
      <c r="BA355" s="85"/>
      <c r="BB355" s="85"/>
      <c r="BC355" s="85"/>
      <c r="BD355" s="85"/>
      <c r="BE355" s="85"/>
      <c r="BF355" s="85"/>
      <c r="BG355" s="85"/>
      <c r="BH355" s="79">
        <v>360</v>
      </c>
      <c r="BI355" s="45"/>
      <c r="BJ355" s="45"/>
      <c r="BK355" s="45"/>
      <c r="BL355" s="45"/>
      <c r="BM355" s="45"/>
      <c r="BN355" s="45"/>
      <c r="BO355" s="49" t="s">
        <v>326</v>
      </c>
      <c r="BP355" s="45"/>
      <c r="BQ355" s="79">
        <f t="shared" si="23"/>
        <v>1835.9999999999998</v>
      </c>
      <c r="BR355" s="45"/>
      <c r="BS355" s="45"/>
      <c r="BT355" s="45"/>
    </row>
    <row r="356" spans="2:72" ht="11.45" customHeight="1" x14ac:dyDescent="0.25">
      <c r="B356" s="48">
        <v>14</v>
      </c>
      <c r="C356" s="45"/>
      <c r="D356" s="45"/>
      <c r="E356" s="45"/>
      <c r="F356" s="49" t="s">
        <v>559</v>
      </c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9" t="s">
        <v>560</v>
      </c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  <c r="AQ356" s="45"/>
      <c r="AR356" s="85">
        <v>31.8</v>
      </c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  <c r="BH356" s="79">
        <v>60</v>
      </c>
      <c r="BI356" s="45"/>
      <c r="BJ356" s="45"/>
      <c r="BK356" s="45"/>
      <c r="BL356" s="45"/>
      <c r="BM356" s="45"/>
      <c r="BN356" s="45"/>
      <c r="BO356" s="49" t="s">
        <v>404</v>
      </c>
      <c r="BP356" s="45"/>
      <c r="BQ356" s="79">
        <f t="shared" si="23"/>
        <v>1908</v>
      </c>
      <c r="BR356" s="45"/>
      <c r="BS356" s="45"/>
      <c r="BT356" s="45"/>
    </row>
    <row r="357" spans="2:72" ht="11.25" customHeight="1" x14ac:dyDescent="0.25">
      <c r="B357" s="48">
        <v>15</v>
      </c>
      <c r="C357" s="45"/>
      <c r="D357" s="45"/>
      <c r="E357" s="45"/>
      <c r="F357" s="49" t="s">
        <v>561</v>
      </c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9" t="s">
        <v>562</v>
      </c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  <c r="AQ357" s="45"/>
      <c r="AR357" s="85">
        <v>22</v>
      </c>
      <c r="AS357" s="85"/>
      <c r="AT357" s="85"/>
      <c r="AU357" s="85"/>
      <c r="AV357" s="85"/>
      <c r="AW357" s="85"/>
      <c r="AX357" s="85"/>
      <c r="AY357" s="85"/>
      <c r="AZ357" s="85"/>
      <c r="BA357" s="85"/>
      <c r="BB357" s="85"/>
      <c r="BC357" s="85"/>
      <c r="BD357" s="85"/>
      <c r="BE357" s="85"/>
      <c r="BF357" s="85"/>
      <c r="BG357" s="85"/>
      <c r="BH357" s="79">
        <v>24</v>
      </c>
      <c r="BI357" s="45"/>
      <c r="BJ357" s="45"/>
      <c r="BK357" s="45"/>
      <c r="BL357" s="45"/>
      <c r="BM357" s="45"/>
      <c r="BN357" s="45"/>
      <c r="BO357" s="49" t="s">
        <v>404</v>
      </c>
      <c r="BP357" s="45"/>
      <c r="BQ357" s="79">
        <f t="shared" si="23"/>
        <v>528</v>
      </c>
      <c r="BR357" s="45"/>
      <c r="BS357" s="45"/>
      <c r="BT357" s="45"/>
    </row>
    <row r="358" spans="2:72" ht="11.45" customHeight="1" x14ac:dyDescent="0.25">
      <c r="B358" s="82">
        <f>SUM(BQ343:BT357)</f>
        <v>22191.5</v>
      </c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  <c r="AA358" s="83"/>
      <c r="AB358" s="83"/>
      <c r="AC358" s="83"/>
      <c r="AD358" s="83"/>
      <c r="AE358" s="83"/>
      <c r="AF358" s="83"/>
      <c r="AG358" s="83"/>
      <c r="AH358" s="83"/>
      <c r="AI358" s="83"/>
      <c r="AJ358" s="83"/>
      <c r="AK358" s="83"/>
      <c r="AL358" s="83"/>
      <c r="AM358" s="83"/>
      <c r="AN358" s="83"/>
      <c r="AO358" s="83"/>
      <c r="AP358" s="83"/>
      <c r="AQ358" s="83"/>
      <c r="AR358" s="83"/>
      <c r="AS358" s="83"/>
      <c r="AT358" s="83"/>
      <c r="AU358" s="83"/>
      <c r="AV358" s="83"/>
      <c r="AW358" s="83"/>
      <c r="AX358" s="83"/>
      <c r="AY358" s="83"/>
      <c r="AZ358" s="83"/>
      <c r="BA358" s="83"/>
      <c r="BB358" s="83"/>
      <c r="BC358" s="83"/>
      <c r="BD358" s="83"/>
      <c r="BE358" s="83"/>
      <c r="BF358" s="83"/>
      <c r="BG358" s="83"/>
      <c r="BH358" s="83"/>
      <c r="BI358" s="83"/>
      <c r="BJ358" s="83"/>
      <c r="BK358" s="83"/>
      <c r="BL358" s="83"/>
      <c r="BM358" s="83"/>
      <c r="BN358" s="83"/>
      <c r="BO358" s="83"/>
      <c r="BP358" s="83"/>
      <c r="BQ358" s="83"/>
      <c r="BR358" s="83"/>
      <c r="BS358" s="83"/>
      <c r="BT358" s="83"/>
    </row>
    <row r="359" spans="2:72" ht="3" customHeight="1" x14ac:dyDescent="0.25"/>
    <row r="360" spans="2:72" ht="4.3499999999999996" customHeight="1" x14ac:dyDescent="0.25"/>
    <row r="361" spans="2:72" ht="2.85" customHeight="1" x14ac:dyDescent="0.25"/>
    <row r="362" spans="2:72" ht="0" hidden="1" customHeight="1" x14ac:dyDescent="0.25"/>
    <row r="363" spans="2:72" ht="14.45" customHeight="1" x14ac:dyDescent="0.25">
      <c r="B363" s="81" t="s">
        <v>563</v>
      </c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</row>
    <row r="364" spans="2:72" ht="11.45" customHeight="1" x14ac:dyDescent="0.25">
      <c r="B364" s="86" t="s">
        <v>55</v>
      </c>
      <c r="C364" s="78"/>
      <c r="D364" s="78"/>
      <c r="E364" s="78"/>
      <c r="F364" s="87" t="s">
        <v>56</v>
      </c>
      <c r="G364" s="78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87" t="s">
        <v>6</v>
      </c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  <c r="AJ364" s="78"/>
      <c r="AK364" s="78"/>
      <c r="AL364" s="78"/>
      <c r="AM364" s="78"/>
      <c r="AN364" s="78"/>
      <c r="AO364" s="78"/>
      <c r="AP364" s="78"/>
      <c r="AQ364" s="78"/>
      <c r="AR364" s="86" t="s">
        <v>57</v>
      </c>
      <c r="AS364" s="78"/>
      <c r="AT364" s="78"/>
      <c r="AU364" s="78"/>
      <c r="AV364" s="78"/>
      <c r="AW364" s="78"/>
      <c r="AX364" s="78"/>
      <c r="AY364" s="78"/>
      <c r="AZ364" s="78"/>
      <c r="BA364" s="78"/>
      <c r="BB364" s="78"/>
      <c r="BC364" s="78"/>
      <c r="BD364" s="78"/>
      <c r="BE364" s="78"/>
      <c r="BF364" s="78"/>
      <c r="BG364" s="78"/>
      <c r="BH364" s="86" t="s">
        <v>58</v>
      </c>
      <c r="BI364" s="78"/>
      <c r="BJ364" s="78"/>
      <c r="BK364" s="78"/>
      <c r="BL364" s="78"/>
      <c r="BM364" s="78"/>
      <c r="BN364" s="78"/>
      <c r="BO364" s="87" t="s">
        <v>59</v>
      </c>
      <c r="BP364" s="78"/>
      <c r="BQ364" s="86" t="s">
        <v>60</v>
      </c>
      <c r="BR364" s="78"/>
      <c r="BS364" s="78"/>
      <c r="BT364" s="78"/>
    </row>
    <row r="365" spans="2:72" ht="11.45" customHeight="1" x14ac:dyDescent="0.25">
      <c r="B365" s="48">
        <v>1</v>
      </c>
      <c r="C365" s="45"/>
      <c r="D365" s="45"/>
      <c r="E365" s="45"/>
      <c r="F365" s="49" t="s">
        <v>564</v>
      </c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9" t="s">
        <v>565</v>
      </c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  <c r="AQ365" s="45"/>
      <c r="AR365" s="85">
        <v>665</v>
      </c>
      <c r="AS365" s="85"/>
      <c r="AT365" s="85"/>
      <c r="AU365" s="85"/>
      <c r="AV365" s="85"/>
      <c r="AW365" s="85"/>
      <c r="AX365" s="85"/>
      <c r="AY365" s="85"/>
      <c r="AZ365" s="85"/>
      <c r="BA365" s="85"/>
      <c r="BB365" s="85"/>
      <c r="BC365" s="85"/>
      <c r="BD365" s="85"/>
      <c r="BE365" s="85"/>
      <c r="BF365" s="85"/>
      <c r="BG365" s="85"/>
      <c r="BH365" s="79">
        <v>8</v>
      </c>
      <c r="BI365" s="45"/>
      <c r="BJ365" s="45"/>
      <c r="BK365" s="45"/>
      <c r="BL365" s="45"/>
      <c r="BM365" s="45"/>
      <c r="BN365" s="45"/>
      <c r="BO365" s="49" t="s">
        <v>566</v>
      </c>
      <c r="BP365" s="45"/>
      <c r="BQ365" s="50">
        <f t="shared" ref="BQ365:BQ381" si="24">AR365*BH365</f>
        <v>5320</v>
      </c>
      <c r="BR365" s="51"/>
      <c r="BS365" s="51"/>
      <c r="BT365" s="51"/>
    </row>
    <row r="366" spans="2:72" ht="11.25" customHeight="1" x14ac:dyDescent="0.25">
      <c r="B366" s="48">
        <v>2</v>
      </c>
      <c r="C366" s="45"/>
      <c r="D366" s="45"/>
      <c r="E366" s="45"/>
      <c r="F366" s="49" t="s">
        <v>564</v>
      </c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9" t="s">
        <v>565</v>
      </c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  <c r="AQ366" s="45"/>
      <c r="AR366" s="85">
        <v>665</v>
      </c>
      <c r="AS366" s="85"/>
      <c r="AT366" s="85"/>
      <c r="AU366" s="85"/>
      <c r="AV366" s="85"/>
      <c r="AW366" s="85"/>
      <c r="AX366" s="85"/>
      <c r="AY366" s="85"/>
      <c r="AZ366" s="85"/>
      <c r="BA366" s="85"/>
      <c r="BB366" s="85"/>
      <c r="BC366" s="85"/>
      <c r="BD366" s="85"/>
      <c r="BE366" s="85"/>
      <c r="BF366" s="85"/>
      <c r="BG366" s="85"/>
      <c r="BH366" s="79">
        <v>5.83</v>
      </c>
      <c r="BI366" s="45"/>
      <c r="BJ366" s="45"/>
      <c r="BK366" s="45"/>
      <c r="BL366" s="45"/>
      <c r="BM366" s="45"/>
      <c r="BN366" s="45"/>
      <c r="BO366" s="49" t="s">
        <v>566</v>
      </c>
      <c r="BP366" s="45"/>
      <c r="BQ366" s="50">
        <f t="shared" si="24"/>
        <v>3876.9500000000003</v>
      </c>
      <c r="BR366" s="51"/>
      <c r="BS366" s="51"/>
      <c r="BT366" s="51"/>
    </row>
    <row r="367" spans="2:72" ht="11.45" customHeight="1" x14ac:dyDescent="0.25">
      <c r="B367" s="48">
        <v>3</v>
      </c>
      <c r="C367" s="45"/>
      <c r="D367" s="45"/>
      <c r="E367" s="45"/>
      <c r="F367" s="49" t="s">
        <v>567</v>
      </c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9" t="s">
        <v>568</v>
      </c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  <c r="AQ367" s="45"/>
      <c r="AR367" s="85">
        <v>3.5</v>
      </c>
      <c r="AS367" s="85"/>
      <c r="AT367" s="85"/>
      <c r="AU367" s="85"/>
      <c r="AV367" s="85"/>
      <c r="AW367" s="85"/>
      <c r="AX367" s="85"/>
      <c r="AY367" s="85"/>
      <c r="AZ367" s="85"/>
      <c r="BA367" s="85"/>
      <c r="BB367" s="85"/>
      <c r="BC367" s="85"/>
      <c r="BD367" s="85"/>
      <c r="BE367" s="85"/>
      <c r="BF367" s="85"/>
      <c r="BG367" s="85"/>
      <c r="BH367" s="79">
        <v>22</v>
      </c>
      <c r="BI367" s="45"/>
      <c r="BJ367" s="45"/>
      <c r="BK367" s="45"/>
      <c r="BL367" s="45"/>
      <c r="BM367" s="45"/>
      <c r="BN367" s="45"/>
      <c r="BO367" s="49" t="s">
        <v>326</v>
      </c>
      <c r="BP367" s="45"/>
      <c r="BQ367" s="50">
        <f t="shared" si="24"/>
        <v>77</v>
      </c>
      <c r="BR367" s="51"/>
      <c r="BS367" s="51"/>
      <c r="BT367" s="51"/>
    </row>
    <row r="368" spans="2:72" ht="11.45" customHeight="1" x14ac:dyDescent="0.25">
      <c r="B368" s="48">
        <v>4</v>
      </c>
      <c r="C368" s="45"/>
      <c r="D368" s="45"/>
      <c r="E368" s="45"/>
      <c r="F368" s="49" t="s">
        <v>567</v>
      </c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9" t="s">
        <v>568</v>
      </c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  <c r="AQ368" s="45"/>
      <c r="AR368" s="85">
        <v>3.5</v>
      </c>
      <c r="AS368" s="85"/>
      <c r="AT368" s="85"/>
      <c r="AU368" s="85"/>
      <c r="AV368" s="85"/>
      <c r="AW368" s="85"/>
      <c r="AX368" s="85"/>
      <c r="AY368" s="85"/>
      <c r="AZ368" s="85"/>
      <c r="BA368" s="85"/>
      <c r="BB368" s="85"/>
      <c r="BC368" s="85"/>
      <c r="BD368" s="85"/>
      <c r="BE368" s="85"/>
      <c r="BF368" s="85"/>
      <c r="BG368" s="85"/>
      <c r="BH368" s="79">
        <v>40</v>
      </c>
      <c r="BI368" s="45"/>
      <c r="BJ368" s="45"/>
      <c r="BK368" s="45"/>
      <c r="BL368" s="45"/>
      <c r="BM368" s="45"/>
      <c r="BN368" s="45"/>
      <c r="BO368" s="49" t="s">
        <v>326</v>
      </c>
      <c r="BP368" s="45"/>
      <c r="BQ368" s="50">
        <f t="shared" si="24"/>
        <v>140</v>
      </c>
      <c r="BR368" s="51"/>
      <c r="BS368" s="51"/>
      <c r="BT368" s="51"/>
    </row>
    <row r="369" spans="2:72" ht="11.45" customHeight="1" x14ac:dyDescent="0.25">
      <c r="B369" s="48">
        <v>5</v>
      </c>
      <c r="C369" s="45"/>
      <c r="D369" s="45"/>
      <c r="E369" s="45"/>
      <c r="F369" s="49" t="s">
        <v>569</v>
      </c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9" t="s">
        <v>570</v>
      </c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  <c r="AQ369" s="45"/>
      <c r="AR369" s="85">
        <v>36</v>
      </c>
      <c r="AS369" s="85"/>
      <c r="AT369" s="85"/>
      <c r="AU369" s="85"/>
      <c r="AV369" s="85"/>
      <c r="AW369" s="85"/>
      <c r="AX369" s="85"/>
      <c r="AY369" s="85"/>
      <c r="AZ369" s="85"/>
      <c r="BA369" s="85"/>
      <c r="BB369" s="85"/>
      <c r="BC369" s="85"/>
      <c r="BD369" s="85"/>
      <c r="BE369" s="85"/>
      <c r="BF369" s="85"/>
      <c r="BG369" s="85"/>
      <c r="BH369" s="79">
        <v>70</v>
      </c>
      <c r="BI369" s="45"/>
      <c r="BJ369" s="45"/>
      <c r="BK369" s="45"/>
      <c r="BL369" s="45"/>
      <c r="BM369" s="45"/>
      <c r="BN369" s="45"/>
      <c r="BO369" s="49" t="s">
        <v>326</v>
      </c>
      <c r="BP369" s="45"/>
      <c r="BQ369" s="50">
        <f t="shared" si="24"/>
        <v>2520</v>
      </c>
      <c r="BR369" s="51"/>
      <c r="BS369" s="51"/>
      <c r="BT369" s="51"/>
    </row>
    <row r="370" spans="2:72" ht="11.25" customHeight="1" x14ac:dyDescent="0.25">
      <c r="B370" s="48">
        <v>6</v>
      </c>
      <c r="C370" s="45"/>
      <c r="D370" s="45"/>
      <c r="E370" s="45"/>
      <c r="F370" s="49" t="s">
        <v>569</v>
      </c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9" t="s">
        <v>570</v>
      </c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  <c r="AQ370" s="45"/>
      <c r="AR370" s="85">
        <v>36</v>
      </c>
      <c r="AS370" s="85"/>
      <c r="AT370" s="85"/>
      <c r="AU370" s="85"/>
      <c r="AV370" s="85"/>
      <c r="AW370" s="85"/>
      <c r="AX370" s="85"/>
      <c r="AY370" s="85"/>
      <c r="AZ370" s="85"/>
      <c r="BA370" s="85"/>
      <c r="BB370" s="85"/>
      <c r="BC370" s="85"/>
      <c r="BD370" s="85"/>
      <c r="BE370" s="85"/>
      <c r="BF370" s="85"/>
      <c r="BG370" s="85"/>
      <c r="BH370" s="79">
        <v>120</v>
      </c>
      <c r="BI370" s="45"/>
      <c r="BJ370" s="45"/>
      <c r="BK370" s="45"/>
      <c r="BL370" s="45"/>
      <c r="BM370" s="45"/>
      <c r="BN370" s="45"/>
      <c r="BO370" s="49" t="s">
        <v>326</v>
      </c>
      <c r="BP370" s="45"/>
      <c r="BQ370" s="50">
        <f t="shared" si="24"/>
        <v>4320</v>
      </c>
      <c r="BR370" s="51"/>
      <c r="BS370" s="51"/>
      <c r="BT370" s="51"/>
    </row>
    <row r="371" spans="2:72" ht="11.45" customHeight="1" x14ac:dyDescent="0.25">
      <c r="B371" s="48">
        <v>7</v>
      </c>
      <c r="C371" s="45"/>
      <c r="D371" s="45"/>
      <c r="E371" s="45"/>
      <c r="F371" s="49" t="s">
        <v>571</v>
      </c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9" t="s">
        <v>572</v>
      </c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  <c r="AQ371" s="45"/>
      <c r="AR371" s="85">
        <v>281.2</v>
      </c>
      <c r="AS371" s="85"/>
      <c r="AT371" s="85"/>
      <c r="AU371" s="85"/>
      <c r="AV371" s="85"/>
      <c r="AW371" s="85"/>
      <c r="AX371" s="85"/>
      <c r="AY371" s="85"/>
      <c r="AZ371" s="85"/>
      <c r="BA371" s="85"/>
      <c r="BB371" s="85"/>
      <c r="BC371" s="85"/>
      <c r="BD371" s="85"/>
      <c r="BE371" s="85"/>
      <c r="BF371" s="85"/>
      <c r="BG371" s="85"/>
      <c r="BH371" s="79">
        <v>40</v>
      </c>
      <c r="BI371" s="45"/>
      <c r="BJ371" s="45"/>
      <c r="BK371" s="45"/>
      <c r="BL371" s="45"/>
      <c r="BM371" s="45"/>
      <c r="BN371" s="45"/>
      <c r="BO371" s="49" t="s">
        <v>404</v>
      </c>
      <c r="BP371" s="45"/>
      <c r="BQ371" s="50">
        <f t="shared" si="24"/>
        <v>11248</v>
      </c>
      <c r="BR371" s="51"/>
      <c r="BS371" s="51"/>
      <c r="BT371" s="51"/>
    </row>
    <row r="372" spans="2:72" ht="11.45" customHeight="1" x14ac:dyDescent="0.25">
      <c r="B372" s="48">
        <v>8</v>
      </c>
      <c r="C372" s="45"/>
      <c r="D372" s="45"/>
      <c r="E372" s="45"/>
      <c r="F372" s="49" t="s">
        <v>573</v>
      </c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9" t="s">
        <v>574</v>
      </c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5"/>
      <c r="AN372" s="45"/>
      <c r="AO372" s="45"/>
      <c r="AP372" s="45"/>
      <c r="AQ372" s="45"/>
      <c r="AR372" s="85">
        <v>52.6</v>
      </c>
      <c r="AS372" s="85"/>
      <c r="AT372" s="85"/>
      <c r="AU372" s="85"/>
      <c r="AV372" s="85"/>
      <c r="AW372" s="85"/>
      <c r="AX372" s="85"/>
      <c r="AY372" s="85"/>
      <c r="AZ372" s="85"/>
      <c r="BA372" s="85"/>
      <c r="BB372" s="85"/>
      <c r="BC372" s="85"/>
      <c r="BD372" s="85"/>
      <c r="BE372" s="85"/>
      <c r="BF372" s="85"/>
      <c r="BG372" s="85"/>
      <c r="BH372" s="79">
        <v>40</v>
      </c>
      <c r="BI372" s="45"/>
      <c r="BJ372" s="45"/>
      <c r="BK372" s="45"/>
      <c r="BL372" s="45"/>
      <c r="BM372" s="45"/>
      <c r="BN372" s="45"/>
      <c r="BO372" s="49" t="s">
        <v>326</v>
      </c>
      <c r="BP372" s="45"/>
      <c r="BQ372" s="50">
        <f t="shared" si="24"/>
        <v>2104</v>
      </c>
      <c r="BR372" s="51"/>
      <c r="BS372" s="51"/>
      <c r="BT372" s="51"/>
    </row>
    <row r="373" spans="2:72" ht="11.45" customHeight="1" x14ac:dyDescent="0.25">
      <c r="B373" s="48">
        <v>9</v>
      </c>
      <c r="C373" s="45"/>
      <c r="D373" s="45"/>
      <c r="E373" s="45"/>
      <c r="F373" s="49" t="s">
        <v>573</v>
      </c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9" t="s">
        <v>574</v>
      </c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  <c r="AQ373" s="45"/>
      <c r="AR373" s="85">
        <v>52.6</v>
      </c>
      <c r="AS373" s="85"/>
      <c r="AT373" s="85"/>
      <c r="AU373" s="85"/>
      <c r="AV373" s="85"/>
      <c r="AW373" s="85"/>
      <c r="AX373" s="85"/>
      <c r="AY373" s="85"/>
      <c r="AZ373" s="85"/>
      <c r="BA373" s="85"/>
      <c r="BB373" s="85"/>
      <c r="BC373" s="85"/>
      <c r="BD373" s="85"/>
      <c r="BE373" s="85"/>
      <c r="BF373" s="85"/>
      <c r="BG373" s="85"/>
      <c r="BH373" s="79">
        <v>44</v>
      </c>
      <c r="BI373" s="45"/>
      <c r="BJ373" s="45"/>
      <c r="BK373" s="45"/>
      <c r="BL373" s="45"/>
      <c r="BM373" s="45"/>
      <c r="BN373" s="45"/>
      <c r="BO373" s="49" t="s">
        <v>326</v>
      </c>
      <c r="BP373" s="45"/>
      <c r="BQ373" s="50">
        <f t="shared" si="24"/>
        <v>2314.4</v>
      </c>
      <c r="BR373" s="51"/>
      <c r="BS373" s="51"/>
      <c r="BT373" s="51"/>
    </row>
    <row r="374" spans="2:72" ht="11.25" customHeight="1" x14ac:dyDescent="0.25">
      <c r="B374" s="48">
        <v>10</v>
      </c>
      <c r="C374" s="45"/>
      <c r="D374" s="45"/>
      <c r="E374" s="45"/>
      <c r="F374" s="49" t="s">
        <v>575</v>
      </c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9" t="s">
        <v>576</v>
      </c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  <c r="AQ374" s="45"/>
      <c r="AR374" s="85">
        <v>135</v>
      </c>
      <c r="AS374" s="85"/>
      <c r="AT374" s="85"/>
      <c r="AU374" s="85"/>
      <c r="AV374" s="85"/>
      <c r="AW374" s="85"/>
      <c r="AX374" s="85"/>
      <c r="AY374" s="85"/>
      <c r="AZ374" s="85"/>
      <c r="BA374" s="85"/>
      <c r="BB374" s="85"/>
      <c r="BC374" s="85"/>
      <c r="BD374" s="85"/>
      <c r="BE374" s="85"/>
      <c r="BF374" s="85"/>
      <c r="BG374" s="85"/>
      <c r="BH374" s="79">
        <v>120</v>
      </c>
      <c r="BI374" s="45"/>
      <c r="BJ374" s="45"/>
      <c r="BK374" s="45"/>
      <c r="BL374" s="45"/>
      <c r="BM374" s="45"/>
      <c r="BN374" s="45"/>
      <c r="BO374" s="49" t="s">
        <v>404</v>
      </c>
      <c r="BP374" s="45"/>
      <c r="BQ374" s="50">
        <f t="shared" si="24"/>
        <v>16200</v>
      </c>
      <c r="BR374" s="51"/>
      <c r="BS374" s="51"/>
      <c r="BT374" s="51"/>
    </row>
    <row r="375" spans="2:72" ht="11.45" customHeight="1" x14ac:dyDescent="0.25">
      <c r="B375" s="48">
        <v>11</v>
      </c>
      <c r="C375" s="45"/>
      <c r="D375" s="45"/>
      <c r="E375" s="45"/>
      <c r="F375" s="49" t="s">
        <v>577</v>
      </c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9" t="s">
        <v>578</v>
      </c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  <c r="AQ375" s="45"/>
      <c r="AR375" s="85">
        <v>135</v>
      </c>
      <c r="AS375" s="85"/>
      <c r="AT375" s="85"/>
      <c r="AU375" s="85"/>
      <c r="AV375" s="85"/>
      <c r="AW375" s="85"/>
      <c r="AX375" s="85"/>
      <c r="AY375" s="85"/>
      <c r="AZ375" s="85"/>
      <c r="BA375" s="85"/>
      <c r="BB375" s="85"/>
      <c r="BC375" s="85"/>
      <c r="BD375" s="85"/>
      <c r="BE375" s="85"/>
      <c r="BF375" s="85"/>
      <c r="BG375" s="85"/>
      <c r="BH375" s="79">
        <v>22</v>
      </c>
      <c r="BI375" s="45"/>
      <c r="BJ375" s="45"/>
      <c r="BK375" s="45"/>
      <c r="BL375" s="45"/>
      <c r="BM375" s="45"/>
      <c r="BN375" s="45"/>
      <c r="BO375" s="49" t="s">
        <v>404</v>
      </c>
      <c r="BP375" s="45"/>
      <c r="BQ375" s="50">
        <f t="shared" si="24"/>
        <v>2970</v>
      </c>
      <c r="BR375" s="51"/>
      <c r="BS375" s="51"/>
      <c r="BT375" s="51"/>
    </row>
    <row r="376" spans="2:72" ht="11.45" customHeight="1" x14ac:dyDescent="0.25">
      <c r="B376" s="48">
        <v>12</v>
      </c>
      <c r="C376" s="45"/>
      <c r="D376" s="45"/>
      <c r="E376" s="45"/>
      <c r="F376" s="49" t="s">
        <v>579</v>
      </c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9" t="s">
        <v>580</v>
      </c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  <c r="AR376" s="85">
        <v>108.6</v>
      </c>
      <c r="AS376" s="85"/>
      <c r="AT376" s="85"/>
      <c r="AU376" s="85"/>
      <c r="AV376" s="85"/>
      <c r="AW376" s="85"/>
      <c r="AX376" s="85"/>
      <c r="AY376" s="85"/>
      <c r="AZ376" s="85"/>
      <c r="BA376" s="85"/>
      <c r="BB376" s="85"/>
      <c r="BC376" s="85"/>
      <c r="BD376" s="85"/>
      <c r="BE376" s="85"/>
      <c r="BF376" s="85"/>
      <c r="BG376" s="85"/>
      <c r="BH376" s="79">
        <v>70</v>
      </c>
      <c r="BI376" s="45"/>
      <c r="BJ376" s="45"/>
      <c r="BK376" s="45"/>
      <c r="BL376" s="45"/>
      <c r="BM376" s="45"/>
      <c r="BN376" s="45"/>
      <c r="BO376" s="49" t="s">
        <v>404</v>
      </c>
      <c r="BP376" s="45"/>
      <c r="BQ376" s="50">
        <f t="shared" si="24"/>
        <v>7602</v>
      </c>
      <c r="BR376" s="51"/>
      <c r="BS376" s="51"/>
      <c r="BT376" s="51"/>
    </row>
    <row r="377" spans="2:72" ht="11.45" customHeight="1" x14ac:dyDescent="0.25">
      <c r="B377" s="48">
        <v>13</v>
      </c>
      <c r="C377" s="45"/>
      <c r="D377" s="45"/>
      <c r="E377" s="45"/>
      <c r="F377" s="49" t="s">
        <v>581</v>
      </c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9" t="s">
        <v>582</v>
      </c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  <c r="AQ377" s="45"/>
      <c r="AR377" s="85">
        <v>235.8</v>
      </c>
      <c r="AS377" s="85"/>
      <c r="AT377" s="85"/>
      <c r="AU377" s="85"/>
      <c r="AV377" s="85"/>
      <c r="AW377" s="85"/>
      <c r="AX377" s="85"/>
      <c r="AY377" s="85"/>
      <c r="AZ377" s="85"/>
      <c r="BA377" s="85"/>
      <c r="BB377" s="85"/>
      <c r="BC377" s="85"/>
      <c r="BD377" s="85"/>
      <c r="BE377" s="85"/>
      <c r="BF377" s="85"/>
      <c r="BG377" s="85"/>
      <c r="BH377" s="79">
        <v>40</v>
      </c>
      <c r="BI377" s="45"/>
      <c r="BJ377" s="45"/>
      <c r="BK377" s="45"/>
      <c r="BL377" s="45"/>
      <c r="BM377" s="45"/>
      <c r="BN377" s="45"/>
      <c r="BO377" s="49" t="s">
        <v>326</v>
      </c>
      <c r="BP377" s="45"/>
      <c r="BQ377" s="50">
        <f t="shared" si="24"/>
        <v>9432</v>
      </c>
      <c r="BR377" s="51"/>
      <c r="BS377" s="51"/>
      <c r="BT377" s="51"/>
    </row>
    <row r="378" spans="2:72" ht="11.45" customHeight="1" x14ac:dyDescent="0.25">
      <c r="B378" s="48">
        <v>14</v>
      </c>
      <c r="C378" s="45"/>
      <c r="D378" s="45"/>
      <c r="E378" s="45"/>
      <c r="F378" s="49" t="s">
        <v>583</v>
      </c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9" t="s">
        <v>584</v>
      </c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  <c r="AQ378" s="45"/>
      <c r="AR378" s="85">
        <v>163</v>
      </c>
      <c r="AS378" s="85"/>
      <c r="AT378" s="85"/>
      <c r="AU378" s="85"/>
      <c r="AV378" s="85"/>
      <c r="AW378" s="85"/>
      <c r="AX378" s="85"/>
      <c r="AY378" s="85"/>
      <c r="AZ378" s="85"/>
      <c r="BA378" s="85"/>
      <c r="BB378" s="85"/>
      <c r="BC378" s="85"/>
      <c r="BD378" s="85"/>
      <c r="BE378" s="85"/>
      <c r="BF378" s="85"/>
      <c r="BG378" s="85"/>
      <c r="BH378" s="79">
        <v>44</v>
      </c>
      <c r="BI378" s="45"/>
      <c r="BJ378" s="45"/>
      <c r="BK378" s="45"/>
      <c r="BL378" s="45"/>
      <c r="BM378" s="45"/>
      <c r="BN378" s="45"/>
      <c r="BO378" s="49" t="s">
        <v>326</v>
      </c>
      <c r="BP378" s="45"/>
      <c r="BQ378" s="50">
        <f t="shared" si="24"/>
        <v>7172</v>
      </c>
      <c r="BR378" s="51"/>
      <c r="BS378" s="51"/>
      <c r="BT378" s="51"/>
    </row>
    <row r="379" spans="2:72" ht="11.25" customHeight="1" x14ac:dyDescent="0.25">
      <c r="B379" s="48">
        <v>15</v>
      </c>
      <c r="C379" s="45"/>
      <c r="D379" s="45"/>
      <c r="E379" s="45"/>
      <c r="F379" s="49" t="s">
        <v>585</v>
      </c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9" t="s">
        <v>586</v>
      </c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45"/>
      <c r="AK379" s="45"/>
      <c r="AL379" s="45"/>
      <c r="AM379" s="45"/>
      <c r="AN379" s="45"/>
      <c r="AO379" s="45"/>
      <c r="AP379" s="45"/>
      <c r="AQ379" s="45"/>
      <c r="AR379" s="85">
        <v>97</v>
      </c>
      <c r="AS379" s="85"/>
      <c r="AT379" s="85"/>
      <c r="AU379" s="85"/>
      <c r="AV379" s="85"/>
      <c r="AW379" s="85"/>
      <c r="AX379" s="85"/>
      <c r="AY379" s="85"/>
      <c r="AZ379" s="85"/>
      <c r="BA379" s="85"/>
      <c r="BB379" s="85"/>
      <c r="BC379" s="85"/>
      <c r="BD379" s="85"/>
      <c r="BE379" s="85"/>
      <c r="BF379" s="85"/>
      <c r="BG379" s="85"/>
      <c r="BH379" s="79">
        <v>120</v>
      </c>
      <c r="BI379" s="45"/>
      <c r="BJ379" s="45"/>
      <c r="BK379" s="45"/>
      <c r="BL379" s="45"/>
      <c r="BM379" s="45"/>
      <c r="BN379" s="45"/>
      <c r="BO379" s="49" t="s">
        <v>326</v>
      </c>
      <c r="BP379" s="45"/>
      <c r="BQ379" s="50">
        <f t="shared" si="24"/>
        <v>11640</v>
      </c>
      <c r="BR379" s="51"/>
      <c r="BS379" s="51"/>
      <c r="BT379" s="51"/>
    </row>
    <row r="380" spans="2:72" ht="11.45" customHeight="1" x14ac:dyDescent="0.25">
      <c r="B380" s="48">
        <v>16</v>
      </c>
      <c r="C380" s="45"/>
      <c r="D380" s="45"/>
      <c r="E380" s="45"/>
      <c r="F380" s="49" t="s">
        <v>587</v>
      </c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9" t="s">
        <v>588</v>
      </c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  <c r="AQ380" s="45"/>
      <c r="AR380" s="85">
        <v>47.7</v>
      </c>
      <c r="AS380" s="85"/>
      <c r="AT380" s="85"/>
      <c r="AU380" s="85"/>
      <c r="AV380" s="85"/>
      <c r="AW380" s="85"/>
      <c r="AX380" s="85"/>
      <c r="AY380" s="85"/>
      <c r="AZ380" s="85"/>
      <c r="BA380" s="85"/>
      <c r="BB380" s="85"/>
      <c r="BC380" s="85"/>
      <c r="BD380" s="85"/>
      <c r="BE380" s="85"/>
      <c r="BF380" s="85"/>
      <c r="BG380" s="85"/>
      <c r="BH380" s="79">
        <v>40</v>
      </c>
      <c r="BI380" s="45"/>
      <c r="BJ380" s="45"/>
      <c r="BK380" s="45"/>
      <c r="BL380" s="45"/>
      <c r="BM380" s="45"/>
      <c r="BN380" s="45"/>
      <c r="BO380" s="49" t="s">
        <v>326</v>
      </c>
      <c r="BP380" s="45"/>
      <c r="BQ380" s="50">
        <f t="shared" si="24"/>
        <v>1908</v>
      </c>
      <c r="BR380" s="51"/>
      <c r="BS380" s="51"/>
      <c r="BT380" s="51"/>
    </row>
    <row r="381" spans="2:72" ht="11.45" customHeight="1" x14ac:dyDescent="0.25">
      <c r="B381" s="48">
        <v>17</v>
      </c>
      <c r="C381" s="45"/>
      <c r="D381" s="45"/>
      <c r="E381" s="45"/>
      <c r="F381" s="49" t="s">
        <v>587</v>
      </c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9" t="s">
        <v>588</v>
      </c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  <c r="AQ381" s="45"/>
      <c r="AR381" s="85">
        <v>47.7</v>
      </c>
      <c r="AS381" s="85"/>
      <c r="AT381" s="85"/>
      <c r="AU381" s="85"/>
      <c r="AV381" s="85"/>
      <c r="AW381" s="85"/>
      <c r="AX381" s="85"/>
      <c r="AY381" s="85"/>
      <c r="AZ381" s="85"/>
      <c r="BA381" s="85"/>
      <c r="BB381" s="85"/>
      <c r="BC381" s="85"/>
      <c r="BD381" s="85"/>
      <c r="BE381" s="85"/>
      <c r="BF381" s="85"/>
      <c r="BG381" s="85"/>
      <c r="BH381" s="79">
        <v>22</v>
      </c>
      <c r="BI381" s="45"/>
      <c r="BJ381" s="45"/>
      <c r="BK381" s="45"/>
      <c r="BL381" s="45"/>
      <c r="BM381" s="45"/>
      <c r="BN381" s="45"/>
      <c r="BO381" s="49" t="s">
        <v>326</v>
      </c>
      <c r="BP381" s="45"/>
      <c r="BQ381" s="50">
        <f t="shared" si="24"/>
        <v>1049.4000000000001</v>
      </c>
      <c r="BR381" s="51"/>
      <c r="BS381" s="51"/>
      <c r="BT381" s="51"/>
    </row>
    <row r="382" spans="2:72" ht="11.25" customHeight="1" x14ac:dyDescent="0.25">
      <c r="B382" s="82">
        <f>SUM(BQ365:BT381)</f>
        <v>89893.75</v>
      </c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83"/>
      <c r="Y382" s="83"/>
      <c r="Z382" s="83"/>
      <c r="AA382" s="83"/>
      <c r="AB382" s="83"/>
      <c r="AC382" s="83"/>
      <c r="AD382" s="83"/>
      <c r="AE382" s="83"/>
      <c r="AF382" s="83"/>
      <c r="AG382" s="83"/>
      <c r="AH382" s="83"/>
      <c r="AI382" s="83"/>
      <c r="AJ382" s="83"/>
      <c r="AK382" s="83"/>
      <c r="AL382" s="83"/>
      <c r="AM382" s="83"/>
      <c r="AN382" s="83"/>
      <c r="AO382" s="83"/>
      <c r="AP382" s="83"/>
      <c r="AQ382" s="83"/>
      <c r="AR382" s="83"/>
      <c r="AS382" s="83"/>
      <c r="AT382" s="83"/>
      <c r="AU382" s="83"/>
      <c r="AV382" s="83"/>
      <c r="AW382" s="83"/>
      <c r="AX382" s="83"/>
      <c r="AY382" s="83"/>
      <c r="AZ382" s="83"/>
      <c r="BA382" s="83"/>
      <c r="BB382" s="83"/>
      <c r="BC382" s="83"/>
      <c r="BD382" s="83"/>
      <c r="BE382" s="83"/>
      <c r="BF382" s="83"/>
      <c r="BG382" s="83"/>
      <c r="BH382" s="83"/>
      <c r="BI382" s="83"/>
      <c r="BJ382" s="83"/>
      <c r="BK382" s="83"/>
      <c r="BL382" s="83"/>
      <c r="BM382" s="83"/>
      <c r="BN382" s="83"/>
      <c r="BO382" s="83"/>
      <c r="BP382" s="83"/>
      <c r="BQ382" s="83"/>
      <c r="BR382" s="83"/>
      <c r="BS382" s="83"/>
      <c r="BT382" s="83"/>
    </row>
    <row r="383" spans="2:72" ht="0" hidden="1" customHeight="1" x14ac:dyDescent="0.25"/>
    <row r="384" spans="2:72" ht="3" customHeight="1" x14ac:dyDescent="0.25"/>
    <row r="385" spans="2:72" ht="4.3499999999999996" customHeight="1" x14ac:dyDescent="0.25"/>
    <row r="386" spans="2:72" ht="2.85" customHeight="1" x14ac:dyDescent="0.25"/>
    <row r="387" spans="2:72" ht="14.45" customHeight="1" x14ac:dyDescent="0.25">
      <c r="B387" s="81" t="s">
        <v>589</v>
      </c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</row>
    <row r="388" spans="2:72" ht="0" hidden="1" customHeight="1" x14ac:dyDescent="0.25"/>
    <row r="389" spans="2:72" ht="11.45" customHeight="1" x14ac:dyDescent="0.25">
      <c r="B389" s="86" t="s">
        <v>55</v>
      </c>
      <c r="C389" s="78"/>
      <c r="D389" s="78"/>
      <c r="E389" s="78"/>
      <c r="F389" s="87" t="s">
        <v>56</v>
      </c>
      <c r="G389" s="78"/>
      <c r="H389" s="78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87" t="s">
        <v>6</v>
      </c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  <c r="AJ389" s="78"/>
      <c r="AK389" s="78"/>
      <c r="AL389" s="78"/>
      <c r="AM389" s="78"/>
      <c r="AN389" s="78"/>
      <c r="AO389" s="78"/>
      <c r="AP389" s="78"/>
      <c r="AQ389" s="78"/>
      <c r="AR389" s="86" t="s">
        <v>57</v>
      </c>
      <c r="AS389" s="78"/>
      <c r="AT389" s="78"/>
      <c r="AU389" s="78"/>
      <c r="AV389" s="78"/>
      <c r="AW389" s="78"/>
      <c r="AX389" s="78"/>
      <c r="AY389" s="78"/>
      <c r="AZ389" s="78"/>
      <c r="BA389" s="78"/>
      <c r="BB389" s="78"/>
      <c r="BC389" s="78"/>
      <c r="BD389" s="78"/>
      <c r="BE389" s="78"/>
      <c r="BF389" s="78"/>
      <c r="BG389" s="78"/>
      <c r="BH389" s="86" t="s">
        <v>58</v>
      </c>
      <c r="BI389" s="78"/>
      <c r="BJ389" s="78"/>
      <c r="BK389" s="78"/>
      <c r="BL389" s="78"/>
      <c r="BM389" s="78"/>
      <c r="BN389" s="78"/>
      <c r="BO389" s="87" t="s">
        <v>59</v>
      </c>
      <c r="BP389" s="78"/>
      <c r="BQ389" s="86" t="s">
        <v>60</v>
      </c>
      <c r="BR389" s="78"/>
      <c r="BS389" s="78"/>
      <c r="BT389" s="78"/>
    </row>
    <row r="390" spans="2:72" ht="11.45" customHeight="1" x14ac:dyDescent="0.25">
      <c r="B390" s="48">
        <v>1</v>
      </c>
      <c r="C390" s="45"/>
      <c r="D390" s="45"/>
      <c r="E390" s="45"/>
      <c r="F390" s="49" t="s">
        <v>590</v>
      </c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9" t="s">
        <v>591</v>
      </c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  <c r="AQ390" s="45"/>
      <c r="AR390" s="85">
        <v>24.3</v>
      </c>
      <c r="AS390" s="85"/>
      <c r="AT390" s="85"/>
      <c r="AU390" s="85"/>
      <c r="AV390" s="85"/>
      <c r="AW390" s="85"/>
      <c r="AX390" s="85"/>
      <c r="AY390" s="85"/>
      <c r="AZ390" s="85"/>
      <c r="BA390" s="85"/>
      <c r="BB390" s="85"/>
      <c r="BC390" s="85"/>
      <c r="BD390" s="85"/>
      <c r="BE390" s="85"/>
      <c r="BF390" s="85"/>
      <c r="BG390" s="85"/>
      <c r="BH390" s="79">
        <v>34</v>
      </c>
      <c r="BI390" s="45"/>
      <c r="BJ390" s="45"/>
      <c r="BK390" s="45"/>
      <c r="BL390" s="45"/>
      <c r="BM390" s="45"/>
      <c r="BN390" s="45"/>
      <c r="BO390" s="49" t="s">
        <v>326</v>
      </c>
      <c r="BP390" s="45"/>
      <c r="BQ390" s="50">
        <f t="shared" ref="BQ390:BQ399" si="25">AR390*BH390</f>
        <v>826.2</v>
      </c>
      <c r="BR390" s="51"/>
      <c r="BS390" s="51"/>
      <c r="BT390" s="51"/>
    </row>
    <row r="391" spans="2:72" ht="11.25" customHeight="1" x14ac:dyDescent="0.25">
      <c r="B391" s="48">
        <v>2</v>
      </c>
      <c r="C391" s="45"/>
      <c r="D391" s="45"/>
      <c r="E391" s="45"/>
      <c r="F391" s="49" t="s">
        <v>590</v>
      </c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9" t="s">
        <v>591</v>
      </c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  <c r="AR391" s="85">
        <v>24.3</v>
      </c>
      <c r="AS391" s="85"/>
      <c r="AT391" s="85"/>
      <c r="AU391" s="85"/>
      <c r="AV391" s="85"/>
      <c r="AW391" s="85"/>
      <c r="AX391" s="85"/>
      <c r="AY391" s="85"/>
      <c r="AZ391" s="85"/>
      <c r="BA391" s="85"/>
      <c r="BB391" s="85"/>
      <c r="BC391" s="85"/>
      <c r="BD391" s="85"/>
      <c r="BE391" s="85"/>
      <c r="BF391" s="85"/>
      <c r="BG391" s="85"/>
      <c r="BH391" s="79">
        <v>6</v>
      </c>
      <c r="BI391" s="45"/>
      <c r="BJ391" s="45"/>
      <c r="BK391" s="45"/>
      <c r="BL391" s="45"/>
      <c r="BM391" s="45"/>
      <c r="BN391" s="45"/>
      <c r="BO391" s="49" t="s">
        <v>326</v>
      </c>
      <c r="BP391" s="45"/>
      <c r="BQ391" s="50">
        <f t="shared" si="25"/>
        <v>145.80000000000001</v>
      </c>
      <c r="BR391" s="51"/>
      <c r="BS391" s="51"/>
      <c r="BT391" s="51"/>
    </row>
    <row r="392" spans="2:72" ht="11.45" customHeight="1" x14ac:dyDescent="0.25">
      <c r="B392" s="48">
        <v>3</v>
      </c>
      <c r="C392" s="45"/>
      <c r="D392" s="45"/>
      <c r="E392" s="45"/>
      <c r="F392" s="49" t="s">
        <v>592</v>
      </c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9" t="s">
        <v>593</v>
      </c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5"/>
      <c r="AP392" s="45"/>
      <c r="AQ392" s="45"/>
      <c r="AR392" s="85">
        <v>129</v>
      </c>
      <c r="AS392" s="85"/>
      <c r="AT392" s="85"/>
      <c r="AU392" s="85"/>
      <c r="AV392" s="85"/>
      <c r="AW392" s="85"/>
      <c r="AX392" s="85"/>
      <c r="AY392" s="85"/>
      <c r="AZ392" s="85"/>
      <c r="BA392" s="85"/>
      <c r="BB392" s="85"/>
      <c r="BC392" s="85"/>
      <c r="BD392" s="85"/>
      <c r="BE392" s="85"/>
      <c r="BF392" s="85"/>
      <c r="BG392" s="85"/>
      <c r="BH392" s="79">
        <v>28</v>
      </c>
      <c r="BI392" s="45"/>
      <c r="BJ392" s="45"/>
      <c r="BK392" s="45"/>
      <c r="BL392" s="45"/>
      <c r="BM392" s="45"/>
      <c r="BN392" s="45"/>
      <c r="BO392" s="49" t="s">
        <v>326</v>
      </c>
      <c r="BP392" s="45"/>
      <c r="BQ392" s="50">
        <f t="shared" si="25"/>
        <v>3612</v>
      </c>
      <c r="BR392" s="51"/>
      <c r="BS392" s="51"/>
      <c r="BT392" s="51"/>
    </row>
    <row r="393" spans="2:72" ht="11.45" customHeight="1" x14ac:dyDescent="0.25">
      <c r="B393" s="48">
        <v>4</v>
      </c>
      <c r="C393" s="45"/>
      <c r="D393" s="45"/>
      <c r="E393" s="45"/>
      <c r="F393" s="49" t="s">
        <v>594</v>
      </c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9" t="s">
        <v>595</v>
      </c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5"/>
      <c r="AN393" s="45"/>
      <c r="AO393" s="45"/>
      <c r="AP393" s="45"/>
      <c r="AQ393" s="45"/>
      <c r="AR393" s="85">
        <v>290</v>
      </c>
      <c r="AS393" s="85"/>
      <c r="AT393" s="85"/>
      <c r="AU393" s="85"/>
      <c r="AV393" s="85"/>
      <c r="AW393" s="85"/>
      <c r="AX393" s="85"/>
      <c r="AY393" s="85"/>
      <c r="AZ393" s="85"/>
      <c r="BA393" s="85"/>
      <c r="BB393" s="85"/>
      <c r="BC393" s="85"/>
      <c r="BD393" s="85"/>
      <c r="BE393" s="85"/>
      <c r="BF393" s="85"/>
      <c r="BG393" s="85"/>
      <c r="BH393" s="79">
        <v>1</v>
      </c>
      <c r="BI393" s="45"/>
      <c r="BJ393" s="45"/>
      <c r="BK393" s="45"/>
      <c r="BL393" s="45"/>
      <c r="BM393" s="45"/>
      <c r="BN393" s="45"/>
      <c r="BO393" s="49" t="s">
        <v>326</v>
      </c>
      <c r="BP393" s="45"/>
      <c r="BQ393" s="50">
        <f t="shared" si="25"/>
        <v>290</v>
      </c>
      <c r="BR393" s="51"/>
      <c r="BS393" s="51"/>
      <c r="BT393" s="51"/>
    </row>
    <row r="394" spans="2:72" ht="11.45" customHeight="1" x14ac:dyDescent="0.25">
      <c r="B394" s="48">
        <v>5</v>
      </c>
      <c r="C394" s="45"/>
      <c r="D394" s="45"/>
      <c r="E394" s="45"/>
      <c r="F394" s="49" t="s">
        <v>596</v>
      </c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9" t="s">
        <v>597</v>
      </c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  <c r="AQ394" s="45"/>
      <c r="AR394" s="85">
        <v>8.6</v>
      </c>
      <c r="AS394" s="85"/>
      <c r="AT394" s="85"/>
      <c r="AU394" s="85"/>
      <c r="AV394" s="85"/>
      <c r="AW394" s="85"/>
      <c r="AX394" s="85"/>
      <c r="AY394" s="85"/>
      <c r="AZ394" s="85"/>
      <c r="BA394" s="85"/>
      <c r="BB394" s="85"/>
      <c r="BC394" s="85"/>
      <c r="BD394" s="85"/>
      <c r="BE394" s="85"/>
      <c r="BF394" s="85"/>
      <c r="BG394" s="85"/>
      <c r="BH394" s="79">
        <v>4</v>
      </c>
      <c r="BI394" s="45"/>
      <c r="BJ394" s="45"/>
      <c r="BK394" s="45"/>
      <c r="BL394" s="45"/>
      <c r="BM394" s="45"/>
      <c r="BN394" s="45"/>
      <c r="BO394" s="49" t="s">
        <v>326</v>
      </c>
      <c r="BP394" s="45"/>
      <c r="BQ394" s="50">
        <f t="shared" si="25"/>
        <v>34.4</v>
      </c>
      <c r="BR394" s="51"/>
      <c r="BS394" s="51"/>
      <c r="BT394" s="51"/>
    </row>
    <row r="395" spans="2:72" ht="11.25" customHeight="1" x14ac:dyDescent="0.25">
      <c r="B395" s="48">
        <v>6</v>
      </c>
      <c r="C395" s="45"/>
      <c r="D395" s="45"/>
      <c r="E395" s="45"/>
      <c r="F395" s="49" t="s">
        <v>598</v>
      </c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9" t="s">
        <v>599</v>
      </c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  <c r="AQ395" s="45"/>
      <c r="AR395" s="85">
        <v>6.6</v>
      </c>
      <c r="AS395" s="85"/>
      <c r="AT395" s="85"/>
      <c r="AU395" s="85"/>
      <c r="AV395" s="85"/>
      <c r="AW395" s="85"/>
      <c r="AX395" s="85"/>
      <c r="AY395" s="85"/>
      <c r="AZ395" s="85"/>
      <c r="BA395" s="85"/>
      <c r="BB395" s="85"/>
      <c r="BC395" s="85"/>
      <c r="BD395" s="85"/>
      <c r="BE395" s="85"/>
      <c r="BF395" s="85"/>
      <c r="BG395" s="85"/>
      <c r="BH395" s="79">
        <v>158</v>
      </c>
      <c r="BI395" s="45"/>
      <c r="BJ395" s="45"/>
      <c r="BK395" s="45"/>
      <c r="BL395" s="45"/>
      <c r="BM395" s="45"/>
      <c r="BN395" s="45"/>
      <c r="BO395" s="49" t="s">
        <v>326</v>
      </c>
      <c r="BP395" s="45"/>
      <c r="BQ395" s="50">
        <f t="shared" si="25"/>
        <v>1042.8</v>
      </c>
      <c r="BR395" s="51"/>
      <c r="BS395" s="51"/>
      <c r="BT395" s="51"/>
    </row>
    <row r="396" spans="2:72" ht="11.45" customHeight="1" x14ac:dyDescent="0.25">
      <c r="B396" s="48">
        <v>7</v>
      </c>
      <c r="C396" s="45"/>
      <c r="D396" s="45"/>
      <c r="E396" s="45"/>
      <c r="F396" s="49" t="s">
        <v>598</v>
      </c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9" t="s">
        <v>599</v>
      </c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  <c r="AQ396" s="45"/>
      <c r="AR396" s="85">
        <v>6.6</v>
      </c>
      <c r="AS396" s="85"/>
      <c r="AT396" s="85"/>
      <c r="AU396" s="85"/>
      <c r="AV396" s="85"/>
      <c r="AW396" s="85"/>
      <c r="AX396" s="85"/>
      <c r="AY396" s="85"/>
      <c r="AZ396" s="85"/>
      <c r="BA396" s="85"/>
      <c r="BB396" s="85"/>
      <c r="BC396" s="85"/>
      <c r="BD396" s="85"/>
      <c r="BE396" s="85"/>
      <c r="BF396" s="85"/>
      <c r="BG396" s="85"/>
      <c r="BH396" s="79">
        <v>5</v>
      </c>
      <c r="BI396" s="45"/>
      <c r="BJ396" s="45"/>
      <c r="BK396" s="45"/>
      <c r="BL396" s="45"/>
      <c r="BM396" s="45"/>
      <c r="BN396" s="45"/>
      <c r="BO396" s="49" t="s">
        <v>326</v>
      </c>
      <c r="BP396" s="45"/>
      <c r="BQ396" s="50">
        <f t="shared" si="25"/>
        <v>33</v>
      </c>
      <c r="BR396" s="51"/>
      <c r="BS396" s="51"/>
      <c r="BT396" s="51"/>
    </row>
    <row r="397" spans="2:72" ht="11.45" customHeight="1" x14ac:dyDescent="0.25">
      <c r="B397" s="48">
        <v>8</v>
      </c>
      <c r="C397" s="45"/>
      <c r="D397" s="45"/>
      <c r="E397" s="45"/>
      <c r="F397" s="49" t="s">
        <v>600</v>
      </c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9" t="s">
        <v>601</v>
      </c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  <c r="AQ397" s="45"/>
      <c r="AR397" s="85">
        <v>421.6</v>
      </c>
      <c r="AS397" s="85"/>
      <c r="AT397" s="85"/>
      <c r="AU397" s="85"/>
      <c r="AV397" s="85"/>
      <c r="AW397" s="85"/>
      <c r="AX397" s="85"/>
      <c r="AY397" s="85"/>
      <c r="AZ397" s="85"/>
      <c r="BA397" s="85"/>
      <c r="BB397" s="85"/>
      <c r="BC397" s="85"/>
      <c r="BD397" s="85"/>
      <c r="BE397" s="85"/>
      <c r="BF397" s="85"/>
      <c r="BG397" s="85"/>
      <c r="BH397" s="79">
        <v>4</v>
      </c>
      <c r="BI397" s="45"/>
      <c r="BJ397" s="45"/>
      <c r="BK397" s="45"/>
      <c r="BL397" s="45"/>
      <c r="BM397" s="45"/>
      <c r="BN397" s="45"/>
      <c r="BO397" s="49" t="s">
        <v>326</v>
      </c>
      <c r="BP397" s="45"/>
      <c r="BQ397" s="50">
        <f t="shared" si="25"/>
        <v>1686.4</v>
      </c>
      <c r="BR397" s="51"/>
      <c r="BS397" s="51"/>
      <c r="BT397" s="51"/>
    </row>
    <row r="398" spans="2:72" ht="11.45" customHeight="1" x14ac:dyDescent="0.25">
      <c r="B398" s="48">
        <v>9</v>
      </c>
      <c r="C398" s="45"/>
      <c r="D398" s="45"/>
      <c r="E398" s="45"/>
      <c r="F398" s="49" t="s">
        <v>602</v>
      </c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9" t="s">
        <v>603</v>
      </c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45"/>
      <c r="AK398" s="45"/>
      <c r="AL398" s="45"/>
      <c r="AM398" s="45"/>
      <c r="AN398" s="45"/>
      <c r="AO398" s="45"/>
      <c r="AP398" s="45"/>
      <c r="AQ398" s="45"/>
      <c r="AR398" s="85">
        <v>405</v>
      </c>
      <c r="AS398" s="85"/>
      <c r="AT398" s="85"/>
      <c r="AU398" s="85"/>
      <c r="AV398" s="85"/>
      <c r="AW398" s="85"/>
      <c r="AX398" s="85"/>
      <c r="AY398" s="85"/>
      <c r="AZ398" s="85"/>
      <c r="BA398" s="85"/>
      <c r="BB398" s="85"/>
      <c r="BC398" s="85"/>
      <c r="BD398" s="85"/>
      <c r="BE398" s="85"/>
      <c r="BF398" s="85"/>
      <c r="BG398" s="85"/>
      <c r="BH398" s="79">
        <v>8</v>
      </c>
      <c r="BI398" s="45"/>
      <c r="BJ398" s="45"/>
      <c r="BK398" s="45"/>
      <c r="BL398" s="45"/>
      <c r="BM398" s="45"/>
      <c r="BN398" s="45"/>
      <c r="BO398" s="49" t="s">
        <v>326</v>
      </c>
      <c r="BP398" s="45"/>
      <c r="BQ398" s="50">
        <f t="shared" si="25"/>
        <v>3240</v>
      </c>
      <c r="BR398" s="51"/>
      <c r="BS398" s="51"/>
      <c r="BT398" s="51"/>
    </row>
    <row r="399" spans="2:72" ht="11.25" customHeight="1" x14ac:dyDescent="0.25">
      <c r="B399" s="48">
        <v>10</v>
      </c>
      <c r="C399" s="45"/>
      <c r="D399" s="45"/>
      <c r="E399" s="45"/>
      <c r="F399" s="49" t="s">
        <v>604</v>
      </c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9" t="s">
        <v>605</v>
      </c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  <c r="AR399" s="85">
        <v>58.2</v>
      </c>
      <c r="AS399" s="85"/>
      <c r="AT399" s="85"/>
      <c r="AU399" s="85"/>
      <c r="AV399" s="85"/>
      <c r="AW399" s="85"/>
      <c r="AX399" s="85"/>
      <c r="AY399" s="85"/>
      <c r="AZ399" s="85"/>
      <c r="BA399" s="85"/>
      <c r="BB399" s="85"/>
      <c r="BC399" s="85"/>
      <c r="BD399" s="85"/>
      <c r="BE399" s="85"/>
      <c r="BF399" s="85"/>
      <c r="BG399" s="85"/>
      <c r="BH399" s="79">
        <v>26</v>
      </c>
      <c r="BI399" s="45"/>
      <c r="BJ399" s="45"/>
      <c r="BK399" s="45"/>
      <c r="BL399" s="45"/>
      <c r="BM399" s="45"/>
      <c r="BN399" s="45"/>
      <c r="BO399" s="49" t="s">
        <v>326</v>
      </c>
      <c r="BP399" s="45"/>
      <c r="BQ399" s="50">
        <f t="shared" si="25"/>
        <v>1513.2</v>
      </c>
      <c r="BR399" s="51"/>
      <c r="BS399" s="51"/>
      <c r="BT399" s="51"/>
    </row>
    <row r="400" spans="2:72" ht="11.45" customHeight="1" x14ac:dyDescent="0.25">
      <c r="B400" s="82">
        <f>SUM(BQ390:BT399)</f>
        <v>12423.800000000001</v>
      </c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  <c r="AA400" s="83"/>
      <c r="AB400" s="83"/>
      <c r="AC400" s="83"/>
      <c r="AD400" s="83"/>
      <c r="AE400" s="83"/>
      <c r="AF400" s="83"/>
      <c r="AG400" s="83"/>
      <c r="AH400" s="83"/>
      <c r="AI400" s="83"/>
      <c r="AJ400" s="83"/>
      <c r="AK400" s="83"/>
      <c r="AL400" s="83"/>
      <c r="AM400" s="83"/>
      <c r="AN400" s="83"/>
      <c r="AO400" s="83"/>
      <c r="AP400" s="83"/>
      <c r="AQ400" s="83"/>
      <c r="AR400" s="83"/>
      <c r="AS400" s="83"/>
      <c r="AT400" s="83"/>
      <c r="AU400" s="83"/>
      <c r="AV400" s="83"/>
      <c r="AW400" s="83"/>
      <c r="AX400" s="83"/>
      <c r="AY400" s="83"/>
      <c r="AZ400" s="83"/>
      <c r="BA400" s="83"/>
      <c r="BB400" s="83"/>
      <c r="BC400" s="83"/>
      <c r="BD400" s="83"/>
      <c r="BE400" s="83"/>
      <c r="BF400" s="83"/>
      <c r="BG400" s="83"/>
      <c r="BH400" s="83"/>
      <c r="BI400" s="83"/>
      <c r="BJ400" s="83"/>
      <c r="BK400" s="83"/>
      <c r="BL400" s="83"/>
      <c r="BM400" s="83"/>
      <c r="BN400" s="83"/>
      <c r="BO400" s="83"/>
      <c r="BP400" s="83"/>
      <c r="BQ400" s="83"/>
      <c r="BR400" s="83"/>
      <c r="BS400" s="83"/>
      <c r="BT400" s="83"/>
    </row>
    <row r="401" spans="2:72" ht="3" customHeight="1" x14ac:dyDescent="0.25"/>
    <row r="402" spans="2:72" ht="1.5" customHeight="1" x14ac:dyDescent="0.25"/>
    <row r="403" spans="2:72" ht="11.25" customHeight="1" x14ac:dyDescent="0.25">
      <c r="B403" s="46" t="s">
        <v>606</v>
      </c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  <c r="AQ403" s="45"/>
      <c r="AR403" s="45"/>
      <c r="AS403" s="45"/>
      <c r="AT403" s="45"/>
      <c r="AU403" s="45"/>
      <c r="AV403" s="45"/>
      <c r="AW403" s="45"/>
      <c r="AX403" s="45"/>
      <c r="AY403" s="45"/>
      <c r="AZ403" s="45"/>
      <c r="BA403" s="45"/>
      <c r="BB403" s="45"/>
      <c r="BC403" s="45"/>
      <c r="BD403" s="45"/>
      <c r="BE403" s="45"/>
      <c r="BF403" s="45"/>
      <c r="BG403" s="45"/>
      <c r="BH403" s="45"/>
      <c r="BI403" s="45"/>
      <c r="BJ403" s="45"/>
      <c r="BK403" s="45"/>
      <c r="BL403" s="45"/>
      <c r="BM403" s="45"/>
      <c r="BN403" s="45"/>
      <c r="BO403" s="45"/>
      <c r="BP403" s="45"/>
      <c r="BQ403" s="45"/>
      <c r="BR403" s="45"/>
      <c r="BS403" s="45"/>
      <c r="BT403" s="45"/>
    </row>
    <row r="404" spans="2:72" ht="1.5" customHeight="1" x14ac:dyDescent="0.25"/>
    <row r="405" spans="2:72" ht="11.25" customHeight="1" x14ac:dyDescent="0.25">
      <c r="D405" s="48" t="s">
        <v>77</v>
      </c>
      <c r="E405" s="45"/>
      <c r="F405" s="45"/>
      <c r="H405" s="48">
        <v>0</v>
      </c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U405" s="49" t="s">
        <v>78</v>
      </c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</row>
    <row r="406" spans="2:72" ht="12.75" customHeight="1" x14ac:dyDescent="0.25"/>
    <row r="407" spans="2:72" ht="11.45" customHeight="1" x14ac:dyDescent="0.25">
      <c r="B407" s="49" t="s">
        <v>2</v>
      </c>
      <c r="C407" s="45"/>
      <c r="D407" s="45"/>
      <c r="E407" s="45"/>
      <c r="F407" s="45"/>
      <c r="G407" s="45"/>
      <c r="H407" s="45"/>
      <c r="I407" s="45"/>
      <c r="J407" s="47" t="s">
        <v>8</v>
      </c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</row>
    <row r="408" spans="2:72" ht="11.25" customHeight="1" x14ac:dyDescent="0.25">
      <c r="B408" s="49" t="s">
        <v>607</v>
      </c>
      <c r="C408" s="45"/>
      <c r="D408" s="45"/>
      <c r="E408" s="45"/>
      <c r="F408" s="45"/>
      <c r="G408" s="45"/>
      <c r="H408" s="45"/>
      <c r="I408" s="45"/>
      <c r="J408" s="84">
        <v>0</v>
      </c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</row>
    <row r="409" spans="2:72" ht="0" hidden="1" customHeight="1" x14ac:dyDescent="0.25"/>
    <row r="410" spans="2:72" ht="14.25" customHeight="1" x14ac:dyDescent="0.25"/>
    <row r="411" spans="2:72" ht="11.45" customHeight="1" x14ac:dyDescent="0.25">
      <c r="B411" s="76" t="s">
        <v>2</v>
      </c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N411" s="61" t="s">
        <v>7</v>
      </c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spans="2:72" ht="11.25" customHeight="1" x14ac:dyDescent="0.25">
      <c r="B412" s="61" t="s">
        <v>8</v>
      </c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11"/>
      <c r="N412" s="63">
        <v>0</v>
      </c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spans="2:72" ht="0" hidden="1" customHeight="1" x14ac:dyDescent="0.25"/>
    <row r="414" spans="2:72" ht="3" customHeight="1" x14ac:dyDescent="0.25"/>
    <row r="415" spans="2:72" ht="11.25" customHeight="1" x14ac:dyDescent="0.25">
      <c r="B415" s="65" t="s">
        <v>51</v>
      </c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N415" s="66">
        <f>ROUND(B400+B382+B358+B335+B324+B314+B304+B286+B274+B266+B257+B246+B233+B221+B209+B201+B191+B180+B161+B151+B142+B134+B125+B115+B104+B94+B84+B73+B62+B52+B42+B33+B24,0)</f>
        <v>568121</v>
      </c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</row>
    <row r="416" spans="2:72" ht="0" hidden="1" customHeight="1" x14ac:dyDescent="0.25"/>
  </sheetData>
  <mergeCells count="1275">
    <mergeCell ref="B415:L415"/>
    <mergeCell ref="N415:Z415"/>
    <mergeCell ref="B408:I408"/>
    <mergeCell ref="J408:X408"/>
    <mergeCell ref="B411:L411"/>
    <mergeCell ref="N411:Z411"/>
    <mergeCell ref="B412:L412"/>
    <mergeCell ref="N412:Z412"/>
    <mergeCell ref="B403:BT403"/>
    <mergeCell ref="D405:F405"/>
    <mergeCell ref="H405:S405"/>
    <mergeCell ref="U405:AH405"/>
    <mergeCell ref="B407:I407"/>
    <mergeCell ref="J407:X407"/>
    <mergeCell ref="BQ399:BT399"/>
    <mergeCell ref="B400:BT400"/>
    <mergeCell ref="B399:E399"/>
    <mergeCell ref="F399:V399"/>
    <mergeCell ref="W399:AQ399"/>
    <mergeCell ref="AR399:BG399"/>
    <mergeCell ref="BH399:BN399"/>
    <mergeCell ref="BO399:BP399"/>
    <mergeCell ref="BQ397:BT397"/>
    <mergeCell ref="B398:E398"/>
    <mergeCell ref="F398:V398"/>
    <mergeCell ref="W398:AQ398"/>
    <mergeCell ref="AR398:BG398"/>
    <mergeCell ref="BH398:BN398"/>
    <mergeCell ref="BO398:BP398"/>
    <mergeCell ref="BQ398:BT398"/>
    <mergeCell ref="B397:E397"/>
    <mergeCell ref="F397:V397"/>
    <mergeCell ref="W397:AQ397"/>
    <mergeCell ref="AR397:BG397"/>
    <mergeCell ref="BH397:BN397"/>
    <mergeCell ref="BO397:BP397"/>
    <mergeCell ref="BQ395:BT395"/>
    <mergeCell ref="B396:E396"/>
    <mergeCell ref="F396:V396"/>
    <mergeCell ref="W396:AQ396"/>
    <mergeCell ref="AR396:BG396"/>
    <mergeCell ref="BH396:BN396"/>
    <mergeCell ref="BO396:BP396"/>
    <mergeCell ref="BQ396:BT396"/>
    <mergeCell ref="B395:E395"/>
    <mergeCell ref="F395:V395"/>
    <mergeCell ref="W395:AQ395"/>
    <mergeCell ref="AR395:BG395"/>
    <mergeCell ref="BH395:BN395"/>
    <mergeCell ref="BO395:BP395"/>
    <mergeCell ref="B394:E394"/>
    <mergeCell ref="F394:V394"/>
    <mergeCell ref="W394:AQ394"/>
    <mergeCell ref="AR394:BG394"/>
    <mergeCell ref="BH394:BN394"/>
    <mergeCell ref="BO394:BP394"/>
    <mergeCell ref="BQ394:BT394"/>
    <mergeCell ref="B393:E393"/>
    <mergeCell ref="F393:V393"/>
    <mergeCell ref="W393:AQ393"/>
    <mergeCell ref="AR393:BG393"/>
    <mergeCell ref="BH393:BN393"/>
    <mergeCell ref="BO393:BP393"/>
    <mergeCell ref="BQ391:BT391"/>
    <mergeCell ref="B392:E392"/>
    <mergeCell ref="F392:V392"/>
    <mergeCell ref="W392:AQ392"/>
    <mergeCell ref="AR392:BG392"/>
    <mergeCell ref="BH392:BN392"/>
    <mergeCell ref="BO392:BP392"/>
    <mergeCell ref="BQ392:BT392"/>
    <mergeCell ref="B391:E391"/>
    <mergeCell ref="F391:V391"/>
    <mergeCell ref="W391:AQ391"/>
    <mergeCell ref="AR391:BG391"/>
    <mergeCell ref="BH391:BN391"/>
    <mergeCell ref="BO391:BP391"/>
    <mergeCell ref="BQ389:BT389"/>
    <mergeCell ref="B390:E390"/>
    <mergeCell ref="F390:V390"/>
    <mergeCell ref="W390:AQ390"/>
    <mergeCell ref="AR390:BG390"/>
    <mergeCell ref="BH390:BN390"/>
    <mergeCell ref="BO390:BP390"/>
    <mergeCell ref="BQ390:BT390"/>
    <mergeCell ref="B389:E389"/>
    <mergeCell ref="F389:V389"/>
    <mergeCell ref="W389:AQ389"/>
    <mergeCell ref="AR389:BG389"/>
    <mergeCell ref="BH389:BN389"/>
    <mergeCell ref="BO389:BP389"/>
    <mergeCell ref="B382:BT382"/>
    <mergeCell ref="B387:AK387"/>
    <mergeCell ref="BQ393:BT393"/>
    <mergeCell ref="BQ380:BT380"/>
    <mergeCell ref="B381:E381"/>
    <mergeCell ref="F381:V381"/>
    <mergeCell ref="W381:AQ381"/>
    <mergeCell ref="AR381:BG381"/>
    <mergeCell ref="BH381:BN381"/>
    <mergeCell ref="BO381:BP381"/>
    <mergeCell ref="BQ381:BT381"/>
    <mergeCell ref="B380:E380"/>
    <mergeCell ref="F380:V380"/>
    <mergeCell ref="W380:AQ380"/>
    <mergeCell ref="AR380:BG380"/>
    <mergeCell ref="BH380:BN380"/>
    <mergeCell ref="BO380:BP380"/>
    <mergeCell ref="BQ378:BT378"/>
    <mergeCell ref="B379:E379"/>
    <mergeCell ref="F379:V379"/>
    <mergeCell ref="W379:AQ379"/>
    <mergeCell ref="AR379:BG379"/>
    <mergeCell ref="BH379:BN379"/>
    <mergeCell ref="BO379:BP379"/>
    <mergeCell ref="BQ379:BT379"/>
    <mergeCell ref="B378:E378"/>
    <mergeCell ref="F378:V378"/>
    <mergeCell ref="W378:AQ378"/>
    <mergeCell ref="AR378:BG378"/>
    <mergeCell ref="BH378:BN378"/>
    <mergeCell ref="BO378:BP378"/>
    <mergeCell ref="BQ376:BT376"/>
    <mergeCell ref="B377:E377"/>
    <mergeCell ref="F377:V377"/>
    <mergeCell ref="W377:AQ377"/>
    <mergeCell ref="AR377:BG377"/>
    <mergeCell ref="BH377:BN377"/>
    <mergeCell ref="BO377:BP377"/>
    <mergeCell ref="BQ377:BT377"/>
    <mergeCell ref="B376:E376"/>
    <mergeCell ref="F376:V376"/>
    <mergeCell ref="W376:AQ376"/>
    <mergeCell ref="AR376:BG376"/>
    <mergeCell ref="BH376:BN376"/>
    <mergeCell ref="BO376:BP376"/>
    <mergeCell ref="BQ374:BT374"/>
    <mergeCell ref="B375:E375"/>
    <mergeCell ref="F375:V375"/>
    <mergeCell ref="W375:AQ375"/>
    <mergeCell ref="AR375:BG375"/>
    <mergeCell ref="BH375:BN375"/>
    <mergeCell ref="BO375:BP375"/>
    <mergeCell ref="BQ375:BT375"/>
    <mergeCell ref="B374:E374"/>
    <mergeCell ref="F374:V374"/>
    <mergeCell ref="W374:AQ374"/>
    <mergeCell ref="AR374:BG374"/>
    <mergeCell ref="BH374:BN374"/>
    <mergeCell ref="BO374:BP374"/>
    <mergeCell ref="BQ372:BT372"/>
    <mergeCell ref="B373:E373"/>
    <mergeCell ref="F373:V373"/>
    <mergeCell ref="W373:AQ373"/>
    <mergeCell ref="AR373:BG373"/>
    <mergeCell ref="BH373:BN373"/>
    <mergeCell ref="BO373:BP373"/>
    <mergeCell ref="BQ373:BT373"/>
    <mergeCell ref="B372:E372"/>
    <mergeCell ref="F372:V372"/>
    <mergeCell ref="W372:AQ372"/>
    <mergeCell ref="AR372:BG372"/>
    <mergeCell ref="BH372:BN372"/>
    <mergeCell ref="BO372:BP372"/>
    <mergeCell ref="BQ370:BT370"/>
    <mergeCell ref="B371:E371"/>
    <mergeCell ref="F371:V371"/>
    <mergeCell ref="W371:AQ371"/>
    <mergeCell ref="AR371:BG371"/>
    <mergeCell ref="BH371:BN371"/>
    <mergeCell ref="BO371:BP371"/>
    <mergeCell ref="BQ371:BT371"/>
    <mergeCell ref="B370:E370"/>
    <mergeCell ref="F370:V370"/>
    <mergeCell ref="W370:AQ370"/>
    <mergeCell ref="AR370:BG370"/>
    <mergeCell ref="BH370:BN370"/>
    <mergeCell ref="BO370:BP370"/>
    <mergeCell ref="B369:E369"/>
    <mergeCell ref="F369:V369"/>
    <mergeCell ref="W369:AQ369"/>
    <mergeCell ref="AR369:BG369"/>
    <mergeCell ref="BH369:BN369"/>
    <mergeCell ref="BO369:BP369"/>
    <mergeCell ref="BQ369:BT369"/>
    <mergeCell ref="B368:E368"/>
    <mergeCell ref="F368:V368"/>
    <mergeCell ref="W368:AQ368"/>
    <mergeCell ref="AR368:BG368"/>
    <mergeCell ref="BH368:BN368"/>
    <mergeCell ref="BO368:BP368"/>
    <mergeCell ref="BQ366:BT366"/>
    <mergeCell ref="B367:E367"/>
    <mergeCell ref="F367:V367"/>
    <mergeCell ref="W367:AQ367"/>
    <mergeCell ref="AR367:BG367"/>
    <mergeCell ref="BH367:BN367"/>
    <mergeCell ref="BO367:BP367"/>
    <mergeCell ref="BQ367:BT367"/>
    <mergeCell ref="B366:E366"/>
    <mergeCell ref="F366:V366"/>
    <mergeCell ref="W366:AQ366"/>
    <mergeCell ref="AR366:BG366"/>
    <mergeCell ref="BH366:BN366"/>
    <mergeCell ref="BO366:BP366"/>
    <mergeCell ref="BQ364:BT364"/>
    <mergeCell ref="B365:E365"/>
    <mergeCell ref="F365:V365"/>
    <mergeCell ref="W365:AQ365"/>
    <mergeCell ref="AR365:BG365"/>
    <mergeCell ref="BH365:BN365"/>
    <mergeCell ref="BO365:BP365"/>
    <mergeCell ref="BQ365:BT365"/>
    <mergeCell ref="B364:E364"/>
    <mergeCell ref="F364:V364"/>
    <mergeCell ref="W364:AQ364"/>
    <mergeCell ref="AR364:BG364"/>
    <mergeCell ref="BH364:BN364"/>
    <mergeCell ref="BO364:BP364"/>
    <mergeCell ref="B358:BT358"/>
    <mergeCell ref="B363:AL363"/>
    <mergeCell ref="BQ368:BT368"/>
    <mergeCell ref="BQ356:BT356"/>
    <mergeCell ref="B357:E357"/>
    <mergeCell ref="F357:V357"/>
    <mergeCell ref="W357:AQ357"/>
    <mergeCell ref="AR357:BG357"/>
    <mergeCell ref="BH357:BN357"/>
    <mergeCell ref="BO357:BP357"/>
    <mergeCell ref="BQ357:BT357"/>
    <mergeCell ref="B356:E356"/>
    <mergeCell ref="F356:V356"/>
    <mergeCell ref="W356:AQ356"/>
    <mergeCell ref="AR356:BG356"/>
    <mergeCell ref="BH356:BN356"/>
    <mergeCell ref="BO356:BP356"/>
    <mergeCell ref="BQ354:BT354"/>
    <mergeCell ref="B355:E355"/>
    <mergeCell ref="F355:V355"/>
    <mergeCell ref="W355:AQ355"/>
    <mergeCell ref="AR355:BG355"/>
    <mergeCell ref="BH355:BN355"/>
    <mergeCell ref="BO355:BP355"/>
    <mergeCell ref="BQ355:BT355"/>
    <mergeCell ref="B354:E354"/>
    <mergeCell ref="F354:V354"/>
    <mergeCell ref="W354:AQ354"/>
    <mergeCell ref="AR354:BG354"/>
    <mergeCell ref="BH354:BN354"/>
    <mergeCell ref="BO354:BP354"/>
    <mergeCell ref="BQ352:BT352"/>
    <mergeCell ref="B353:E353"/>
    <mergeCell ref="F353:V353"/>
    <mergeCell ref="W353:AQ353"/>
    <mergeCell ref="AR353:BG353"/>
    <mergeCell ref="BH353:BN353"/>
    <mergeCell ref="BO353:BP353"/>
    <mergeCell ref="BQ353:BT353"/>
    <mergeCell ref="B352:E352"/>
    <mergeCell ref="F352:V352"/>
    <mergeCell ref="W352:AQ352"/>
    <mergeCell ref="AR352:BG352"/>
    <mergeCell ref="BH352:BN352"/>
    <mergeCell ref="BO352:BP352"/>
    <mergeCell ref="BQ350:BT350"/>
    <mergeCell ref="B351:E351"/>
    <mergeCell ref="F351:V351"/>
    <mergeCell ref="W351:AQ351"/>
    <mergeCell ref="AR351:BG351"/>
    <mergeCell ref="BH351:BN351"/>
    <mergeCell ref="BO351:BP351"/>
    <mergeCell ref="BQ351:BT351"/>
    <mergeCell ref="B350:E350"/>
    <mergeCell ref="F350:V350"/>
    <mergeCell ref="W350:AQ350"/>
    <mergeCell ref="AR350:BG350"/>
    <mergeCell ref="BH350:BN350"/>
    <mergeCell ref="BO350:BP350"/>
    <mergeCell ref="BQ348:BT348"/>
    <mergeCell ref="B349:E349"/>
    <mergeCell ref="F349:V349"/>
    <mergeCell ref="W349:AQ349"/>
    <mergeCell ref="AR349:BG349"/>
    <mergeCell ref="BH349:BN349"/>
    <mergeCell ref="BO349:BP349"/>
    <mergeCell ref="BQ349:BT349"/>
    <mergeCell ref="B348:E348"/>
    <mergeCell ref="F348:V348"/>
    <mergeCell ref="W348:AQ348"/>
    <mergeCell ref="AR348:BG348"/>
    <mergeCell ref="BH348:BN348"/>
    <mergeCell ref="BO348:BP348"/>
    <mergeCell ref="BQ346:BT346"/>
    <mergeCell ref="B347:E347"/>
    <mergeCell ref="F347:V347"/>
    <mergeCell ref="W347:AQ347"/>
    <mergeCell ref="AR347:BG347"/>
    <mergeCell ref="BH347:BN347"/>
    <mergeCell ref="BO347:BP347"/>
    <mergeCell ref="BQ347:BT347"/>
    <mergeCell ref="B346:E346"/>
    <mergeCell ref="F346:V346"/>
    <mergeCell ref="W346:AQ346"/>
    <mergeCell ref="AR346:BG346"/>
    <mergeCell ref="BH346:BN346"/>
    <mergeCell ref="BO346:BP346"/>
    <mergeCell ref="B345:E345"/>
    <mergeCell ref="F345:V345"/>
    <mergeCell ref="W345:AQ345"/>
    <mergeCell ref="AR345:BG345"/>
    <mergeCell ref="BH345:BN345"/>
    <mergeCell ref="BO345:BP345"/>
    <mergeCell ref="BQ345:BT345"/>
    <mergeCell ref="B344:E344"/>
    <mergeCell ref="F344:V344"/>
    <mergeCell ref="W344:AQ344"/>
    <mergeCell ref="AR344:BG344"/>
    <mergeCell ref="BH344:BN344"/>
    <mergeCell ref="BO344:BP344"/>
    <mergeCell ref="BQ342:BT342"/>
    <mergeCell ref="B343:E343"/>
    <mergeCell ref="F343:V343"/>
    <mergeCell ref="W343:AQ343"/>
    <mergeCell ref="AR343:BG343"/>
    <mergeCell ref="BH343:BN343"/>
    <mergeCell ref="BO343:BP343"/>
    <mergeCell ref="BQ343:BT343"/>
    <mergeCell ref="B342:E342"/>
    <mergeCell ref="F342:V342"/>
    <mergeCell ref="W342:AQ342"/>
    <mergeCell ref="AR342:BG342"/>
    <mergeCell ref="BH342:BN342"/>
    <mergeCell ref="BO342:BP342"/>
    <mergeCell ref="B335:BT335"/>
    <mergeCell ref="B341:BD341"/>
    <mergeCell ref="BQ333:BT333"/>
    <mergeCell ref="B334:E334"/>
    <mergeCell ref="F334:V334"/>
    <mergeCell ref="W334:AQ334"/>
    <mergeCell ref="AR334:BG334"/>
    <mergeCell ref="BH334:BN334"/>
    <mergeCell ref="BO334:BP334"/>
    <mergeCell ref="BQ334:BT334"/>
    <mergeCell ref="B333:E333"/>
    <mergeCell ref="F333:V333"/>
    <mergeCell ref="W333:AQ333"/>
    <mergeCell ref="AR333:BG333"/>
    <mergeCell ref="BH333:BN333"/>
    <mergeCell ref="BO333:BP333"/>
    <mergeCell ref="BQ344:BT344"/>
    <mergeCell ref="BO331:BP331"/>
    <mergeCell ref="BQ331:BT331"/>
    <mergeCell ref="B332:E332"/>
    <mergeCell ref="F332:V332"/>
    <mergeCell ref="W332:AQ332"/>
    <mergeCell ref="AR332:BG332"/>
    <mergeCell ref="BH332:BN332"/>
    <mergeCell ref="BO332:BP332"/>
    <mergeCell ref="BQ332:BT332"/>
    <mergeCell ref="B329:AA329"/>
    <mergeCell ref="B331:E331"/>
    <mergeCell ref="F331:V331"/>
    <mergeCell ref="W331:AQ331"/>
    <mergeCell ref="AR331:BG331"/>
    <mergeCell ref="BH331:BN331"/>
    <mergeCell ref="BQ323:BT323"/>
    <mergeCell ref="B324:BT324"/>
    <mergeCell ref="B323:E323"/>
    <mergeCell ref="F323:V323"/>
    <mergeCell ref="W323:AQ323"/>
    <mergeCell ref="AR323:BG323"/>
    <mergeCell ref="BH323:BN323"/>
    <mergeCell ref="BO323:BP323"/>
    <mergeCell ref="BO321:BP321"/>
    <mergeCell ref="BQ321:BT321"/>
    <mergeCell ref="B322:E322"/>
    <mergeCell ref="F322:V322"/>
    <mergeCell ref="W322:AQ322"/>
    <mergeCell ref="AR322:BG322"/>
    <mergeCell ref="BH322:BN322"/>
    <mergeCell ref="BO322:BP322"/>
    <mergeCell ref="BQ322:BT322"/>
    <mergeCell ref="B319:AP319"/>
    <mergeCell ref="B321:E321"/>
    <mergeCell ref="F321:V321"/>
    <mergeCell ref="W321:AQ321"/>
    <mergeCell ref="AR321:BG321"/>
    <mergeCell ref="BH321:BN321"/>
    <mergeCell ref="BQ313:BT313"/>
    <mergeCell ref="B314:BT314"/>
    <mergeCell ref="B313:E313"/>
    <mergeCell ref="F313:V313"/>
    <mergeCell ref="W313:AQ313"/>
    <mergeCell ref="AR313:BG313"/>
    <mergeCell ref="BH313:BN313"/>
    <mergeCell ref="BO313:BP313"/>
    <mergeCell ref="BO311:BP311"/>
    <mergeCell ref="BQ311:BT311"/>
    <mergeCell ref="B312:E312"/>
    <mergeCell ref="F312:V312"/>
    <mergeCell ref="W312:AQ312"/>
    <mergeCell ref="AR312:BG312"/>
    <mergeCell ref="BH312:BN312"/>
    <mergeCell ref="BO312:BP312"/>
    <mergeCell ref="BQ312:BT312"/>
    <mergeCell ref="B309:AV309"/>
    <mergeCell ref="B311:E311"/>
    <mergeCell ref="F311:V311"/>
    <mergeCell ref="W311:AQ311"/>
    <mergeCell ref="AR311:BG311"/>
    <mergeCell ref="BH311:BN311"/>
    <mergeCell ref="BQ303:BT303"/>
    <mergeCell ref="B304:BT304"/>
    <mergeCell ref="B303:E303"/>
    <mergeCell ref="F303:V303"/>
    <mergeCell ref="W303:AQ303"/>
    <mergeCell ref="AR303:BG303"/>
    <mergeCell ref="BH303:BN303"/>
    <mergeCell ref="BO303:BP303"/>
    <mergeCell ref="BQ301:BT301"/>
    <mergeCell ref="B302:E302"/>
    <mergeCell ref="F302:V302"/>
    <mergeCell ref="W302:AQ302"/>
    <mergeCell ref="AR302:BG302"/>
    <mergeCell ref="BH302:BN302"/>
    <mergeCell ref="BO302:BP302"/>
    <mergeCell ref="BQ302:BT302"/>
    <mergeCell ref="B301:E301"/>
    <mergeCell ref="F301:V301"/>
    <mergeCell ref="W301:AQ301"/>
    <mergeCell ref="AR301:BG301"/>
    <mergeCell ref="BH301:BN301"/>
    <mergeCell ref="BO301:BP301"/>
    <mergeCell ref="BQ299:BT299"/>
    <mergeCell ref="B300:E300"/>
    <mergeCell ref="F300:V300"/>
    <mergeCell ref="W300:AQ300"/>
    <mergeCell ref="AR300:BG300"/>
    <mergeCell ref="BH300:BN300"/>
    <mergeCell ref="BO300:BP300"/>
    <mergeCell ref="BQ300:BT300"/>
    <mergeCell ref="B299:E299"/>
    <mergeCell ref="F299:V299"/>
    <mergeCell ref="W299:AQ299"/>
    <mergeCell ref="AR299:BG299"/>
    <mergeCell ref="BH299:BN299"/>
    <mergeCell ref="BO299:BP299"/>
    <mergeCell ref="BQ297:BT297"/>
    <mergeCell ref="B298:E298"/>
    <mergeCell ref="F298:V298"/>
    <mergeCell ref="W298:AQ298"/>
    <mergeCell ref="AR298:BG298"/>
    <mergeCell ref="BH298:BN298"/>
    <mergeCell ref="BO298:BP298"/>
    <mergeCell ref="BQ298:BT298"/>
    <mergeCell ref="B297:E297"/>
    <mergeCell ref="F297:V297"/>
    <mergeCell ref="W297:AQ297"/>
    <mergeCell ref="AR297:BG297"/>
    <mergeCell ref="BH297:BN297"/>
    <mergeCell ref="BO297:BP297"/>
    <mergeCell ref="BQ295:BT295"/>
    <mergeCell ref="B296:E296"/>
    <mergeCell ref="F296:V296"/>
    <mergeCell ref="W296:AQ296"/>
    <mergeCell ref="AR296:BG296"/>
    <mergeCell ref="BH296:BN296"/>
    <mergeCell ref="BO296:BP296"/>
    <mergeCell ref="BQ296:BT296"/>
    <mergeCell ref="B295:E295"/>
    <mergeCell ref="F295:V295"/>
    <mergeCell ref="W295:AQ295"/>
    <mergeCell ref="AR295:BG295"/>
    <mergeCell ref="BH295:BN295"/>
    <mergeCell ref="BO295:BP295"/>
    <mergeCell ref="W283:AQ283"/>
    <mergeCell ref="AR283:BG283"/>
    <mergeCell ref="BH283:BN283"/>
    <mergeCell ref="BO283:BP283"/>
    <mergeCell ref="BQ283:BT283"/>
    <mergeCell ref="B282:E282"/>
    <mergeCell ref="F282:V282"/>
    <mergeCell ref="W282:AQ282"/>
    <mergeCell ref="AR282:BG282"/>
    <mergeCell ref="BH282:BN282"/>
    <mergeCell ref="BO282:BP282"/>
    <mergeCell ref="BQ293:BT293"/>
    <mergeCell ref="B294:E294"/>
    <mergeCell ref="F294:V294"/>
    <mergeCell ref="W294:AQ294"/>
    <mergeCell ref="AR294:BG294"/>
    <mergeCell ref="BH294:BN294"/>
    <mergeCell ref="BO294:BP294"/>
    <mergeCell ref="BQ294:BT294"/>
    <mergeCell ref="B293:E293"/>
    <mergeCell ref="F293:V293"/>
    <mergeCell ref="W293:AQ293"/>
    <mergeCell ref="AR293:BG293"/>
    <mergeCell ref="BH293:BN293"/>
    <mergeCell ref="BO293:BP293"/>
    <mergeCell ref="B286:BT286"/>
    <mergeCell ref="B291:BA291"/>
    <mergeCell ref="B281:E281"/>
    <mergeCell ref="F281:V281"/>
    <mergeCell ref="W281:AQ281"/>
    <mergeCell ref="AR281:BG281"/>
    <mergeCell ref="BH281:BN281"/>
    <mergeCell ref="BO281:BP281"/>
    <mergeCell ref="BQ281:BT281"/>
    <mergeCell ref="B280:E280"/>
    <mergeCell ref="F280:V280"/>
    <mergeCell ref="W280:AQ280"/>
    <mergeCell ref="AR280:BG280"/>
    <mergeCell ref="BH280:BN280"/>
    <mergeCell ref="BO280:BP280"/>
    <mergeCell ref="B274:BT274"/>
    <mergeCell ref="B279:BL279"/>
    <mergeCell ref="BQ284:BT284"/>
    <mergeCell ref="B285:E285"/>
    <mergeCell ref="F285:V285"/>
    <mergeCell ref="W285:AQ285"/>
    <mergeCell ref="AR285:BG285"/>
    <mergeCell ref="BH285:BN285"/>
    <mergeCell ref="BO285:BP285"/>
    <mergeCell ref="BQ285:BT285"/>
    <mergeCell ref="B284:E284"/>
    <mergeCell ref="F284:V284"/>
    <mergeCell ref="W284:AQ284"/>
    <mergeCell ref="AR284:BG284"/>
    <mergeCell ref="BH284:BN284"/>
    <mergeCell ref="BO284:BP284"/>
    <mergeCell ref="BQ282:BT282"/>
    <mergeCell ref="B283:E283"/>
    <mergeCell ref="F283:V283"/>
    <mergeCell ref="BQ272:BT272"/>
    <mergeCell ref="B273:E273"/>
    <mergeCell ref="F273:V273"/>
    <mergeCell ref="W273:AQ273"/>
    <mergeCell ref="AR273:BG273"/>
    <mergeCell ref="BH273:BN273"/>
    <mergeCell ref="BO273:BP273"/>
    <mergeCell ref="BQ273:BT273"/>
    <mergeCell ref="B272:E272"/>
    <mergeCell ref="F272:V272"/>
    <mergeCell ref="W272:AQ272"/>
    <mergeCell ref="AR272:BG272"/>
    <mergeCell ref="BH272:BN272"/>
    <mergeCell ref="BO272:BP272"/>
    <mergeCell ref="B266:BT266"/>
    <mergeCell ref="B270:AW270"/>
    <mergeCell ref="BQ280:BT280"/>
    <mergeCell ref="W254:AQ254"/>
    <mergeCell ref="AR254:BG254"/>
    <mergeCell ref="BH254:BN254"/>
    <mergeCell ref="BO254:BP254"/>
    <mergeCell ref="BQ254:BT254"/>
    <mergeCell ref="BQ264:BT264"/>
    <mergeCell ref="B265:E265"/>
    <mergeCell ref="F265:V265"/>
    <mergeCell ref="W265:AQ265"/>
    <mergeCell ref="AR265:BG265"/>
    <mergeCell ref="BH265:BN265"/>
    <mergeCell ref="BO265:BP265"/>
    <mergeCell ref="BQ265:BT265"/>
    <mergeCell ref="B264:E264"/>
    <mergeCell ref="F264:V264"/>
    <mergeCell ref="W264:AQ264"/>
    <mergeCell ref="AR264:BG264"/>
    <mergeCell ref="BH264:BN264"/>
    <mergeCell ref="BO264:BP264"/>
    <mergeCell ref="B257:BT257"/>
    <mergeCell ref="B262:AM262"/>
    <mergeCell ref="B252:AR252"/>
    <mergeCell ref="B253:E253"/>
    <mergeCell ref="F253:V253"/>
    <mergeCell ref="W253:AQ253"/>
    <mergeCell ref="AR253:BG253"/>
    <mergeCell ref="BH253:BN253"/>
    <mergeCell ref="BQ245:BT245"/>
    <mergeCell ref="B246:BT246"/>
    <mergeCell ref="B245:E245"/>
    <mergeCell ref="F245:V245"/>
    <mergeCell ref="W245:AQ245"/>
    <mergeCell ref="AR245:BG245"/>
    <mergeCell ref="BH245:BN245"/>
    <mergeCell ref="BO245:BP245"/>
    <mergeCell ref="BQ255:BT255"/>
    <mergeCell ref="B256:E256"/>
    <mergeCell ref="F256:V256"/>
    <mergeCell ref="W256:AQ256"/>
    <mergeCell ref="AR256:BG256"/>
    <mergeCell ref="BH256:BN256"/>
    <mergeCell ref="BO256:BP256"/>
    <mergeCell ref="BQ256:BT256"/>
    <mergeCell ref="B255:E255"/>
    <mergeCell ref="F255:V255"/>
    <mergeCell ref="W255:AQ255"/>
    <mergeCell ref="AR255:BG255"/>
    <mergeCell ref="BH255:BN255"/>
    <mergeCell ref="BO255:BP255"/>
    <mergeCell ref="BO253:BP253"/>
    <mergeCell ref="BQ253:BT253"/>
    <mergeCell ref="B254:E254"/>
    <mergeCell ref="F254:V254"/>
    <mergeCell ref="BQ243:BT243"/>
    <mergeCell ref="B244:E244"/>
    <mergeCell ref="F244:V244"/>
    <mergeCell ref="W244:AQ244"/>
    <mergeCell ref="AR244:BG244"/>
    <mergeCell ref="BH244:BN244"/>
    <mergeCell ref="BO244:BP244"/>
    <mergeCell ref="BQ244:BT244"/>
    <mergeCell ref="B243:E243"/>
    <mergeCell ref="F243:V243"/>
    <mergeCell ref="W243:AQ243"/>
    <mergeCell ref="AR243:BG243"/>
    <mergeCell ref="BH243:BN243"/>
    <mergeCell ref="BO243:BP243"/>
    <mergeCell ref="BO241:BP241"/>
    <mergeCell ref="BQ241:BT241"/>
    <mergeCell ref="B242:E242"/>
    <mergeCell ref="F242:V242"/>
    <mergeCell ref="W242:AQ242"/>
    <mergeCell ref="AR242:BG242"/>
    <mergeCell ref="BH242:BN242"/>
    <mergeCell ref="BO242:BP242"/>
    <mergeCell ref="BQ242:BT242"/>
    <mergeCell ref="W229:AQ229"/>
    <mergeCell ref="AR229:BG229"/>
    <mergeCell ref="BH229:BN229"/>
    <mergeCell ref="BO229:BP229"/>
    <mergeCell ref="BQ229:BT229"/>
    <mergeCell ref="B239:AU239"/>
    <mergeCell ref="B241:E241"/>
    <mergeCell ref="F241:V241"/>
    <mergeCell ref="W241:AQ241"/>
    <mergeCell ref="AR241:BG241"/>
    <mergeCell ref="BH241:BN241"/>
    <mergeCell ref="BQ232:BT232"/>
    <mergeCell ref="B233:BT233"/>
    <mergeCell ref="B232:E232"/>
    <mergeCell ref="F232:V232"/>
    <mergeCell ref="W232:AQ232"/>
    <mergeCell ref="AR232:BG232"/>
    <mergeCell ref="BH232:BN232"/>
    <mergeCell ref="BO232:BP232"/>
    <mergeCell ref="B226:BC226"/>
    <mergeCell ref="B228:E228"/>
    <mergeCell ref="F228:V228"/>
    <mergeCell ref="W228:AQ228"/>
    <mergeCell ref="AR228:BG228"/>
    <mergeCell ref="BH228:BN228"/>
    <mergeCell ref="BQ220:BT220"/>
    <mergeCell ref="B221:BT221"/>
    <mergeCell ref="B220:E220"/>
    <mergeCell ref="F220:V220"/>
    <mergeCell ref="W220:AQ220"/>
    <mergeCell ref="AR220:BG220"/>
    <mergeCell ref="BH220:BN220"/>
    <mergeCell ref="BO220:BP220"/>
    <mergeCell ref="BQ230:BT230"/>
    <mergeCell ref="B231:E231"/>
    <mergeCell ref="F231:V231"/>
    <mergeCell ref="W231:AQ231"/>
    <mergeCell ref="AR231:BG231"/>
    <mergeCell ref="BH231:BN231"/>
    <mergeCell ref="BO231:BP231"/>
    <mergeCell ref="BQ231:BT231"/>
    <mergeCell ref="B230:E230"/>
    <mergeCell ref="F230:V230"/>
    <mergeCell ref="W230:AQ230"/>
    <mergeCell ref="AR230:BG230"/>
    <mergeCell ref="BH230:BN230"/>
    <mergeCell ref="BO230:BP230"/>
    <mergeCell ref="BO228:BP228"/>
    <mergeCell ref="BQ228:BT228"/>
    <mergeCell ref="B229:E229"/>
    <mergeCell ref="F229:V229"/>
    <mergeCell ref="BQ218:BT218"/>
    <mergeCell ref="B219:E219"/>
    <mergeCell ref="F219:V219"/>
    <mergeCell ref="W219:AQ219"/>
    <mergeCell ref="AR219:BG219"/>
    <mergeCell ref="BH219:BN219"/>
    <mergeCell ref="BO219:BP219"/>
    <mergeCell ref="BQ219:BT219"/>
    <mergeCell ref="B218:E218"/>
    <mergeCell ref="F218:V218"/>
    <mergeCell ref="W218:AQ218"/>
    <mergeCell ref="AR218:BG218"/>
    <mergeCell ref="BH218:BN218"/>
    <mergeCell ref="BO218:BP218"/>
    <mergeCell ref="BQ216:BT216"/>
    <mergeCell ref="B217:E217"/>
    <mergeCell ref="F217:V217"/>
    <mergeCell ref="W217:AQ217"/>
    <mergeCell ref="AR217:BG217"/>
    <mergeCell ref="BH217:BN217"/>
    <mergeCell ref="BO217:BP217"/>
    <mergeCell ref="BQ217:BT217"/>
    <mergeCell ref="B216:E216"/>
    <mergeCell ref="F216:V216"/>
    <mergeCell ref="W216:AQ216"/>
    <mergeCell ref="AR216:BG216"/>
    <mergeCell ref="BH216:BN216"/>
    <mergeCell ref="BO216:BP216"/>
    <mergeCell ref="B209:BT209"/>
    <mergeCell ref="B214:AS214"/>
    <mergeCell ref="BO207:BP207"/>
    <mergeCell ref="BQ207:BT207"/>
    <mergeCell ref="B208:E208"/>
    <mergeCell ref="F208:V208"/>
    <mergeCell ref="W208:AQ208"/>
    <mergeCell ref="AR208:BG208"/>
    <mergeCell ref="BH208:BN208"/>
    <mergeCell ref="BO208:BP208"/>
    <mergeCell ref="BQ208:BT208"/>
    <mergeCell ref="B206:BI206"/>
    <mergeCell ref="B207:E207"/>
    <mergeCell ref="F207:V207"/>
    <mergeCell ref="W207:AQ207"/>
    <mergeCell ref="AR207:BG207"/>
    <mergeCell ref="BH207:BN207"/>
    <mergeCell ref="B197:AX197"/>
    <mergeCell ref="B198:E198"/>
    <mergeCell ref="F198:V198"/>
    <mergeCell ref="W198:AQ198"/>
    <mergeCell ref="AR198:BG198"/>
    <mergeCell ref="BH198:BN198"/>
    <mergeCell ref="BQ190:BT190"/>
    <mergeCell ref="B191:BT191"/>
    <mergeCell ref="B190:E190"/>
    <mergeCell ref="F190:V190"/>
    <mergeCell ref="W190:AQ190"/>
    <mergeCell ref="AR190:BG190"/>
    <mergeCell ref="BH190:BN190"/>
    <mergeCell ref="BO190:BP190"/>
    <mergeCell ref="BQ200:BT200"/>
    <mergeCell ref="B201:BT201"/>
    <mergeCell ref="B200:E200"/>
    <mergeCell ref="F200:V200"/>
    <mergeCell ref="W200:AQ200"/>
    <mergeCell ref="AR200:BG200"/>
    <mergeCell ref="BH200:BN200"/>
    <mergeCell ref="BO200:BP200"/>
    <mergeCell ref="BO198:BP198"/>
    <mergeCell ref="BQ198:BT198"/>
    <mergeCell ref="B199:E199"/>
    <mergeCell ref="F199:V199"/>
    <mergeCell ref="W199:AQ199"/>
    <mergeCell ref="AR199:BG199"/>
    <mergeCell ref="BH199:BN199"/>
    <mergeCell ref="BO199:BP199"/>
    <mergeCell ref="BQ199:BT199"/>
    <mergeCell ref="B189:E189"/>
    <mergeCell ref="F189:V189"/>
    <mergeCell ref="W189:AQ189"/>
    <mergeCell ref="AR189:BG189"/>
    <mergeCell ref="BH189:BN189"/>
    <mergeCell ref="BO189:BP189"/>
    <mergeCell ref="BQ189:BT189"/>
    <mergeCell ref="B188:E188"/>
    <mergeCell ref="F188:V188"/>
    <mergeCell ref="W188:AQ188"/>
    <mergeCell ref="AR188:BG188"/>
    <mergeCell ref="BH188:BN188"/>
    <mergeCell ref="BO188:BP188"/>
    <mergeCell ref="BQ186:BT186"/>
    <mergeCell ref="B187:E187"/>
    <mergeCell ref="F187:V187"/>
    <mergeCell ref="W187:AQ187"/>
    <mergeCell ref="AR187:BG187"/>
    <mergeCell ref="BH187:BN187"/>
    <mergeCell ref="BO187:BP187"/>
    <mergeCell ref="BQ187:BT187"/>
    <mergeCell ref="B186:E186"/>
    <mergeCell ref="F186:V186"/>
    <mergeCell ref="W186:AQ186"/>
    <mergeCell ref="AR186:BG186"/>
    <mergeCell ref="BH186:BN186"/>
    <mergeCell ref="BO186:BP186"/>
    <mergeCell ref="B180:BT180"/>
    <mergeCell ref="B184:BJ184"/>
    <mergeCell ref="BQ178:BT178"/>
    <mergeCell ref="B179:E179"/>
    <mergeCell ref="F179:V179"/>
    <mergeCell ref="W179:AQ179"/>
    <mergeCell ref="AR179:BG179"/>
    <mergeCell ref="BH179:BN179"/>
    <mergeCell ref="BO179:BP179"/>
    <mergeCell ref="BQ179:BT179"/>
    <mergeCell ref="B178:E178"/>
    <mergeCell ref="F178:V178"/>
    <mergeCell ref="W178:AQ178"/>
    <mergeCell ref="AR178:BG178"/>
    <mergeCell ref="BH178:BN178"/>
    <mergeCell ref="BO178:BP178"/>
    <mergeCell ref="BQ188:BT188"/>
    <mergeCell ref="BQ176:BT176"/>
    <mergeCell ref="B177:E177"/>
    <mergeCell ref="F177:V177"/>
    <mergeCell ref="W177:AQ177"/>
    <mergeCell ref="AR177:BG177"/>
    <mergeCell ref="BH177:BN177"/>
    <mergeCell ref="BO177:BP177"/>
    <mergeCell ref="BQ177:BT177"/>
    <mergeCell ref="B176:E176"/>
    <mergeCell ref="F176:V176"/>
    <mergeCell ref="W176:AQ176"/>
    <mergeCell ref="AR176:BG176"/>
    <mergeCell ref="BH176:BN176"/>
    <mergeCell ref="BO176:BP176"/>
    <mergeCell ref="BQ174:BT174"/>
    <mergeCell ref="B175:E175"/>
    <mergeCell ref="F175:V175"/>
    <mergeCell ref="W175:AQ175"/>
    <mergeCell ref="AR175:BG175"/>
    <mergeCell ref="BH175:BN175"/>
    <mergeCell ref="BO175:BP175"/>
    <mergeCell ref="BQ175:BT175"/>
    <mergeCell ref="B174:E174"/>
    <mergeCell ref="F174:V174"/>
    <mergeCell ref="W174:AQ174"/>
    <mergeCell ref="AR174:BG174"/>
    <mergeCell ref="BH174:BN174"/>
    <mergeCell ref="BO174:BP174"/>
    <mergeCell ref="BQ172:BT172"/>
    <mergeCell ref="B173:E173"/>
    <mergeCell ref="F173:V173"/>
    <mergeCell ref="W173:AQ173"/>
    <mergeCell ref="AR173:BG173"/>
    <mergeCell ref="BH173:BN173"/>
    <mergeCell ref="BO173:BP173"/>
    <mergeCell ref="BQ173:BT173"/>
    <mergeCell ref="B172:E172"/>
    <mergeCell ref="F172:V172"/>
    <mergeCell ref="W172:AQ172"/>
    <mergeCell ref="AR172:BG172"/>
    <mergeCell ref="BH172:BN172"/>
    <mergeCell ref="BO172:BP172"/>
    <mergeCell ref="BQ170:BT170"/>
    <mergeCell ref="B171:E171"/>
    <mergeCell ref="F171:V171"/>
    <mergeCell ref="W171:AQ171"/>
    <mergeCell ref="AR171:BG171"/>
    <mergeCell ref="BH171:BN171"/>
    <mergeCell ref="BO171:BP171"/>
    <mergeCell ref="BQ171:BT171"/>
    <mergeCell ref="B170:E170"/>
    <mergeCell ref="F170:V170"/>
    <mergeCell ref="W170:AQ170"/>
    <mergeCell ref="AR170:BG170"/>
    <mergeCell ref="BH170:BN170"/>
    <mergeCell ref="BO170:BP170"/>
    <mergeCell ref="AR158:BG158"/>
    <mergeCell ref="BH158:BN158"/>
    <mergeCell ref="BO158:BP158"/>
    <mergeCell ref="BQ158:BT158"/>
    <mergeCell ref="BQ168:BT168"/>
    <mergeCell ref="B169:E169"/>
    <mergeCell ref="F169:V169"/>
    <mergeCell ref="W169:AQ169"/>
    <mergeCell ref="AR169:BG169"/>
    <mergeCell ref="BH169:BN169"/>
    <mergeCell ref="BO169:BP169"/>
    <mergeCell ref="BQ169:BT169"/>
    <mergeCell ref="B168:E168"/>
    <mergeCell ref="F168:V168"/>
    <mergeCell ref="W168:AQ168"/>
    <mergeCell ref="AR168:BG168"/>
    <mergeCell ref="BH168:BN168"/>
    <mergeCell ref="BO168:BP168"/>
    <mergeCell ref="B161:BT161"/>
    <mergeCell ref="B166:AZ166"/>
    <mergeCell ref="B157:E157"/>
    <mergeCell ref="F157:V157"/>
    <mergeCell ref="W157:AQ157"/>
    <mergeCell ref="AR157:BG157"/>
    <mergeCell ref="BH157:BN157"/>
    <mergeCell ref="BQ150:BT150"/>
    <mergeCell ref="B151:BT151"/>
    <mergeCell ref="B150:E150"/>
    <mergeCell ref="F150:V150"/>
    <mergeCell ref="W150:AQ150"/>
    <mergeCell ref="AR150:BG150"/>
    <mergeCell ref="BH150:BN150"/>
    <mergeCell ref="BO150:BP150"/>
    <mergeCell ref="BQ159:BT159"/>
    <mergeCell ref="B160:E160"/>
    <mergeCell ref="F160:V160"/>
    <mergeCell ref="W160:AQ160"/>
    <mergeCell ref="AR160:BG160"/>
    <mergeCell ref="BH160:BN160"/>
    <mergeCell ref="BO160:BP160"/>
    <mergeCell ref="BQ160:BT160"/>
    <mergeCell ref="B159:E159"/>
    <mergeCell ref="F159:V159"/>
    <mergeCell ref="W159:AQ159"/>
    <mergeCell ref="AR159:BG159"/>
    <mergeCell ref="BH159:BN159"/>
    <mergeCell ref="BO159:BP159"/>
    <mergeCell ref="BO157:BP157"/>
    <mergeCell ref="BQ157:BT157"/>
    <mergeCell ref="B158:E158"/>
    <mergeCell ref="F158:V158"/>
    <mergeCell ref="W158:AQ158"/>
    <mergeCell ref="BQ148:BT148"/>
    <mergeCell ref="B149:E149"/>
    <mergeCell ref="F149:V149"/>
    <mergeCell ref="W149:AQ149"/>
    <mergeCell ref="AR149:BG149"/>
    <mergeCell ref="BH149:BN149"/>
    <mergeCell ref="BO149:BP149"/>
    <mergeCell ref="BQ149:BT149"/>
    <mergeCell ref="B148:E148"/>
    <mergeCell ref="F148:V148"/>
    <mergeCell ref="W148:AQ148"/>
    <mergeCell ref="AR148:BG148"/>
    <mergeCell ref="BH148:BN148"/>
    <mergeCell ref="BO148:BP148"/>
    <mergeCell ref="B142:BT142"/>
    <mergeCell ref="B147:AT147"/>
    <mergeCell ref="B156:AY156"/>
    <mergeCell ref="B141:E141"/>
    <mergeCell ref="F141:V141"/>
    <mergeCell ref="W141:AQ141"/>
    <mergeCell ref="AR141:BG141"/>
    <mergeCell ref="BH141:BN141"/>
    <mergeCell ref="BO141:BP141"/>
    <mergeCell ref="BQ141:BT141"/>
    <mergeCell ref="B138:AO138"/>
    <mergeCell ref="B140:E140"/>
    <mergeCell ref="F140:V140"/>
    <mergeCell ref="W140:AQ140"/>
    <mergeCell ref="AR140:BG140"/>
    <mergeCell ref="BH140:BN140"/>
    <mergeCell ref="BQ133:BT133"/>
    <mergeCell ref="B134:BT134"/>
    <mergeCell ref="B133:E133"/>
    <mergeCell ref="F133:V133"/>
    <mergeCell ref="W133:AQ133"/>
    <mergeCell ref="AR133:BG133"/>
    <mergeCell ref="BH133:BN133"/>
    <mergeCell ref="BO133:BP133"/>
    <mergeCell ref="BQ131:BT131"/>
    <mergeCell ref="B132:E132"/>
    <mergeCell ref="F132:V132"/>
    <mergeCell ref="W132:AQ132"/>
    <mergeCell ref="AR132:BG132"/>
    <mergeCell ref="BH132:BN132"/>
    <mergeCell ref="BO132:BP132"/>
    <mergeCell ref="BQ132:BT132"/>
    <mergeCell ref="B131:E131"/>
    <mergeCell ref="F131:V131"/>
    <mergeCell ref="W131:AQ131"/>
    <mergeCell ref="AR131:BG131"/>
    <mergeCell ref="BH131:BN131"/>
    <mergeCell ref="BO131:BP131"/>
    <mergeCell ref="B125:BT125"/>
    <mergeCell ref="B129:AG129"/>
    <mergeCell ref="BO140:BP140"/>
    <mergeCell ref="BQ140:BT140"/>
    <mergeCell ref="AR111:BG111"/>
    <mergeCell ref="BH111:BN111"/>
    <mergeCell ref="BO111:BP111"/>
    <mergeCell ref="BQ111:BT111"/>
    <mergeCell ref="BO123:BP123"/>
    <mergeCell ref="BQ123:BT123"/>
    <mergeCell ref="B124:E124"/>
    <mergeCell ref="F124:V124"/>
    <mergeCell ref="W124:AQ124"/>
    <mergeCell ref="AR124:BG124"/>
    <mergeCell ref="BH124:BN124"/>
    <mergeCell ref="BO124:BP124"/>
    <mergeCell ref="BQ124:BT124"/>
    <mergeCell ref="B121:AI121"/>
    <mergeCell ref="B123:E123"/>
    <mergeCell ref="F123:V123"/>
    <mergeCell ref="W123:AQ123"/>
    <mergeCell ref="AR123:BG123"/>
    <mergeCell ref="BH123:BN123"/>
    <mergeCell ref="BQ114:BT114"/>
    <mergeCell ref="B115:BT115"/>
    <mergeCell ref="B114:E114"/>
    <mergeCell ref="F114:V114"/>
    <mergeCell ref="W114:AQ114"/>
    <mergeCell ref="AR114:BG114"/>
    <mergeCell ref="BH114:BN114"/>
    <mergeCell ref="BO114:BP114"/>
    <mergeCell ref="B110:E110"/>
    <mergeCell ref="F110:V110"/>
    <mergeCell ref="W110:AQ110"/>
    <mergeCell ref="AR110:BG110"/>
    <mergeCell ref="BH110:BN110"/>
    <mergeCell ref="BQ103:BT103"/>
    <mergeCell ref="B104:BT104"/>
    <mergeCell ref="B103:E103"/>
    <mergeCell ref="F103:V103"/>
    <mergeCell ref="W103:AQ103"/>
    <mergeCell ref="AR103:BG103"/>
    <mergeCell ref="BH103:BN103"/>
    <mergeCell ref="BO103:BP103"/>
    <mergeCell ref="BQ112:BT112"/>
    <mergeCell ref="B113:E113"/>
    <mergeCell ref="F113:V113"/>
    <mergeCell ref="W113:AQ113"/>
    <mergeCell ref="AR113:BG113"/>
    <mergeCell ref="BH113:BN113"/>
    <mergeCell ref="BO113:BP113"/>
    <mergeCell ref="BQ113:BT113"/>
    <mergeCell ref="B112:E112"/>
    <mergeCell ref="F112:V112"/>
    <mergeCell ref="W112:AQ112"/>
    <mergeCell ref="AR112:BG112"/>
    <mergeCell ref="BH112:BN112"/>
    <mergeCell ref="BO112:BP112"/>
    <mergeCell ref="BO110:BP110"/>
    <mergeCell ref="BQ110:BT110"/>
    <mergeCell ref="B111:E111"/>
    <mergeCell ref="F111:V111"/>
    <mergeCell ref="W111:AQ111"/>
    <mergeCell ref="BQ101:BT101"/>
    <mergeCell ref="B102:E102"/>
    <mergeCell ref="F102:V102"/>
    <mergeCell ref="W102:AQ102"/>
    <mergeCell ref="AR102:BG102"/>
    <mergeCell ref="BH102:BN102"/>
    <mergeCell ref="BO102:BP102"/>
    <mergeCell ref="BQ102:BT102"/>
    <mergeCell ref="B101:E101"/>
    <mergeCell ref="F101:V101"/>
    <mergeCell ref="W101:AQ101"/>
    <mergeCell ref="AR101:BG101"/>
    <mergeCell ref="BH101:BN101"/>
    <mergeCell ref="BO101:BP101"/>
    <mergeCell ref="B94:BT94"/>
    <mergeCell ref="B100:AC100"/>
    <mergeCell ref="B109:AD109"/>
    <mergeCell ref="B93:E93"/>
    <mergeCell ref="F93:V93"/>
    <mergeCell ref="W93:AQ93"/>
    <mergeCell ref="AR93:BG93"/>
    <mergeCell ref="BH93:BN93"/>
    <mergeCell ref="BO93:BP93"/>
    <mergeCell ref="BQ93:BT93"/>
    <mergeCell ref="B92:E92"/>
    <mergeCell ref="F92:V92"/>
    <mergeCell ref="W92:AQ92"/>
    <mergeCell ref="AR92:BG92"/>
    <mergeCell ref="BH92:BN92"/>
    <mergeCell ref="BO92:BP92"/>
    <mergeCell ref="BO90:BP90"/>
    <mergeCell ref="BQ90:BT90"/>
    <mergeCell ref="B91:E91"/>
    <mergeCell ref="F91:V91"/>
    <mergeCell ref="W91:AQ91"/>
    <mergeCell ref="AR91:BG91"/>
    <mergeCell ref="BH91:BN91"/>
    <mergeCell ref="BO91:BP91"/>
    <mergeCell ref="BQ91:BT91"/>
    <mergeCell ref="BH72:BN72"/>
    <mergeCell ref="BO72:BP72"/>
    <mergeCell ref="B89:AN89"/>
    <mergeCell ref="B90:E90"/>
    <mergeCell ref="F90:V90"/>
    <mergeCell ref="W90:AQ90"/>
    <mergeCell ref="AR90:BG90"/>
    <mergeCell ref="BH90:BN90"/>
    <mergeCell ref="BQ83:BT83"/>
    <mergeCell ref="B84:BT84"/>
    <mergeCell ref="B83:E83"/>
    <mergeCell ref="F83:V83"/>
    <mergeCell ref="W83:AQ83"/>
    <mergeCell ref="AR83:BG83"/>
    <mergeCell ref="BH83:BN83"/>
    <mergeCell ref="BO83:BP83"/>
    <mergeCell ref="BQ92:BT92"/>
    <mergeCell ref="W69:AQ69"/>
    <mergeCell ref="AR69:BG69"/>
    <mergeCell ref="BH69:BN69"/>
    <mergeCell ref="BO69:BP69"/>
    <mergeCell ref="BQ69:BT69"/>
    <mergeCell ref="B68:E68"/>
    <mergeCell ref="F68:V68"/>
    <mergeCell ref="W68:AQ68"/>
    <mergeCell ref="AR68:BG68"/>
    <mergeCell ref="BH68:BN68"/>
    <mergeCell ref="BO68:BP68"/>
    <mergeCell ref="BO81:BP81"/>
    <mergeCell ref="BQ81:BT81"/>
    <mergeCell ref="B82:E82"/>
    <mergeCell ref="F82:V82"/>
    <mergeCell ref="W82:AQ82"/>
    <mergeCell ref="AR82:BG82"/>
    <mergeCell ref="BH82:BN82"/>
    <mergeCell ref="BO82:BP82"/>
    <mergeCell ref="BQ82:BT82"/>
    <mergeCell ref="B79:BF79"/>
    <mergeCell ref="B81:E81"/>
    <mergeCell ref="F81:V81"/>
    <mergeCell ref="W81:AQ81"/>
    <mergeCell ref="AR81:BG81"/>
    <mergeCell ref="BH81:BN81"/>
    <mergeCell ref="BQ72:BT72"/>
    <mergeCell ref="B73:BT73"/>
    <mergeCell ref="B72:E72"/>
    <mergeCell ref="F72:V72"/>
    <mergeCell ref="W72:AQ72"/>
    <mergeCell ref="AR72:BG72"/>
    <mergeCell ref="B66:BB66"/>
    <mergeCell ref="BQ60:BT60"/>
    <mergeCell ref="B61:E61"/>
    <mergeCell ref="F61:V61"/>
    <mergeCell ref="W61:AQ61"/>
    <mergeCell ref="AR61:BG61"/>
    <mergeCell ref="BH61:BN61"/>
    <mergeCell ref="BO61:BP61"/>
    <mergeCell ref="BQ61:BT61"/>
    <mergeCell ref="B60:E60"/>
    <mergeCell ref="F60:V60"/>
    <mergeCell ref="W60:AQ60"/>
    <mergeCell ref="AR60:BG60"/>
    <mergeCell ref="BH60:BN60"/>
    <mergeCell ref="BO60:BP60"/>
    <mergeCell ref="BQ70:BT70"/>
    <mergeCell ref="B71:E71"/>
    <mergeCell ref="F71:V71"/>
    <mergeCell ref="W71:AQ71"/>
    <mergeCell ref="AR71:BG71"/>
    <mergeCell ref="BH71:BN71"/>
    <mergeCell ref="BO71:BP71"/>
    <mergeCell ref="BQ71:BT71"/>
    <mergeCell ref="B70:E70"/>
    <mergeCell ref="F70:V70"/>
    <mergeCell ref="W70:AQ70"/>
    <mergeCell ref="AR70:BG70"/>
    <mergeCell ref="BH70:BN70"/>
    <mergeCell ref="BO70:BP70"/>
    <mergeCell ref="BQ68:BT68"/>
    <mergeCell ref="B69:E69"/>
    <mergeCell ref="F69:V69"/>
    <mergeCell ref="B52:BT52"/>
    <mergeCell ref="B58:BK58"/>
    <mergeCell ref="BQ50:BT50"/>
    <mergeCell ref="B51:E51"/>
    <mergeCell ref="F51:V51"/>
    <mergeCell ref="W51:AQ51"/>
    <mergeCell ref="AR51:BG51"/>
    <mergeCell ref="BH51:BN51"/>
    <mergeCell ref="BO51:BP51"/>
    <mergeCell ref="BQ51:BT51"/>
    <mergeCell ref="B50:E50"/>
    <mergeCell ref="F50:V50"/>
    <mergeCell ref="W50:AQ50"/>
    <mergeCell ref="AR50:BG50"/>
    <mergeCell ref="BH50:BN50"/>
    <mergeCell ref="BO50:BP50"/>
    <mergeCell ref="B62:BT62"/>
    <mergeCell ref="B49:E49"/>
    <mergeCell ref="F49:V49"/>
    <mergeCell ref="W49:AQ49"/>
    <mergeCell ref="AR49:BG49"/>
    <mergeCell ref="BH49:BN49"/>
    <mergeCell ref="BO49:BP49"/>
    <mergeCell ref="BQ49:BT49"/>
    <mergeCell ref="B46:BE46"/>
    <mergeCell ref="B48:E48"/>
    <mergeCell ref="F48:V48"/>
    <mergeCell ref="W48:AQ48"/>
    <mergeCell ref="AR48:BG48"/>
    <mergeCell ref="BH48:BN48"/>
    <mergeCell ref="BQ41:BT41"/>
    <mergeCell ref="B42:BT42"/>
    <mergeCell ref="B41:E41"/>
    <mergeCell ref="F41:V41"/>
    <mergeCell ref="W41:AQ41"/>
    <mergeCell ref="AR41:BG41"/>
    <mergeCell ref="BH41:BN41"/>
    <mergeCell ref="BO41:BP41"/>
    <mergeCell ref="B40:E40"/>
    <mergeCell ref="F40:V40"/>
    <mergeCell ref="W40:AQ40"/>
    <mergeCell ref="AR40:BG40"/>
    <mergeCell ref="BH40:BN40"/>
    <mergeCell ref="BO40:BP40"/>
    <mergeCell ref="BQ40:BT40"/>
    <mergeCell ref="B39:E39"/>
    <mergeCell ref="F39:V39"/>
    <mergeCell ref="W39:AQ39"/>
    <mergeCell ref="AR39:BG39"/>
    <mergeCell ref="BH39:BN39"/>
    <mergeCell ref="BO39:BP39"/>
    <mergeCell ref="B33:BT33"/>
    <mergeCell ref="B37:AJ37"/>
    <mergeCell ref="BO48:BP48"/>
    <mergeCell ref="BQ48:BT48"/>
    <mergeCell ref="BQ31:BT31"/>
    <mergeCell ref="B32:E32"/>
    <mergeCell ref="F32:V32"/>
    <mergeCell ref="W32:AQ32"/>
    <mergeCell ref="AR32:BG32"/>
    <mergeCell ref="BH32:BN32"/>
    <mergeCell ref="BO32:BP32"/>
    <mergeCell ref="BQ32:BT32"/>
    <mergeCell ref="B31:E31"/>
    <mergeCell ref="F31:V31"/>
    <mergeCell ref="W31:AQ31"/>
    <mergeCell ref="AR31:BG31"/>
    <mergeCell ref="BH31:BN31"/>
    <mergeCell ref="BO31:BP31"/>
    <mergeCell ref="B24:BT24"/>
    <mergeCell ref="B29:H29"/>
    <mergeCell ref="BQ39:BT39"/>
    <mergeCell ref="BH16:BN16"/>
    <mergeCell ref="BO16:BP16"/>
    <mergeCell ref="BQ22:BT22"/>
    <mergeCell ref="B23:E23"/>
    <mergeCell ref="F23:V23"/>
    <mergeCell ref="W23:AQ23"/>
    <mergeCell ref="AR23:BG23"/>
    <mergeCell ref="BH23:BN23"/>
    <mergeCell ref="BO23:BP23"/>
    <mergeCell ref="BQ23:BT23"/>
    <mergeCell ref="B22:E22"/>
    <mergeCell ref="F22:V22"/>
    <mergeCell ref="W22:AQ22"/>
    <mergeCell ref="AR22:BG22"/>
    <mergeCell ref="BH22:BN22"/>
    <mergeCell ref="BO22:BP22"/>
    <mergeCell ref="BQ20:BT20"/>
    <mergeCell ref="B21:E21"/>
    <mergeCell ref="F21:V21"/>
    <mergeCell ref="W21:AQ21"/>
    <mergeCell ref="AR21:BG21"/>
    <mergeCell ref="BH21:BN21"/>
    <mergeCell ref="BO21:BP21"/>
    <mergeCell ref="BQ21:BT21"/>
    <mergeCell ref="B20:E20"/>
    <mergeCell ref="F20:V20"/>
    <mergeCell ref="W20:AQ20"/>
    <mergeCell ref="AR20:BG20"/>
    <mergeCell ref="BH20:BN20"/>
    <mergeCell ref="BO20:BP20"/>
    <mergeCell ref="E3:W3"/>
    <mergeCell ref="X3:BQ3"/>
    <mergeCell ref="E4:W4"/>
    <mergeCell ref="X4:BQ4"/>
    <mergeCell ref="B11:BT11"/>
    <mergeCell ref="B14:N14"/>
    <mergeCell ref="BQ18:BT18"/>
    <mergeCell ref="B19:E19"/>
    <mergeCell ref="F19:V19"/>
    <mergeCell ref="W19:AQ19"/>
    <mergeCell ref="AR19:BG19"/>
    <mergeCell ref="BH19:BN19"/>
    <mergeCell ref="BO19:BP19"/>
    <mergeCell ref="BQ19:BT19"/>
    <mergeCell ref="B18:E18"/>
    <mergeCell ref="F18:V18"/>
    <mergeCell ref="W18:AQ18"/>
    <mergeCell ref="AR18:BG18"/>
    <mergeCell ref="BH18:BN18"/>
    <mergeCell ref="BO18:BP18"/>
    <mergeCell ref="BQ16:BT16"/>
    <mergeCell ref="B17:E17"/>
    <mergeCell ref="F17:V17"/>
    <mergeCell ref="W17:AQ17"/>
    <mergeCell ref="AR17:BG17"/>
    <mergeCell ref="BH17:BN17"/>
    <mergeCell ref="BO17:BP17"/>
    <mergeCell ref="BQ17:BT17"/>
    <mergeCell ref="B16:E16"/>
    <mergeCell ref="F16:V16"/>
    <mergeCell ref="W16:AQ16"/>
    <mergeCell ref="AR16:BG16"/>
  </mergeCells>
  <pageMargins left="0.59055118110236227" right="0.39370078740157483" top="0.39370078740157483" bottom="0.39370078740157483" header="0" footer="0.19685039370078741"/>
  <pageSetup paperSize="9" scale="92" fitToHeight="6" orientation="portrait" r:id="rId1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8"/>
  <sheetViews>
    <sheetView tabSelected="1" workbookViewId="0">
      <selection activeCell="C10" sqref="C10"/>
    </sheetView>
  </sheetViews>
  <sheetFormatPr defaultRowHeight="15" x14ac:dyDescent="0.25"/>
  <cols>
    <col min="1" max="1" width="4.7109375" customWidth="1"/>
    <col min="2" max="2" width="40" customWidth="1"/>
    <col min="3" max="3" width="5" customWidth="1"/>
    <col min="4" max="4" width="5.7109375" customWidth="1"/>
    <col min="5" max="5" width="10.28515625" customWidth="1"/>
    <col min="6" max="6" width="14.42578125" customWidth="1"/>
    <col min="8" max="8" width="14.42578125" customWidth="1"/>
  </cols>
  <sheetData>
    <row r="1" spans="1:8" ht="15.75" thickBot="1" x14ac:dyDescent="0.3">
      <c r="A1" s="20"/>
      <c r="B1" s="20"/>
      <c r="C1" s="20"/>
      <c r="D1" s="20"/>
      <c r="E1" s="20"/>
      <c r="F1" s="20"/>
      <c r="G1" s="20"/>
      <c r="H1" s="20"/>
    </row>
    <row r="2" spans="1:8" ht="22.5" thickTop="1" thickBot="1" x14ac:dyDescent="0.4">
      <c r="A2" s="38"/>
      <c r="B2" s="22" t="s">
        <v>608</v>
      </c>
      <c r="C2" s="22"/>
      <c r="D2" s="22"/>
      <c r="E2" s="22"/>
      <c r="F2" s="22"/>
      <c r="G2" s="22"/>
      <c r="H2" s="22"/>
    </row>
    <row r="3" spans="1:8" ht="15.75" thickTop="1" x14ac:dyDescent="0.25">
      <c r="A3" s="37" t="s">
        <v>632</v>
      </c>
      <c r="B3" s="37" t="s">
        <v>633</v>
      </c>
      <c r="C3" s="37" t="s">
        <v>634</v>
      </c>
      <c r="D3" s="37" t="s">
        <v>635</v>
      </c>
      <c r="E3" s="37" t="s">
        <v>636</v>
      </c>
      <c r="F3" s="37" t="s">
        <v>637</v>
      </c>
      <c r="G3" s="37" t="s">
        <v>638</v>
      </c>
      <c r="H3" s="37" t="s">
        <v>639</v>
      </c>
    </row>
    <row r="4" spans="1:8" ht="15.75" x14ac:dyDescent="0.25">
      <c r="A4" s="36" t="s">
        <v>621</v>
      </c>
      <c r="B4" t="s">
        <v>609</v>
      </c>
      <c r="C4" s="24" t="s">
        <v>64</v>
      </c>
      <c r="D4" s="25">
        <v>42</v>
      </c>
      <c r="E4" s="23">
        <v>5911</v>
      </c>
      <c r="F4" s="17">
        <f>PRODUCT(D4:E4)</f>
        <v>248262</v>
      </c>
      <c r="G4" s="16">
        <v>220</v>
      </c>
      <c r="H4" s="17">
        <f>PRODUCT(D4,G4)</f>
        <v>9240</v>
      </c>
    </row>
    <row r="5" spans="1:8" ht="15.75" x14ac:dyDescent="0.25">
      <c r="A5" s="36" t="s">
        <v>622</v>
      </c>
      <c r="B5" t="s">
        <v>610</v>
      </c>
      <c r="C5" s="24" t="s">
        <v>64</v>
      </c>
      <c r="D5" s="25">
        <v>45</v>
      </c>
      <c r="E5" s="23">
        <v>1291</v>
      </c>
      <c r="F5" s="17">
        <f t="shared" ref="F5:F15" si="0">PRODUCT(D5:E5)</f>
        <v>58095</v>
      </c>
      <c r="G5" s="16">
        <v>220</v>
      </c>
      <c r="H5" s="17">
        <f t="shared" ref="H5:H15" si="1">PRODUCT(D5,G5)</f>
        <v>9900</v>
      </c>
    </row>
    <row r="6" spans="1:8" ht="15.75" x14ac:dyDescent="0.25">
      <c r="A6" s="36" t="s">
        <v>623</v>
      </c>
      <c r="B6" t="s">
        <v>611</v>
      </c>
      <c r="C6" s="24" t="s">
        <v>64</v>
      </c>
      <c r="D6" s="25">
        <v>2</v>
      </c>
      <c r="E6" s="23">
        <v>2274</v>
      </c>
      <c r="F6" s="17">
        <f t="shared" si="0"/>
        <v>4548</v>
      </c>
      <c r="G6" s="16">
        <v>220</v>
      </c>
      <c r="H6" s="17">
        <f t="shared" si="1"/>
        <v>440</v>
      </c>
    </row>
    <row r="7" spans="1:8" ht="15.75" x14ac:dyDescent="0.25">
      <c r="A7" s="36" t="s">
        <v>624</v>
      </c>
      <c r="B7" t="s">
        <v>612</v>
      </c>
      <c r="C7" s="24" t="s">
        <v>64</v>
      </c>
      <c r="D7" s="25">
        <v>39</v>
      </c>
      <c r="E7" s="23">
        <v>1780</v>
      </c>
      <c r="F7" s="17">
        <f t="shared" si="0"/>
        <v>69420</v>
      </c>
      <c r="G7" s="16">
        <v>220</v>
      </c>
      <c r="H7" s="17">
        <f t="shared" si="1"/>
        <v>8580</v>
      </c>
    </row>
    <row r="8" spans="1:8" ht="15.75" x14ac:dyDescent="0.25">
      <c r="A8" s="36" t="s">
        <v>625</v>
      </c>
      <c r="B8" t="s">
        <v>613</v>
      </c>
      <c r="C8" s="24" t="s">
        <v>64</v>
      </c>
      <c r="D8" s="25">
        <v>12</v>
      </c>
      <c r="E8" s="23">
        <v>2206</v>
      </c>
      <c r="F8" s="17">
        <f t="shared" si="0"/>
        <v>26472</v>
      </c>
      <c r="G8" s="16">
        <v>220</v>
      </c>
      <c r="H8" s="17">
        <f t="shared" si="1"/>
        <v>2640</v>
      </c>
    </row>
    <row r="9" spans="1:8" ht="15.75" x14ac:dyDescent="0.25">
      <c r="A9" s="36"/>
      <c r="B9" t="s">
        <v>614</v>
      </c>
      <c r="C9" s="24" t="s">
        <v>64</v>
      </c>
      <c r="D9" s="25">
        <v>51</v>
      </c>
      <c r="E9" s="23">
        <v>78</v>
      </c>
      <c r="F9" s="17">
        <f t="shared" si="0"/>
        <v>3978</v>
      </c>
      <c r="G9" s="16">
        <v>220</v>
      </c>
      <c r="H9" s="17">
        <f t="shared" si="1"/>
        <v>11220</v>
      </c>
    </row>
    <row r="10" spans="1:8" ht="15.75" x14ac:dyDescent="0.25">
      <c r="A10" s="36" t="s">
        <v>626</v>
      </c>
      <c r="B10" t="s">
        <v>615</v>
      </c>
      <c r="C10" s="24" t="s">
        <v>64</v>
      </c>
      <c r="D10" s="25">
        <v>56</v>
      </c>
      <c r="E10" s="23">
        <v>1274</v>
      </c>
      <c r="F10" s="17">
        <f t="shared" si="0"/>
        <v>71344</v>
      </c>
      <c r="G10" s="16">
        <v>220</v>
      </c>
      <c r="H10" s="17">
        <f t="shared" si="1"/>
        <v>12320</v>
      </c>
    </row>
    <row r="11" spans="1:8" ht="15.75" x14ac:dyDescent="0.25">
      <c r="A11" s="36" t="s">
        <v>627</v>
      </c>
      <c r="B11" s="15" t="s">
        <v>616</v>
      </c>
      <c r="C11" s="24" t="s">
        <v>64</v>
      </c>
      <c r="D11" s="25">
        <v>53</v>
      </c>
      <c r="E11" s="23">
        <v>1274</v>
      </c>
      <c r="F11" s="17">
        <f t="shared" si="0"/>
        <v>67522</v>
      </c>
      <c r="G11" s="16">
        <v>220</v>
      </c>
      <c r="H11" s="17">
        <f t="shared" si="1"/>
        <v>11660</v>
      </c>
    </row>
    <row r="12" spans="1:8" ht="15.75" x14ac:dyDescent="0.25">
      <c r="A12" s="36" t="s">
        <v>628</v>
      </c>
      <c r="B12" t="s">
        <v>617</v>
      </c>
      <c r="C12" s="24" t="s">
        <v>64</v>
      </c>
      <c r="D12" s="25">
        <v>15</v>
      </c>
      <c r="E12" s="23">
        <v>3548</v>
      </c>
      <c r="F12" s="17">
        <f t="shared" si="0"/>
        <v>53220</v>
      </c>
      <c r="G12" s="16">
        <v>220</v>
      </c>
      <c r="H12" s="17">
        <f t="shared" si="1"/>
        <v>3300</v>
      </c>
    </row>
    <row r="13" spans="1:8" ht="15.75" x14ac:dyDescent="0.25">
      <c r="A13" s="36" t="s">
        <v>629</v>
      </c>
      <c r="B13" t="s">
        <v>618</v>
      </c>
      <c r="C13" s="24" t="s">
        <v>64</v>
      </c>
      <c r="D13" s="25">
        <v>2</v>
      </c>
      <c r="E13" s="23">
        <v>1073</v>
      </c>
      <c r="F13" s="17">
        <f t="shared" si="0"/>
        <v>2146</v>
      </c>
      <c r="G13" s="16">
        <v>220</v>
      </c>
      <c r="H13" s="17">
        <f t="shared" si="1"/>
        <v>440</v>
      </c>
    </row>
    <row r="14" spans="1:8" ht="15.75" x14ac:dyDescent="0.25">
      <c r="A14" s="36" t="s">
        <v>630</v>
      </c>
      <c r="B14" t="s">
        <v>610</v>
      </c>
      <c r="C14" s="24" t="s">
        <v>64</v>
      </c>
      <c r="D14" s="25">
        <v>2</v>
      </c>
      <c r="E14" s="23">
        <v>1292</v>
      </c>
      <c r="F14" s="17">
        <f t="shared" si="0"/>
        <v>2584</v>
      </c>
      <c r="G14" s="16">
        <v>220</v>
      </c>
      <c r="H14" s="17">
        <f t="shared" si="1"/>
        <v>440</v>
      </c>
    </row>
    <row r="15" spans="1:8" ht="16.5" thickBot="1" x14ac:dyDescent="0.3">
      <c r="A15" s="39" t="s">
        <v>631</v>
      </c>
      <c r="B15" s="20" t="s">
        <v>619</v>
      </c>
      <c r="C15" s="27" t="s">
        <v>64</v>
      </c>
      <c r="D15" s="28">
        <v>6</v>
      </c>
      <c r="E15" s="29">
        <v>3365</v>
      </c>
      <c r="F15" s="30">
        <f t="shared" si="0"/>
        <v>20190</v>
      </c>
      <c r="G15" s="21">
        <v>220</v>
      </c>
      <c r="H15" s="30">
        <f t="shared" si="1"/>
        <v>1320</v>
      </c>
    </row>
    <row r="16" spans="1:8" ht="16.5" thickTop="1" thickBot="1" x14ac:dyDescent="0.3">
      <c r="A16" s="31"/>
      <c r="B16" s="31"/>
      <c r="C16" s="31"/>
      <c r="D16" s="32"/>
      <c r="E16" s="33"/>
      <c r="F16" s="34">
        <f>SUM(F4:F15)</f>
        <v>627781</v>
      </c>
      <c r="G16" s="35"/>
      <c r="H16" s="34">
        <f>SUM(H4:H15)</f>
        <v>71500</v>
      </c>
    </row>
    <row r="17" spans="1:8" ht="17.25" thickTop="1" thickBot="1" x14ac:dyDescent="0.3">
      <c r="A17" s="40"/>
      <c r="B17" s="18" t="s">
        <v>620</v>
      </c>
      <c r="C17" s="18"/>
      <c r="D17" s="18"/>
      <c r="E17" s="19"/>
      <c r="F17" s="18"/>
      <c r="G17" s="19"/>
      <c r="H17" s="26">
        <f>SUM(F16,H16)</f>
        <v>699281</v>
      </c>
    </row>
    <row r="18" spans="1:8" ht="15.75" thickTop="1" x14ac:dyDescent="0.25">
      <c r="E18" s="16"/>
    </row>
  </sheetData>
  <pageMargins left="0.7" right="0.7" top="0.78740157499999996" bottom="0.78740157499999996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Rekapitulace</vt:lpstr>
      <vt:lpstr>Elektromontáže</vt:lpstr>
      <vt:lpstr>Materiály</vt:lpstr>
      <vt:lpstr>Svítidla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Česal Elektro</dc:creator>
  <cp:lastModifiedBy>Majda Vonešová</cp:lastModifiedBy>
  <cp:lastPrinted>2020-03-31T07:24:13Z</cp:lastPrinted>
  <dcterms:created xsi:type="dcterms:W3CDTF">2020-03-01T17:17:36Z</dcterms:created>
  <dcterms:modified xsi:type="dcterms:W3CDTF">2020-06-17T12:22:26Z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