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uKData\Projekty_vstup\24-096-Libochovany_K(MZE)\podklady\"/>
    </mc:Choice>
  </mc:AlternateContent>
  <xr:revisionPtr revIDLastSave="0" documentId="8_{DE5CD273-C0BA-4DEF-9309-49BDE0173E53}" xr6:coauthVersionLast="47" xr6:coauthVersionMax="47" xr10:uidLastSave="{00000000-0000-0000-0000-000000000000}"/>
  <bookViews>
    <workbookView xWindow="-23148" yWindow="-108" windowWidth="23256" windowHeight="13176" xr2:uid="{0BF7AB7C-5148-4DBF-9CDA-DE0E2873BEAC}"/>
  </bookViews>
  <sheets>
    <sheet name="24 - Přípojky Libochovany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'24 - Přípojky Libochovany'!$C$124:$K$453</definedName>
    <definedName name="CenaCelkem">'[1]Pokyny pro tvorbu rozpočtu '!#REF!</definedName>
    <definedName name="CenaCelkemBezDPH">'[1]Pokyny pro tvorbu rozpočtu '!#REF!</definedName>
    <definedName name="cisloobjektu">'[1]Pokyny pro tvorbu rozpočtu '!#REF!</definedName>
    <definedName name="CisloRozpoctu">'[2]Krycí list'!$C$2</definedName>
    <definedName name="cislostavby">'[2]Krycí list'!$A$7</definedName>
    <definedName name="CisloStavebnihoRozpoctu">'[1]Pokyny pro tvorbu rozpočtu '!#REF!</definedName>
    <definedName name="dadresa">'[1]Pokyny pro tvorbu rozpočtu '!#REF!</definedName>
    <definedName name="dmisto">'[1]Pokyny pro tvorbu rozpočtu '!#REF!</definedName>
    <definedName name="DPHSni">'[1]Pokyny pro tvorbu rozpočtu '!#REF!</definedName>
    <definedName name="DPHZakl">'[1]Pokyny pro tvorbu rozpočtu '!#REF!</definedName>
    <definedName name="Mena">'[1]Pokyny pro tvorbu rozpočtu '!#REF!</definedName>
    <definedName name="MistoStavby">'[1]Pokyny pro tvorbu rozpočtu '!#REF!</definedName>
    <definedName name="nazevobjektu">'[1]Pokyny pro tvorbu rozpočtu '!#REF!</definedName>
    <definedName name="NazevRozpoctu">'[2]Krycí list'!$D$2</definedName>
    <definedName name="nazevstavby">'[2]Krycí list'!$C$7</definedName>
    <definedName name="NazevStavebnihoRozpoctu">'[1]Pokyny pro tvorbu rozpočtu '!#REF!</definedName>
    <definedName name="_xlnm.Print_Titles" localSheetId="0">'24 - Přípojky Libochovany'!$124:$124</definedName>
    <definedName name="oadresa">'[1]Pokyny pro tvorbu rozpočtu '!#REF!</definedName>
    <definedName name="_xlnm.Print_Area" localSheetId="0">'24 - Přípojky Libochovany'!$C$4:$J$76,'24 - Přípojky Libochovany'!$C$82:$J$106,'24 - Přípojky Libochovany'!$C$112:$K$453</definedName>
    <definedName name="padresa">'[1]Pokyny pro tvorbu rozpočtu '!#REF!</definedName>
    <definedName name="pdic">'[1]Pokyny pro tvorbu rozpočtu '!#REF!</definedName>
    <definedName name="pico">'[1]Pokyny pro tvorbu rozpočtu '!#REF!</definedName>
    <definedName name="pmisto">'[1]Pokyny pro tvorbu rozpočtu '!#REF!</definedName>
    <definedName name="PocetMJ">#REF!</definedName>
    <definedName name="PoptavkaID">'[1]Pokyny pro tvorbu rozpočtu '!#REF!</definedName>
    <definedName name="pPSC">'[1]Pokyny pro tvorbu rozpočtu '!#REF!</definedName>
    <definedName name="Projektant">'[1]Pokyny pro tvorbu rozpočtu '!#REF!</definedName>
    <definedName name="SazbaDPH1">'[2]Krycí list'!$C$30</definedName>
    <definedName name="SazbaDPH2">'[2]Krycí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'[1]Pokyny pro tvorbu rozpočtu '!#REF!</definedName>
    <definedName name="ZakladDPHSni">'[1]Pokyny pro tvorbu rozpočtu '!#REF!</definedName>
    <definedName name="ZakladDPHZakl">'[1]Pokyny pro tvorbu rozpočtu '!#REF!</definedName>
    <definedName name="Zaokrouhleni">'[1]Pokyny pro tvorbu rozpočtu '!#REF!</definedName>
    <definedName name="Zhotovitel">'[1]Pokyny pro tvorbu rozpočtu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53" i="1" l="1"/>
  <c r="BI453" i="1"/>
  <c r="BH453" i="1"/>
  <c r="BG453" i="1"/>
  <c r="BF453" i="1"/>
  <c r="T453" i="1"/>
  <c r="R453" i="1"/>
  <c r="R452" i="1" s="1"/>
  <c r="P453" i="1"/>
  <c r="P452" i="1" s="1"/>
  <c r="J453" i="1"/>
  <c r="BE453" i="1" s="1"/>
  <c r="BK452" i="1"/>
  <c r="J452" i="1" s="1"/>
  <c r="J105" i="1" s="1"/>
  <c r="T452" i="1"/>
  <c r="BK446" i="1"/>
  <c r="BI446" i="1"/>
  <c r="BH446" i="1"/>
  <c r="BG446" i="1"/>
  <c r="BF446" i="1"/>
  <c r="T446" i="1"/>
  <c r="R446" i="1"/>
  <c r="P446" i="1"/>
  <c r="J446" i="1"/>
  <c r="BE446" i="1" s="1"/>
  <c r="BK439" i="1"/>
  <c r="BI439" i="1"/>
  <c r="BH439" i="1"/>
  <c r="BG439" i="1"/>
  <c r="BF439" i="1"/>
  <c r="T439" i="1"/>
  <c r="T419" i="1" s="1"/>
  <c r="R439" i="1"/>
  <c r="P439" i="1"/>
  <c r="J439" i="1"/>
  <c r="BE439" i="1" s="1"/>
  <c r="BK435" i="1"/>
  <c r="BI435" i="1"/>
  <c r="BH435" i="1"/>
  <c r="BG435" i="1"/>
  <c r="BF435" i="1"/>
  <c r="BE435" i="1"/>
  <c r="T435" i="1"/>
  <c r="R435" i="1"/>
  <c r="R419" i="1" s="1"/>
  <c r="P435" i="1"/>
  <c r="J435" i="1"/>
  <c r="BK433" i="1"/>
  <c r="BI433" i="1"/>
  <c r="BH433" i="1"/>
  <c r="BG433" i="1"/>
  <c r="BF433" i="1"/>
  <c r="BE433" i="1"/>
  <c r="T433" i="1"/>
  <c r="R433" i="1"/>
  <c r="P433" i="1"/>
  <c r="J433" i="1"/>
  <c r="BK420" i="1"/>
  <c r="BK419" i="1" s="1"/>
  <c r="J419" i="1" s="1"/>
  <c r="J104" i="1" s="1"/>
  <c r="BI420" i="1"/>
  <c r="BH420" i="1"/>
  <c r="BG420" i="1"/>
  <c r="BF420" i="1"/>
  <c r="T420" i="1"/>
  <c r="R420" i="1"/>
  <c r="P420" i="1"/>
  <c r="P419" i="1" s="1"/>
  <c r="J420" i="1"/>
  <c r="BE420" i="1" s="1"/>
  <c r="BK417" i="1"/>
  <c r="BI417" i="1"/>
  <c r="BH417" i="1"/>
  <c r="BG417" i="1"/>
  <c r="BF417" i="1"/>
  <c r="T417" i="1"/>
  <c r="R417" i="1"/>
  <c r="P417" i="1"/>
  <c r="J417" i="1"/>
  <c r="BE417" i="1" s="1"/>
  <c r="BK414" i="1"/>
  <c r="BI414" i="1"/>
  <c r="BH414" i="1"/>
  <c r="BG414" i="1"/>
  <c r="BF414" i="1"/>
  <c r="T414" i="1"/>
  <c r="R414" i="1"/>
  <c r="P414" i="1"/>
  <c r="J414" i="1"/>
  <c r="BE414" i="1" s="1"/>
  <c r="BK413" i="1"/>
  <c r="BI413" i="1"/>
  <c r="BH413" i="1"/>
  <c r="BG413" i="1"/>
  <c r="BF413" i="1"/>
  <c r="BE413" i="1"/>
  <c r="T413" i="1"/>
  <c r="R413" i="1"/>
  <c r="P413" i="1"/>
  <c r="J413" i="1"/>
  <c r="BK411" i="1"/>
  <c r="BI411" i="1"/>
  <c r="BH411" i="1"/>
  <c r="BG411" i="1"/>
  <c r="BF411" i="1"/>
  <c r="BE411" i="1"/>
  <c r="T411" i="1"/>
  <c r="R411" i="1"/>
  <c r="P411" i="1"/>
  <c r="J411" i="1"/>
  <c r="BK409" i="1"/>
  <c r="BI409" i="1"/>
  <c r="BH409" i="1"/>
  <c r="BG409" i="1"/>
  <c r="BF409" i="1"/>
  <c r="T409" i="1"/>
  <c r="R409" i="1"/>
  <c r="P409" i="1"/>
  <c r="J409" i="1"/>
  <c r="BE409" i="1" s="1"/>
  <c r="BK407" i="1"/>
  <c r="BI407" i="1"/>
  <c r="BH407" i="1"/>
  <c r="BG407" i="1"/>
  <c r="BF407" i="1"/>
  <c r="T407" i="1"/>
  <c r="R407" i="1"/>
  <c r="P407" i="1"/>
  <c r="J407" i="1"/>
  <c r="BE407" i="1" s="1"/>
  <c r="BK405" i="1"/>
  <c r="BK401" i="1" s="1"/>
  <c r="J401" i="1" s="1"/>
  <c r="J103" i="1" s="1"/>
  <c r="BI405" i="1"/>
  <c r="BH405" i="1"/>
  <c r="BG405" i="1"/>
  <c r="BF405" i="1"/>
  <c r="BE405" i="1"/>
  <c r="T405" i="1"/>
  <c r="R405" i="1"/>
  <c r="P405" i="1"/>
  <c r="P401" i="1" s="1"/>
  <c r="J405" i="1"/>
  <c r="BK402" i="1"/>
  <c r="BI402" i="1"/>
  <c r="BH402" i="1"/>
  <c r="BG402" i="1"/>
  <c r="BF402" i="1"/>
  <c r="BE402" i="1"/>
  <c r="T402" i="1"/>
  <c r="R402" i="1"/>
  <c r="R401" i="1" s="1"/>
  <c r="P402" i="1"/>
  <c r="J402" i="1"/>
  <c r="T401" i="1"/>
  <c r="BK400" i="1"/>
  <c r="BI400" i="1"/>
  <c r="BH400" i="1"/>
  <c r="BG400" i="1"/>
  <c r="BF400" i="1"/>
  <c r="BE400" i="1"/>
  <c r="T400" i="1"/>
  <c r="R400" i="1"/>
  <c r="P400" i="1"/>
  <c r="J400" i="1"/>
  <c r="BK399" i="1"/>
  <c r="BI399" i="1"/>
  <c r="BH399" i="1"/>
  <c r="BG399" i="1"/>
  <c r="BF399" i="1"/>
  <c r="BE399" i="1"/>
  <c r="T399" i="1"/>
  <c r="R399" i="1"/>
  <c r="P399" i="1"/>
  <c r="J399" i="1"/>
  <c r="BK398" i="1"/>
  <c r="BI398" i="1"/>
  <c r="BH398" i="1"/>
  <c r="BG398" i="1"/>
  <c r="BF398" i="1"/>
  <c r="T398" i="1"/>
  <c r="R398" i="1"/>
  <c r="P398" i="1"/>
  <c r="J398" i="1"/>
  <c r="BE398" i="1" s="1"/>
  <c r="BK397" i="1"/>
  <c r="BI397" i="1"/>
  <c r="BH397" i="1"/>
  <c r="BG397" i="1"/>
  <c r="BF397" i="1"/>
  <c r="T397" i="1"/>
  <c r="R397" i="1"/>
  <c r="P397" i="1"/>
  <c r="J397" i="1"/>
  <c r="BE397" i="1" s="1"/>
  <c r="BK396" i="1"/>
  <c r="BI396" i="1"/>
  <c r="BH396" i="1"/>
  <c r="BG396" i="1"/>
  <c r="BF396" i="1"/>
  <c r="BE396" i="1"/>
  <c r="T396" i="1"/>
  <c r="R396" i="1"/>
  <c r="P396" i="1"/>
  <c r="J396" i="1"/>
  <c r="BK395" i="1"/>
  <c r="BI395" i="1"/>
  <c r="BH395" i="1"/>
  <c r="BG395" i="1"/>
  <c r="BF395" i="1"/>
  <c r="BE395" i="1"/>
  <c r="T395" i="1"/>
  <c r="R395" i="1"/>
  <c r="P395" i="1"/>
  <c r="J395" i="1"/>
  <c r="BK394" i="1"/>
  <c r="BI394" i="1"/>
  <c r="BH394" i="1"/>
  <c r="BG394" i="1"/>
  <c r="BF394" i="1"/>
  <c r="T394" i="1"/>
  <c r="R394" i="1"/>
  <c r="P394" i="1"/>
  <c r="P390" i="1" s="1"/>
  <c r="J394" i="1"/>
  <c r="BE394" i="1" s="1"/>
  <c r="BK393" i="1"/>
  <c r="BI393" i="1"/>
  <c r="BH393" i="1"/>
  <c r="BG393" i="1"/>
  <c r="BF393" i="1"/>
  <c r="T393" i="1"/>
  <c r="R393" i="1"/>
  <c r="P393" i="1"/>
  <c r="J393" i="1"/>
  <c r="BE393" i="1" s="1"/>
  <c r="BK392" i="1"/>
  <c r="BI392" i="1"/>
  <c r="BH392" i="1"/>
  <c r="BG392" i="1"/>
  <c r="BF392" i="1"/>
  <c r="BE392" i="1"/>
  <c r="T392" i="1"/>
  <c r="R392" i="1"/>
  <c r="R390" i="1" s="1"/>
  <c r="P392" i="1"/>
  <c r="J392" i="1"/>
  <c r="BK391" i="1"/>
  <c r="BI391" i="1"/>
  <c r="BH391" i="1"/>
  <c r="BG391" i="1"/>
  <c r="BF391" i="1"/>
  <c r="BE391" i="1"/>
  <c r="T391" i="1"/>
  <c r="T390" i="1" s="1"/>
  <c r="R391" i="1"/>
  <c r="P391" i="1"/>
  <c r="J391" i="1"/>
  <c r="BK390" i="1"/>
  <c r="J390" i="1" s="1"/>
  <c r="J102" i="1" s="1"/>
  <c r="BK387" i="1"/>
  <c r="BI387" i="1"/>
  <c r="BH387" i="1"/>
  <c r="BG387" i="1"/>
  <c r="BF387" i="1"/>
  <c r="BE387" i="1"/>
  <c r="T387" i="1"/>
  <c r="R387" i="1"/>
  <c r="P387" i="1"/>
  <c r="J387" i="1"/>
  <c r="BK382" i="1"/>
  <c r="BI382" i="1"/>
  <c r="BH382" i="1"/>
  <c r="BG382" i="1"/>
  <c r="BF382" i="1"/>
  <c r="T382" i="1"/>
  <c r="R382" i="1"/>
  <c r="P382" i="1"/>
  <c r="J382" i="1"/>
  <c r="BE382" i="1" s="1"/>
  <c r="BK379" i="1"/>
  <c r="BI379" i="1"/>
  <c r="BH379" i="1"/>
  <c r="BG379" i="1"/>
  <c r="BF379" i="1"/>
  <c r="T379" i="1"/>
  <c r="R379" i="1"/>
  <c r="P379" i="1"/>
  <c r="J379" i="1"/>
  <c r="BE379" i="1" s="1"/>
  <c r="BK374" i="1"/>
  <c r="BI374" i="1"/>
  <c r="BH374" i="1"/>
  <c r="BG374" i="1"/>
  <c r="BF374" i="1"/>
  <c r="BE374" i="1"/>
  <c r="T374" i="1"/>
  <c r="R374" i="1"/>
  <c r="P374" i="1"/>
  <c r="J374" i="1"/>
  <c r="BK370" i="1"/>
  <c r="BI370" i="1"/>
  <c r="BH370" i="1"/>
  <c r="BG370" i="1"/>
  <c r="BF370" i="1"/>
  <c r="BE370" i="1"/>
  <c r="T370" i="1"/>
  <c r="R370" i="1"/>
  <c r="P370" i="1"/>
  <c r="J370" i="1"/>
  <c r="BK366" i="1"/>
  <c r="BI366" i="1"/>
  <c r="BH366" i="1"/>
  <c r="BG366" i="1"/>
  <c r="BF366" i="1"/>
  <c r="T366" i="1"/>
  <c r="R366" i="1"/>
  <c r="P366" i="1"/>
  <c r="J366" i="1"/>
  <c r="BE366" i="1" s="1"/>
  <c r="BK362" i="1"/>
  <c r="BI362" i="1"/>
  <c r="BH362" i="1"/>
  <c r="BG362" i="1"/>
  <c r="BF362" i="1"/>
  <c r="T362" i="1"/>
  <c r="R362" i="1"/>
  <c r="P362" i="1"/>
  <c r="J362" i="1"/>
  <c r="BE362" i="1" s="1"/>
  <c r="BK358" i="1"/>
  <c r="BI358" i="1"/>
  <c r="BH358" i="1"/>
  <c r="BG358" i="1"/>
  <c r="BF358" i="1"/>
  <c r="BE358" i="1"/>
  <c r="T358" i="1"/>
  <c r="R358" i="1"/>
  <c r="P358" i="1"/>
  <c r="J358" i="1"/>
  <c r="BK352" i="1"/>
  <c r="BI352" i="1"/>
  <c r="BH352" i="1"/>
  <c r="BG352" i="1"/>
  <c r="BF352" i="1"/>
  <c r="BE352" i="1"/>
  <c r="T352" i="1"/>
  <c r="R352" i="1"/>
  <c r="P352" i="1"/>
  <c r="J352" i="1"/>
  <c r="BK348" i="1"/>
  <c r="BI348" i="1"/>
  <c r="BH348" i="1"/>
  <c r="BG348" i="1"/>
  <c r="BF348" i="1"/>
  <c r="T348" i="1"/>
  <c r="R348" i="1"/>
  <c r="P348" i="1"/>
  <c r="J348" i="1"/>
  <c r="BE348" i="1" s="1"/>
  <c r="BK344" i="1"/>
  <c r="BI344" i="1"/>
  <c r="BH344" i="1"/>
  <c r="BG344" i="1"/>
  <c r="BF344" i="1"/>
  <c r="T344" i="1"/>
  <c r="R344" i="1"/>
  <c r="P344" i="1"/>
  <c r="J344" i="1"/>
  <c r="BE344" i="1" s="1"/>
  <c r="BK340" i="1"/>
  <c r="BI340" i="1"/>
  <c r="BH340" i="1"/>
  <c r="BG340" i="1"/>
  <c r="BF340" i="1"/>
  <c r="BE340" i="1"/>
  <c r="T340" i="1"/>
  <c r="R340" i="1"/>
  <c r="P340" i="1"/>
  <c r="J340" i="1"/>
  <c r="BK336" i="1"/>
  <c r="BI336" i="1"/>
  <c r="BH336" i="1"/>
  <c r="BG336" i="1"/>
  <c r="BF336" i="1"/>
  <c r="BE336" i="1"/>
  <c r="T336" i="1"/>
  <c r="R336" i="1"/>
  <c r="P336" i="1"/>
  <c r="J336" i="1"/>
  <c r="BK331" i="1"/>
  <c r="BI331" i="1"/>
  <c r="BH331" i="1"/>
  <c r="BG331" i="1"/>
  <c r="BF331" i="1"/>
  <c r="T331" i="1"/>
  <c r="R331" i="1"/>
  <c r="P331" i="1"/>
  <c r="J331" i="1"/>
  <c r="BE331" i="1" s="1"/>
  <c r="BK326" i="1"/>
  <c r="BI326" i="1"/>
  <c r="BH326" i="1"/>
  <c r="BG326" i="1"/>
  <c r="BF326" i="1"/>
  <c r="T326" i="1"/>
  <c r="R326" i="1"/>
  <c r="P326" i="1"/>
  <c r="J326" i="1"/>
  <c r="BE326" i="1" s="1"/>
  <c r="BK322" i="1"/>
  <c r="BI322" i="1"/>
  <c r="BH322" i="1"/>
  <c r="BG322" i="1"/>
  <c r="BF322" i="1"/>
  <c r="BE322" i="1"/>
  <c r="T322" i="1"/>
  <c r="R322" i="1"/>
  <c r="P322" i="1"/>
  <c r="J322" i="1"/>
  <c r="BK317" i="1"/>
  <c r="BI317" i="1"/>
  <c r="BH317" i="1"/>
  <c r="BG317" i="1"/>
  <c r="BF317" i="1"/>
  <c r="BE317" i="1"/>
  <c r="T317" i="1"/>
  <c r="R317" i="1"/>
  <c r="P317" i="1"/>
  <c r="J317" i="1"/>
  <c r="BK313" i="1"/>
  <c r="BI313" i="1"/>
  <c r="BH313" i="1"/>
  <c r="BG313" i="1"/>
  <c r="BF313" i="1"/>
  <c r="T313" i="1"/>
  <c r="R313" i="1"/>
  <c r="P313" i="1"/>
  <c r="J313" i="1"/>
  <c r="BE313" i="1" s="1"/>
  <c r="BK306" i="1"/>
  <c r="BI306" i="1"/>
  <c r="BH306" i="1"/>
  <c r="BG306" i="1"/>
  <c r="BF306" i="1"/>
  <c r="T306" i="1"/>
  <c r="R306" i="1"/>
  <c r="P306" i="1"/>
  <c r="J306" i="1"/>
  <c r="BE306" i="1" s="1"/>
  <c r="BK302" i="1"/>
  <c r="BK301" i="1" s="1"/>
  <c r="J301" i="1" s="1"/>
  <c r="J101" i="1" s="1"/>
  <c r="BI302" i="1"/>
  <c r="BH302" i="1"/>
  <c r="BG302" i="1"/>
  <c r="BF302" i="1"/>
  <c r="BE302" i="1"/>
  <c r="T302" i="1"/>
  <c r="T301" i="1" s="1"/>
  <c r="R302" i="1"/>
  <c r="R301" i="1" s="1"/>
  <c r="P302" i="1"/>
  <c r="J302" i="1"/>
  <c r="P301" i="1"/>
  <c r="BK297" i="1"/>
  <c r="BI297" i="1"/>
  <c r="BH297" i="1"/>
  <c r="BG297" i="1"/>
  <c r="BF297" i="1"/>
  <c r="T297" i="1"/>
  <c r="T296" i="1" s="1"/>
  <c r="R297" i="1"/>
  <c r="R296" i="1" s="1"/>
  <c r="P297" i="1"/>
  <c r="P296" i="1" s="1"/>
  <c r="J297" i="1"/>
  <c r="BE297" i="1" s="1"/>
  <c r="BK296" i="1"/>
  <c r="J296" i="1"/>
  <c r="BK295" i="1"/>
  <c r="BI295" i="1"/>
  <c r="BH295" i="1"/>
  <c r="BG295" i="1"/>
  <c r="BF295" i="1"/>
  <c r="T295" i="1"/>
  <c r="R295" i="1"/>
  <c r="P295" i="1"/>
  <c r="J295" i="1"/>
  <c r="BE295" i="1" s="1"/>
  <c r="BK292" i="1"/>
  <c r="BK291" i="1" s="1"/>
  <c r="J291" i="1" s="1"/>
  <c r="J99" i="1" s="1"/>
  <c r="BI292" i="1"/>
  <c r="BH292" i="1"/>
  <c r="BG292" i="1"/>
  <c r="BF292" i="1"/>
  <c r="BE292" i="1"/>
  <c r="T292" i="1"/>
  <c r="T291" i="1" s="1"/>
  <c r="R292" i="1"/>
  <c r="R291" i="1" s="1"/>
  <c r="P292" i="1"/>
  <c r="J292" i="1"/>
  <c r="P291" i="1"/>
  <c r="BK289" i="1"/>
  <c r="BI289" i="1"/>
  <c r="BH289" i="1"/>
  <c r="BG289" i="1"/>
  <c r="BF289" i="1"/>
  <c r="T289" i="1"/>
  <c r="R289" i="1"/>
  <c r="P289" i="1"/>
  <c r="J289" i="1"/>
  <c r="BE289" i="1" s="1"/>
  <c r="BK287" i="1"/>
  <c r="BI287" i="1"/>
  <c r="BH287" i="1"/>
  <c r="BG287" i="1"/>
  <c r="BF287" i="1"/>
  <c r="BE287" i="1"/>
  <c r="T287" i="1"/>
  <c r="R287" i="1"/>
  <c r="P287" i="1"/>
  <c r="J287" i="1"/>
  <c r="BK285" i="1"/>
  <c r="BI285" i="1"/>
  <c r="BH285" i="1"/>
  <c r="BG285" i="1"/>
  <c r="BF285" i="1"/>
  <c r="BE285" i="1"/>
  <c r="T285" i="1"/>
  <c r="R285" i="1"/>
  <c r="P285" i="1"/>
  <c r="J285" i="1"/>
  <c r="BK283" i="1"/>
  <c r="BI283" i="1"/>
  <c r="BH283" i="1"/>
  <c r="BG283" i="1"/>
  <c r="BF283" i="1"/>
  <c r="T283" i="1"/>
  <c r="R283" i="1"/>
  <c r="P283" i="1"/>
  <c r="J283" i="1"/>
  <c r="BE283" i="1" s="1"/>
  <c r="BK280" i="1"/>
  <c r="BI280" i="1"/>
  <c r="BH280" i="1"/>
  <c r="BG280" i="1"/>
  <c r="BF280" i="1"/>
  <c r="T280" i="1"/>
  <c r="R280" i="1"/>
  <c r="P280" i="1"/>
  <c r="J280" i="1"/>
  <c r="BE280" i="1" s="1"/>
  <c r="BK276" i="1"/>
  <c r="BI276" i="1"/>
  <c r="BH276" i="1"/>
  <c r="BG276" i="1"/>
  <c r="BF276" i="1"/>
  <c r="BE276" i="1"/>
  <c r="T276" i="1"/>
  <c r="R276" i="1"/>
  <c r="P276" i="1"/>
  <c r="J276" i="1"/>
  <c r="BK273" i="1"/>
  <c r="BI273" i="1"/>
  <c r="BH273" i="1"/>
  <c r="BG273" i="1"/>
  <c r="BF273" i="1"/>
  <c r="BE273" i="1"/>
  <c r="T273" i="1"/>
  <c r="R273" i="1"/>
  <c r="P273" i="1"/>
  <c r="J273" i="1"/>
  <c r="BK268" i="1"/>
  <c r="BI268" i="1"/>
  <c r="BH268" i="1"/>
  <c r="BG268" i="1"/>
  <c r="BF268" i="1"/>
  <c r="T268" i="1"/>
  <c r="R268" i="1"/>
  <c r="P268" i="1"/>
  <c r="J268" i="1"/>
  <c r="BE268" i="1" s="1"/>
  <c r="BK263" i="1"/>
  <c r="BI263" i="1"/>
  <c r="BH263" i="1"/>
  <c r="BG263" i="1"/>
  <c r="BF263" i="1"/>
  <c r="T263" i="1"/>
  <c r="R263" i="1"/>
  <c r="P263" i="1"/>
  <c r="J263" i="1"/>
  <c r="BE263" i="1" s="1"/>
  <c r="BK260" i="1"/>
  <c r="BI260" i="1"/>
  <c r="BH260" i="1"/>
  <c r="BG260" i="1"/>
  <c r="BF260" i="1"/>
  <c r="BE260" i="1"/>
  <c r="T260" i="1"/>
  <c r="R260" i="1"/>
  <c r="P260" i="1"/>
  <c r="J260" i="1"/>
  <c r="BK257" i="1"/>
  <c r="BI257" i="1"/>
  <c r="BH257" i="1"/>
  <c r="BG257" i="1"/>
  <c r="BF257" i="1"/>
  <c r="BE257" i="1"/>
  <c r="T257" i="1"/>
  <c r="R257" i="1"/>
  <c r="P257" i="1"/>
  <c r="J257" i="1"/>
  <c r="BK254" i="1"/>
  <c r="BI254" i="1"/>
  <c r="BH254" i="1"/>
  <c r="BG254" i="1"/>
  <c r="BF254" i="1"/>
  <c r="T254" i="1"/>
  <c r="R254" i="1"/>
  <c r="P254" i="1"/>
  <c r="J254" i="1"/>
  <c r="BE254" i="1" s="1"/>
  <c r="BK251" i="1"/>
  <c r="BI251" i="1"/>
  <c r="BH251" i="1"/>
  <c r="BG251" i="1"/>
  <c r="BF251" i="1"/>
  <c r="T251" i="1"/>
  <c r="R251" i="1"/>
  <c r="P251" i="1"/>
  <c r="J251" i="1"/>
  <c r="BE251" i="1" s="1"/>
  <c r="BK248" i="1"/>
  <c r="BI248" i="1"/>
  <c r="BH248" i="1"/>
  <c r="BG248" i="1"/>
  <c r="BF248" i="1"/>
  <c r="BE248" i="1"/>
  <c r="T248" i="1"/>
  <c r="R248" i="1"/>
  <c r="P248" i="1"/>
  <c r="J248" i="1"/>
  <c r="BK245" i="1"/>
  <c r="BI245" i="1"/>
  <c r="BH245" i="1"/>
  <c r="BG245" i="1"/>
  <c r="BF245" i="1"/>
  <c r="BE245" i="1"/>
  <c r="T245" i="1"/>
  <c r="R245" i="1"/>
  <c r="P245" i="1"/>
  <c r="J245" i="1"/>
  <c r="BK240" i="1"/>
  <c r="BI240" i="1"/>
  <c r="BH240" i="1"/>
  <c r="BG240" i="1"/>
  <c r="BF240" i="1"/>
  <c r="T240" i="1"/>
  <c r="R240" i="1"/>
  <c r="P240" i="1"/>
  <c r="J240" i="1"/>
  <c r="BE240" i="1" s="1"/>
  <c r="BK237" i="1"/>
  <c r="BI237" i="1"/>
  <c r="BH237" i="1"/>
  <c r="BG237" i="1"/>
  <c r="BF237" i="1"/>
  <c r="T237" i="1"/>
  <c r="R237" i="1"/>
  <c r="P237" i="1"/>
  <c r="J237" i="1"/>
  <c r="BE237" i="1" s="1"/>
  <c r="BK236" i="1"/>
  <c r="BI236" i="1"/>
  <c r="BH236" i="1"/>
  <c r="BG236" i="1"/>
  <c r="BF236" i="1"/>
  <c r="BE236" i="1"/>
  <c r="T236" i="1"/>
  <c r="R236" i="1"/>
  <c r="P236" i="1"/>
  <c r="J236" i="1"/>
  <c r="BK235" i="1"/>
  <c r="BI235" i="1"/>
  <c r="BH235" i="1"/>
  <c r="BG235" i="1"/>
  <c r="BF235" i="1"/>
  <c r="BE235" i="1"/>
  <c r="T235" i="1"/>
  <c r="R235" i="1"/>
  <c r="P235" i="1"/>
  <c r="J235" i="1"/>
  <c r="BK234" i="1"/>
  <c r="BI234" i="1"/>
  <c r="BH234" i="1"/>
  <c r="BG234" i="1"/>
  <c r="BF234" i="1"/>
  <c r="T234" i="1"/>
  <c r="R234" i="1"/>
  <c r="P234" i="1"/>
  <c r="J234" i="1"/>
  <c r="BE234" i="1" s="1"/>
  <c r="BK227" i="1"/>
  <c r="BI227" i="1"/>
  <c r="BH227" i="1"/>
  <c r="BG227" i="1"/>
  <c r="BF227" i="1"/>
  <c r="T227" i="1"/>
  <c r="R227" i="1"/>
  <c r="P227" i="1"/>
  <c r="J227" i="1"/>
  <c r="BE227" i="1" s="1"/>
  <c r="BK220" i="1"/>
  <c r="BI220" i="1"/>
  <c r="BH220" i="1"/>
  <c r="BG220" i="1"/>
  <c r="BF220" i="1"/>
  <c r="BE220" i="1"/>
  <c r="T220" i="1"/>
  <c r="R220" i="1"/>
  <c r="P220" i="1"/>
  <c r="J220" i="1"/>
  <c r="BK213" i="1"/>
  <c r="BI213" i="1"/>
  <c r="BH213" i="1"/>
  <c r="BG213" i="1"/>
  <c r="BF213" i="1"/>
  <c r="BE213" i="1"/>
  <c r="T213" i="1"/>
  <c r="R213" i="1"/>
  <c r="P213" i="1"/>
  <c r="J213" i="1"/>
  <c r="BK206" i="1"/>
  <c r="BI206" i="1"/>
  <c r="BH206" i="1"/>
  <c r="BG206" i="1"/>
  <c r="BF206" i="1"/>
  <c r="T206" i="1"/>
  <c r="R206" i="1"/>
  <c r="P206" i="1"/>
  <c r="J206" i="1"/>
  <c r="BE206" i="1" s="1"/>
  <c r="BK204" i="1"/>
  <c r="BI204" i="1"/>
  <c r="BH204" i="1"/>
  <c r="BG204" i="1"/>
  <c r="BF204" i="1"/>
  <c r="T204" i="1"/>
  <c r="R204" i="1"/>
  <c r="P204" i="1"/>
  <c r="J204" i="1"/>
  <c r="BE204" i="1" s="1"/>
  <c r="BK202" i="1"/>
  <c r="BI202" i="1"/>
  <c r="BH202" i="1"/>
  <c r="BG202" i="1"/>
  <c r="BF202" i="1"/>
  <c r="BE202" i="1"/>
  <c r="T202" i="1"/>
  <c r="R202" i="1"/>
  <c r="P202" i="1"/>
  <c r="J202" i="1"/>
  <c r="BK200" i="1"/>
  <c r="BI200" i="1"/>
  <c r="BH200" i="1"/>
  <c r="BG200" i="1"/>
  <c r="BF200" i="1"/>
  <c r="BE200" i="1"/>
  <c r="T200" i="1"/>
  <c r="R200" i="1"/>
  <c r="P200" i="1"/>
  <c r="J200" i="1"/>
  <c r="BK198" i="1"/>
  <c r="BI198" i="1"/>
  <c r="BH198" i="1"/>
  <c r="BG198" i="1"/>
  <c r="BF198" i="1"/>
  <c r="T198" i="1"/>
  <c r="R198" i="1"/>
  <c r="P198" i="1"/>
  <c r="J198" i="1"/>
  <c r="BE198" i="1" s="1"/>
  <c r="BK196" i="1"/>
  <c r="BI196" i="1"/>
  <c r="BH196" i="1"/>
  <c r="BG196" i="1"/>
  <c r="BF196" i="1"/>
  <c r="T196" i="1"/>
  <c r="R196" i="1"/>
  <c r="P196" i="1"/>
  <c r="J196" i="1"/>
  <c r="BE196" i="1" s="1"/>
  <c r="BK194" i="1"/>
  <c r="BI194" i="1"/>
  <c r="BH194" i="1"/>
  <c r="BG194" i="1"/>
  <c r="BF194" i="1"/>
  <c r="BE194" i="1"/>
  <c r="T194" i="1"/>
  <c r="R194" i="1"/>
  <c r="P194" i="1"/>
  <c r="J194" i="1"/>
  <c r="BK192" i="1"/>
  <c r="BI192" i="1"/>
  <c r="BH192" i="1"/>
  <c r="BG192" i="1"/>
  <c r="BF192" i="1"/>
  <c r="BE192" i="1"/>
  <c r="T192" i="1"/>
  <c r="R192" i="1"/>
  <c r="P192" i="1"/>
  <c r="J192" i="1"/>
  <c r="BK190" i="1"/>
  <c r="BI190" i="1"/>
  <c r="BH190" i="1"/>
  <c r="BG190" i="1"/>
  <c r="BF190" i="1"/>
  <c r="T190" i="1"/>
  <c r="R190" i="1"/>
  <c r="P190" i="1"/>
  <c r="J190" i="1"/>
  <c r="BE190" i="1" s="1"/>
  <c r="BK185" i="1"/>
  <c r="BI185" i="1"/>
  <c r="BH185" i="1"/>
  <c r="BG185" i="1"/>
  <c r="BF185" i="1"/>
  <c r="T185" i="1"/>
  <c r="R185" i="1"/>
  <c r="P185" i="1"/>
  <c r="J185" i="1"/>
  <c r="BE185" i="1" s="1"/>
  <c r="BK180" i="1"/>
  <c r="BI180" i="1"/>
  <c r="BH180" i="1"/>
  <c r="BG180" i="1"/>
  <c r="BF180" i="1"/>
  <c r="BE180" i="1"/>
  <c r="T180" i="1"/>
  <c r="R180" i="1"/>
  <c r="P180" i="1"/>
  <c r="J180" i="1"/>
  <c r="BK175" i="1"/>
  <c r="BI175" i="1"/>
  <c r="BH175" i="1"/>
  <c r="BG175" i="1"/>
  <c r="BF175" i="1"/>
  <c r="BE175" i="1"/>
  <c r="T175" i="1"/>
  <c r="R175" i="1"/>
  <c r="P175" i="1"/>
  <c r="J175" i="1"/>
  <c r="BK170" i="1"/>
  <c r="BI170" i="1"/>
  <c r="BH170" i="1"/>
  <c r="BG170" i="1"/>
  <c r="BF170" i="1"/>
  <c r="T170" i="1"/>
  <c r="R170" i="1"/>
  <c r="P170" i="1"/>
  <c r="J170" i="1"/>
  <c r="BE170" i="1" s="1"/>
  <c r="BK164" i="1"/>
  <c r="BI164" i="1"/>
  <c r="BH164" i="1"/>
  <c r="BG164" i="1"/>
  <c r="BF164" i="1"/>
  <c r="T164" i="1"/>
  <c r="R164" i="1"/>
  <c r="P164" i="1"/>
  <c r="J164" i="1"/>
  <c r="BE164" i="1" s="1"/>
  <c r="BK159" i="1"/>
  <c r="BI159" i="1"/>
  <c r="BH159" i="1"/>
  <c r="BG159" i="1"/>
  <c r="BF159" i="1"/>
  <c r="BE159" i="1"/>
  <c r="T159" i="1"/>
  <c r="R159" i="1"/>
  <c r="P159" i="1"/>
  <c r="J159" i="1"/>
  <c r="BK152" i="1"/>
  <c r="BI152" i="1"/>
  <c r="BH152" i="1"/>
  <c r="BG152" i="1"/>
  <c r="BF152" i="1"/>
  <c r="BE152" i="1"/>
  <c r="T152" i="1"/>
  <c r="R152" i="1"/>
  <c r="P152" i="1"/>
  <c r="J152" i="1"/>
  <c r="BK146" i="1"/>
  <c r="BI146" i="1"/>
  <c r="BH146" i="1"/>
  <c r="BG146" i="1"/>
  <c r="BF146" i="1"/>
  <c r="T146" i="1"/>
  <c r="R146" i="1"/>
  <c r="P146" i="1"/>
  <c r="J146" i="1"/>
  <c r="BE146" i="1" s="1"/>
  <c r="BK139" i="1"/>
  <c r="BI139" i="1"/>
  <c r="BH139" i="1"/>
  <c r="BG139" i="1"/>
  <c r="BF139" i="1"/>
  <c r="T139" i="1"/>
  <c r="R139" i="1"/>
  <c r="P139" i="1"/>
  <c r="J139" i="1"/>
  <c r="BE139" i="1" s="1"/>
  <c r="BK134" i="1"/>
  <c r="BK127" i="1" s="1"/>
  <c r="BI134" i="1"/>
  <c r="BH134" i="1"/>
  <c r="BG134" i="1"/>
  <c r="BF134" i="1"/>
  <c r="BE134" i="1"/>
  <c r="T134" i="1"/>
  <c r="R134" i="1"/>
  <c r="R127" i="1" s="1"/>
  <c r="P134" i="1"/>
  <c r="J134" i="1"/>
  <c r="BK128" i="1"/>
  <c r="BI128" i="1"/>
  <c r="BH128" i="1"/>
  <c r="F36" i="1" s="1"/>
  <c r="BG128" i="1"/>
  <c r="F35" i="1" s="1"/>
  <c r="BF128" i="1"/>
  <c r="J34" i="1" s="1"/>
  <c r="BE128" i="1"/>
  <c r="T128" i="1"/>
  <c r="T127" i="1" s="1"/>
  <c r="R128" i="1"/>
  <c r="P128" i="1"/>
  <c r="J128" i="1"/>
  <c r="P127" i="1"/>
  <c r="F122" i="1"/>
  <c r="J121" i="1"/>
  <c r="F121" i="1"/>
  <c r="J119" i="1"/>
  <c r="F119" i="1"/>
  <c r="E117" i="1"/>
  <c r="J100" i="1"/>
  <c r="J92" i="1"/>
  <c r="F92" i="1"/>
  <c r="J91" i="1"/>
  <c r="F91" i="1"/>
  <c r="F89" i="1"/>
  <c r="E87" i="1"/>
  <c r="J37" i="1"/>
  <c r="F37" i="1"/>
  <c r="J36" i="1"/>
  <c r="J35" i="1"/>
  <c r="F34" i="1"/>
  <c r="J24" i="1"/>
  <c r="E24" i="1"/>
  <c r="J122" i="1" s="1"/>
  <c r="J23" i="1"/>
  <c r="J12" i="1"/>
  <c r="J89" i="1" s="1"/>
  <c r="E7" i="1"/>
  <c r="E85" i="1" s="1"/>
  <c r="P126" i="1" l="1"/>
  <c r="P125" i="1" s="1"/>
  <c r="T126" i="1"/>
  <c r="T125" i="1" s="1"/>
  <c r="J127" i="1"/>
  <c r="J98" i="1" s="1"/>
  <c r="BK126" i="1"/>
  <c r="J33" i="1"/>
  <c r="R126" i="1"/>
  <c r="R125" i="1" s="1"/>
  <c r="F33" i="1"/>
  <c r="E115" i="1"/>
  <c r="BK125" i="1" l="1"/>
  <c r="J125" i="1" s="1"/>
  <c r="J126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<sst xmlns="http://schemas.openxmlformats.org/spreadsheetml/2006/main" count="3603" uniqueCount="559">
  <si>
    <t>&gt;&gt;  skryté sloupce  &lt;&lt;</t>
  </si>
  <si>
    <t>{49ed0c29-59db-4730-8724-9b36b9437eb8}</t>
  </si>
  <si>
    <t>2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</si>
  <si>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</si>
  <si>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</si>
  <si>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</si>
  <si>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</si>
  <si>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</si>
  <si>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24 - Přípojky Libochovany</t>
  </si>
  <si>
    <t>KSO:</t>
  </si>
  <si>
    <t/>
  </si>
  <si>
    <t>CC-CZ:</t>
  </si>
  <si>
    <t>Místo:</t>
  </si>
  <si>
    <t>Libochovany</t>
  </si>
  <si>
    <t>Datum:</t>
  </si>
  <si>
    <t>Zadavatel:</t>
  </si>
  <si>
    <t>IČ:</t>
  </si>
  <si>
    <t>Obec Libochovany, č. p. 5, 411 03, Libochovany</t>
  </si>
  <si>
    <t>DIČ:</t>
  </si>
  <si>
    <t>Zhotovitel:</t>
  </si>
  <si>
    <t>Dle výběrového řízení</t>
  </si>
  <si>
    <t>Projektant:</t>
  </si>
  <si>
    <t>60113111</t>
  </si>
  <si>
    <t>Multiaqua s.r.o.</t>
  </si>
  <si>
    <t>CZ60113111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</si>
  <si>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</si>
  <si>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</si>
  <si>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</si>
  <si>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</si>
  <si>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</si>
  <si>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</si>
  <si>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</si>
  <si>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</si>
  <si>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</si>
  <si>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</si>
  <si>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</si>
  <si>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</si>
  <si>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</si>
  <si>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</si>
  <si>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</si>
  <si>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</si>
  <si>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</si>
  <si>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</si>
  <si>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</si>
  <si>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</si>
  <si>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</si>
  <si>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</si>
  <si>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</si>
  <si>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</si>
  <si>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</si>
  <si>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</si>
  <si>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</si>
  <si>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</si>
  <si>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</si>
  <si>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</si>
  <si>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</si>
  <si>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</si>
  <si>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</si>
  <si>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</si>
  <si>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</si>
  <si>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</si>
  <si>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</si>
  <si>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</si>
  <si>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</si>
  <si>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</si>
  <si>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</si>
  <si>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</si>
  <si>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</si>
  <si>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</si>
  <si>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</si>
  <si>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</si>
  <si>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</si>
  <si>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</si>
  <si>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</si>
  <si>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</si>
  <si>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</si>
  <si>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</si>
  <si>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</si>
  <si>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</si>
  <si>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</si>
  <si>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</si>
  <si>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</si>
  <si>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</si>
  <si>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</si>
  <si>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</si>
  <si>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</si>
  <si>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</si>
  <si>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2020 01</t>
  </si>
  <si>
    <t>4</t>
  </si>
  <si>
    <t>98562228</t>
  </si>
  <si>
    <t>P</t>
  </si>
  <si>
    <t>Poznámka k položce:_x000D_
hmotnost sutě 0,255 t/m2</t>
  </si>
  <si>
    <t>VV</t>
  </si>
  <si>
    <t>výkres D.4</t>
  </si>
  <si>
    <t>True</t>
  </si>
  <si>
    <t>délka dle tabulky kubatur</t>
  </si>
  <si>
    <t>zatravňovací dlažba</t>
  </si>
  <si>
    <t>23,0*1,6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</si>
  <si>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</si>
  <si>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</si>
  <si>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201133957</t>
  </si>
  <si>
    <t>Poznámka k položce:_x000D_
hmotnost sutě 0,295 t/m2</t>
  </si>
  <si>
    <t>187,0*1,5</t>
  </si>
  <si>
    <t>3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</si>
  <si>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</si>
  <si>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</si>
  <si>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-485067868</t>
  </si>
  <si>
    <t>Poznámka k položce:_x000D_
hmotnost sutě 0,29 t/m2</t>
  </si>
  <si>
    <t>23,0*1,6 "zatravňovací dlažba</t>
  </si>
  <si>
    <t>187,0*1,5 "zámková dlažba</t>
  </si>
  <si>
    <t>Součet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</si>
  <si>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</si>
  <si>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</si>
  <si>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-1545902444</t>
  </si>
  <si>
    <t>Poznámka k položce:_x000D_
hmotnost sutě 0,44 t/m2</t>
  </si>
  <si>
    <t>provizorní povrch</t>
  </si>
  <si>
    <t>58,0*1,1 "SUS</t>
  </si>
  <si>
    <t>737,0*1,1 "místní asf</t>
  </si>
  <si>
    <t>5</t>
  </si>
  <si>
    <t>113107224</t>
  </si>
  <si>
    <t>Odstranění podkladů nebo krytů strojně plochy jednotlivě přes 200 m2 s přemístěním hmot na skládku na vzdálenost do 20 m nebo s naložením na dopravní prostředek z kameniva hrubého drceného, o tl. vrstvy přes 300 do 400 mm</t>
  </si>
  <si>
    <t>222576089</t>
  </si>
  <si>
    <t>Poznámka k položce:_x000D_
hmotnost sutě 0,58 t/m2</t>
  </si>
  <si>
    <t>127,0*1,1 "štěrk</t>
  </si>
  <si>
    <t>6</t>
  </si>
  <si>
    <t>113107225</t>
  </si>
  <si>
    <t>Odstranění podkladů nebo krytů strojně plochy jednotlivě přes 200 m2 s přemístěním hmot na skládku na vzdálenost do 20 m nebo s naložením na dopravní prostředek z kameniva hrubého drceného, o tl. vrstvy přes 400 do 500 mm</t>
  </si>
  <si>
    <t>708130960</t>
  </si>
  <si>
    <t>Poznámka k položce:_x000D_
hmotnost sutě 0,75</t>
  </si>
  <si>
    <t>7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</si>
  <si>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</si>
  <si>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</si>
  <si>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1876288698</t>
  </si>
  <si>
    <t>Poznámka k položce:_x000D_
hmotnost sutě 0,22 t/m2</t>
  </si>
  <si>
    <t>odstranění provizorního povrchu</t>
  </si>
  <si>
    <t>8</t>
  </si>
  <si>
    <t>113154124-R</t>
  </si>
  <si>
    <t>Frézování živičného podkladu nebo krytu  s naložením na dopravní prostředek plochy do 500 m2 bez překážek v trase pruhu šířky přes 0,5 m do 1 m, tloušťky vrstvy 70 mm</t>
  </si>
  <si>
    <t>19553257</t>
  </si>
  <si>
    <t>Poznámka k položce:_x000D_
hmotnost sutě 0,256 t/m2</t>
  </si>
  <si>
    <t>9</t>
  </si>
  <si>
    <t>113154332</t>
  </si>
  <si>
    <t>Frézování živičného podkladu nebo krytu  s naložením na dopravní prostředek plochy přes 1 000 do 10 000 m2 bez překážek v trase pruhu šířky přes 1 m do 2 m, tloušťky vrstvy 40 mm</t>
  </si>
  <si>
    <t>47035148</t>
  </si>
  <si>
    <t>Poznámka k položce:_x000D_
hmotnost sutě 0,103 t/m2</t>
  </si>
  <si>
    <t>737,0*1,5 "místní asf</t>
  </si>
  <si>
    <t>10</t>
  </si>
  <si>
    <t>113154363</t>
  </si>
  <si>
    <t>Frézování živičného podkladu nebo krytu  s naložením na dopravní prostředek plochy přes 1 000 do 10 000 m2 s překážkami v trase pruhu šířky přes 1 m do 2 m, tloušťky vrstvy 50 mm</t>
  </si>
  <si>
    <t>-588195751</t>
  </si>
  <si>
    <t>Poznámka k položce:_x000D_
hmotnost sutě 0,128 t/m2</t>
  </si>
  <si>
    <t>výměra dle kanalizačních řadů</t>
  </si>
  <si>
    <t>669,6+16,62</t>
  </si>
  <si>
    <t>11</t>
  </si>
  <si>
    <t>113154363-R</t>
  </si>
  <si>
    <t>Frézování živičného podkladu nebo krytu s naložením na dopravní prostředek plochy přes 1 000 do 10 000 m2 s překážkami v trase pruhu šířky přes 1 m do 2 m, tloušťky vrstvy 60 mm</t>
  </si>
  <si>
    <t>-1843804801</t>
  </si>
  <si>
    <t>Poznámka k položce:_x000D_
hmotnost sutě 0,188 t/m2</t>
  </si>
  <si>
    <t>12</t>
  </si>
  <si>
    <t>113201112</t>
  </si>
  <si>
    <t>Vytrhání obrub  s vybouráním lože, s přemístěním hmot na skládku na vzdálenost do 3 m nebo s naložením na dopravní prostředek silničních ležatých</t>
  </si>
  <si>
    <t>m</t>
  </si>
  <si>
    <t>1889673046</t>
  </si>
  <si>
    <t>55*2,0</t>
  </si>
  <si>
    <t>13</t>
  </si>
  <si>
    <t>115101201</t>
  </si>
  <si>
    <t>Čerpání vody na dopravní výšku do 10 m s uvažovaným průměrným přítokem do 500 l/min</t>
  </si>
  <si>
    <t>hod</t>
  </si>
  <si>
    <t>2034262475</t>
  </si>
  <si>
    <t>1422,0/5,0*24,0</t>
  </si>
  <si>
    <t>14</t>
  </si>
  <si>
    <t>115101301</t>
  </si>
  <si>
    <t>Pohotovost záložní čerpací soupravy pro dopravní výšku do 10 m s uvažovaným průměrným přítokem do 500 l/min</t>
  </si>
  <si>
    <t>den</t>
  </si>
  <si>
    <t>-1465533586</t>
  </si>
  <si>
    <t>1422,0/5,0</t>
  </si>
  <si>
    <t>15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</si>
  <si>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</si>
  <si>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</si>
  <si>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-984029781</t>
  </si>
  <si>
    <t>(88+98)*1,1</t>
  </si>
  <si>
    <t>16</t>
  </si>
  <si>
    <t>119001412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</si>
  <si>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betonového, kameninového nebo železobetonového, světlosti DN přes 200 do 500 mm</t>
  </si>
  <si>
    <t>515936859</t>
  </si>
  <si>
    <t>61*1,1</t>
  </si>
  <si>
    <t>17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</si>
  <si>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</si>
  <si>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</si>
  <si>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-346212259</t>
  </si>
  <si>
    <t>282*1,1</t>
  </si>
  <si>
    <t>18</t>
  </si>
  <si>
    <t>121151123</t>
  </si>
  <si>
    <t>Sejmutí ornice strojně při souvislé ploše přes 500 m2, tl. vrstvy do 200 mm</t>
  </si>
  <si>
    <t>-393138462</t>
  </si>
  <si>
    <t>290,0*1,1</t>
  </si>
  <si>
    <t>19</t>
  </si>
  <si>
    <t>130001101</t>
  </si>
  <si>
    <t>Příplatek k cenám hloubených vykopávek za ztížení vykopávky v blízkosti podzemního vedení nebo výbušnin pro jakoukoliv třídu horniny</t>
  </si>
  <si>
    <t>m3</t>
  </si>
  <si>
    <t>1499074329</t>
  </si>
  <si>
    <t>(61+88+98+282)*2*0,5*1,1*(2,0+0,15)</t>
  </si>
  <si>
    <t>20</t>
  </si>
  <si>
    <t>132151257</t>
  </si>
  <si>
    <t>Hloubení nezapažených rýh šířky přes 800 do 2 000 mm strojně s urovnáním dna do předepsaného profilu a spádu v hornině třídy těžitelnosti I skupiny 1 a 2 přes 5 000 m3</t>
  </si>
  <si>
    <t>95041816</t>
  </si>
  <si>
    <t>30 % výkopu</t>
  </si>
  <si>
    <t>dle tabulky kubatur</t>
  </si>
  <si>
    <t>2556,04*0,3</t>
  </si>
  <si>
    <t>1422,0*((0,2+0,1)/2*1,1)*0,3</t>
  </si>
  <si>
    <t>21</t>
  </si>
  <si>
    <t>132254207</t>
  </si>
  <si>
    <t>Hloubení zapažených rýh šířky přes 800 do 2 000 mm strojně s urovnáním dna do předepsaného profilu a spádu v hornině třídy těžitelnosti I skupiny 3 přes 5 000 m3</t>
  </si>
  <si>
    <t>-81672407</t>
  </si>
  <si>
    <t>22</t>
  </si>
  <si>
    <t>132354207</t>
  </si>
  <si>
    <t>Hloubení zapažených rýh šířky přes 800 do 2 000 mm strojně s urovnáním dna do předepsaného profilu a spádu v hornině třídy těžitelnosti II skupiny 4 přes 5 000 m3</t>
  </si>
  <si>
    <t>-2140199451</t>
  </si>
  <si>
    <t>23</t>
  </si>
  <si>
    <t>132554207</t>
  </si>
  <si>
    <t>Hloubení zapažených rýh šířky přes 800 do 2 000 mm strojně s urovnáním dna do předepsaného profilu a spádu v hornině třídy těžitelnosti III skupiny 6 přes 5 000 m3</t>
  </si>
  <si>
    <t>-1285081833</t>
  </si>
  <si>
    <t>10 % výkopu</t>
  </si>
  <si>
    <t>2556,04*0,1</t>
  </si>
  <si>
    <t>1422,0*((0,2+0,1)/2*1,1)*0,1</t>
  </si>
  <si>
    <t>24</t>
  </si>
  <si>
    <t>139001101-R</t>
  </si>
  <si>
    <t>Příplatek za podkopání plotových podezdívek</t>
  </si>
  <si>
    <t>ks</t>
  </si>
  <si>
    <t>-474662060</t>
  </si>
  <si>
    <t>25</t>
  </si>
  <si>
    <t>151811131</t>
  </si>
  <si>
    <t>Zřízení pažicích boxů pro pažení a rozepření stěn rýh podzemního vedení hloubka výkopu do 4 m, šířka do 1,2 m</t>
  </si>
  <si>
    <t>-1768478020</t>
  </si>
  <si>
    <t>26</t>
  </si>
  <si>
    <t>151811231</t>
  </si>
  <si>
    <t>Odstranění pažicích boxů pro pažení a rozepření stěn rýh podzemního vedení hloubka výkopu do 4 m, šířka do 1,2 m</t>
  </si>
  <si>
    <t>-1351321344</t>
  </si>
  <si>
    <t>27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</si>
  <si>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</si>
  <si>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</si>
  <si>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-1622563397</t>
  </si>
  <si>
    <t>zemina pro zpětný zásyp na meziskládku a zpět</t>
  </si>
  <si>
    <t>676,07*2</t>
  </si>
  <si>
    <t>28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</si>
  <si>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</si>
  <si>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</si>
  <si>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-136700359</t>
  </si>
  <si>
    <t>přebytečná zemina</t>
  </si>
  <si>
    <t>837,201+837,201 "výkop rýh</t>
  </si>
  <si>
    <t>-676,07 "zpětný zásyp</t>
  </si>
  <si>
    <t>29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</si>
  <si>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</si>
  <si>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</si>
  <si>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-2070829902</t>
  </si>
  <si>
    <t>8 příplatků</t>
  </si>
  <si>
    <t>998,332*8</t>
  </si>
  <si>
    <t>30</t>
  </si>
  <si>
    <t>162751137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</si>
  <si>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</si>
  <si>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1590302104</t>
  </si>
  <si>
    <t>837,201</t>
  </si>
  <si>
    <t>31</t>
  </si>
  <si>
    <t>162751139</t>
  </si>
  <si>
    <t>Vodorovné přemístění výkopku nebo sypaniny po suchu na obvyklém dopravním prostředku, bez naložení výkopku, avšak se složením bez rozhrnutí z horniny třídy těžitelnosti II na vzdálenost skupiny 4 a 5 na vzdálenost Příplatek k ceně za každých dalších i započatých 1 000 m</t>
  </si>
  <si>
    <t>-1335605908</t>
  </si>
  <si>
    <t>837,201*8</t>
  </si>
  <si>
    <t>32</t>
  </si>
  <si>
    <t>162751157</t>
  </si>
  <si>
    <t>Vodorovné přemístění výkopku nebo sypaniny po suchu na obvyklém dopravním prostředku, bez naložení výkopku, avšak se složením bez rozhrnutí z horniny třídy těžitelnosti III na vzdálenost skupiny 6 a 7 na vzdálenost přes 9 000 do 10 000 m</t>
  </si>
  <si>
    <t>1147379724</t>
  </si>
  <si>
    <t>279,067</t>
  </si>
  <si>
    <t>33</t>
  </si>
  <si>
    <t>162751159</t>
  </si>
  <si>
    <t>Vodorovné přemístění výkopku nebo sypaniny po suchu na obvyklém dopravním prostředku, bez naložení výkopku, avšak se složením bez rozhrnutí z horniny třídy těžitelnosti III na vzdálenost skupiny 6 a 7 na vzdálenost Příplatek k ceně za každých dalších i započatých 1 000 m</t>
  </si>
  <si>
    <t>1981280426</t>
  </si>
  <si>
    <t>279,067*8</t>
  </si>
  <si>
    <t>34</t>
  </si>
  <si>
    <t>167151111</t>
  </si>
  <si>
    <t>Nakládání, skládání a překládání neulehlého výkopku nebo sypaniny strojně nakládání, množství přes 100 m3, z hornin třídy těžitelnosti I, skupiny 1 až 3</t>
  </si>
  <si>
    <t>-986864219</t>
  </si>
  <si>
    <t>zemina z meziskládky</t>
  </si>
  <si>
    <t>676,07</t>
  </si>
  <si>
    <t>35</t>
  </si>
  <si>
    <t>171201221</t>
  </si>
  <si>
    <t>Poplatek za uložení stavebního odpadu na skládce (skládkovné) zeminy a kamení zatříděného do Katalogu odpadů pod kódem 17 05 04</t>
  </si>
  <si>
    <t>t</t>
  </si>
  <si>
    <t>153446481</t>
  </si>
  <si>
    <t>998,332*1,9</t>
  </si>
  <si>
    <t>837,201*1,9</t>
  </si>
  <si>
    <t>279,067*1,9</t>
  </si>
  <si>
    <t>36</t>
  </si>
  <si>
    <t>174101101</t>
  </si>
  <si>
    <t>Zásyp sypaninou z jakékoliv horniny strojně s uložením výkopku ve vrstvách se zhutněním jam, šachet, rýh nebo kolem objektů v těchto vykopávkách</t>
  </si>
  <si>
    <t>1128294585</t>
  </si>
  <si>
    <t>676,07 "zemina z výkopu</t>
  </si>
  <si>
    <t>988,37 "náhrada výkopku</t>
  </si>
  <si>
    <t>37</t>
  </si>
  <si>
    <t>M</t>
  </si>
  <si>
    <t>58331202r</t>
  </si>
  <si>
    <t xml:space="preserve">štěrkodrť netříděná do 100mm </t>
  </si>
  <si>
    <t>281409847</t>
  </si>
  <si>
    <t>Poznámka k položce:_x000D_
hmotnost 2 t/m3</t>
  </si>
  <si>
    <t>988,37*2,0</t>
  </si>
  <si>
    <t>38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</si>
  <si>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</si>
  <si>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</si>
  <si>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-1191587532</t>
  </si>
  <si>
    <t>702,9</t>
  </si>
  <si>
    <t>39</t>
  </si>
  <si>
    <t>58331200</t>
  </si>
  <si>
    <t>štěrkopísek netříděný zásypový</t>
  </si>
  <si>
    <t>-520807076</t>
  </si>
  <si>
    <t>702,9*2 'Přepočtené koeficientem množství</t>
  </si>
  <si>
    <t>40</t>
  </si>
  <si>
    <t>181151331</t>
  </si>
  <si>
    <t>Plošná úprava terénu v zemině tř. 1 až 4 s urovnáním povrchu bez doplnění ornice souvislé plochy přes 500 m2 při nerovnostech terénu přes 150 do 200 mm v rovině nebo na svahu do 1:5</t>
  </si>
  <si>
    <t>2137364778</t>
  </si>
  <si>
    <t>290,0*2,0</t>
  </si>
  <si>
    <t>41</t>
  </si>
  <si>
    <t>181301113</t>
  </si>
  <si>
    <t>Rozprostření a urovnání ornice v rovině nebo ve svahu sklonu do 1:5 strojně při souvislé ploše přes 500 m2, tl. vrstvy do 200 mm</t>
  </si>
  <si>
    <t>1394771731</t>
  </si>
  <si>
    <t>42</t>
  </si>
  <si>
    <t>181451121</t>
  </si>
  <si>
    <t>Založení trávníku na půdě předem připravené plochy přes 1000 m2 výsevem včetně utažení lučního v rovině nebo na svahu do 1:5</t>
  </si>
  <si>
    <t>-1990750745</t>
  </si>
  <si>
    <t>580,0+319,0</t>
  </si>
  <si>
    <t>43</t>
  </si>
  <si>
    <t>00572472</t>
  </si>
  <si>
    <t>osivo směs travní krajinná-rovinná</t>
  </si>
  <si>
    <t>kg</t>
  </si>
  <si>
    <t>-1319471625</t>
  </si>
  <si>
    <t>899,0*0,02*1,03</t>
  </si>
  <si>
    <t>Zakládání</t>
  </si>
  <si>
    <t>44</t>
  </si>
  <si>
    <t>211531111</t>
  </si>
  <si>
    <t>Výplň kamenivem do rýh odvodňovacích žeber nebo trativodů  bez zhutnění, s úpravou povrchu výplně kamenivem hrubým drceným frakce 16 až 63 mm</t>
  </si>
  <si>
    <t>-1352800350</t>
  </si>
  <si>
    <t>1422,0*((0,2+0,1)/2*1,1)</t>
  </si>
  <si>
    <t>45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</si>
  <si>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</si>
  <si>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</si>
  <si>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-1957159714</t>
  </si>
  <si>
    <t>Vodorovné konstrukce</t>
  </si>
  <si>
    <t>46</t>
  </si>
  <si>
    <t>451573111</t>
  </si>
  <si>
    <t>Lože pod potrubí, stoky a drobné objekty v otevřeném výkopu z písku a štěrkopísku do 63 mm</t>
  </si>
  <si>
    <t>-1414305548</t>
  </si>
  <si>
    <t>156,42</t>
  </si>
  <si>
    <t>Komunikace pozemní</t>
  </si>
  <si>
    <t>47</t>
  </si>
  <si>
    <t>564762111</t>
  </si>
  <si>
    <t>Podklad nebo kryt z vibrovaného štěrku VŠ  s rozprostřením, vlhčením a zhutněním, po zhutnění tl. 200 mm</t>
  </si>
  <si>
    <t>1582892939</t>
  </si>
  <si>
    <t>48</t>
  </si>
  <si>
    <t>564851111</t>
  </si>
  <si>
    <t>Podklad ze štěrkodrti ŠD  s rozprostřením a zhutněním, po zhutnění tl. 150 mm</t>
  </si>
  <si>
    <t>1025734296</t>
  </si>
  <si>
    <t>49</t>
  </si>
  <si>
    <t>564861111</t>
  </si>
  <si>
    <t>Podklad ze štěrkodrti ŠD  s rozprostřením a zhutněním, po zhutnění tl. 200 mm</t>
  </si>
  <si>
    <t>1949160917</t>
  </si>
  <si>
    <t>50</t>
  </si>
  <si>
    <t>564861115</t>
  </si>
  <si>
    <t>Podklad ze štěrkodrti ŠD  s rozprostřením a zhutněním, po zhutnění tl. 240 mm</t>
  </si>
  <si>
    <t>927300749</t>
  </si>
  <si>
    <t>51</t>
  </si>
  <si>
    <t>564871111</t>
  </si>
  <si>
    <t>Podklad ze štěrkodrti ŠD  s rozprostřením a zhutněním, po zhutnění tl. 250 mm</t>
  </si>
  <si>
    <t>1894220811</t>
  </si>
  <si>
    <t>52</t>
  </si>
  <si>
    <t>564871116</t>
  </si>
  <si>
    <t>Podklad ze štěrkodrti ŠD  s rozprostřením a zhutněním, po zhutnění tl. 300 mm</t>
  </si>
  <si>
    <t>-288772732</t>
  </si>
  <si>
    <t>53</t>
  </si>
  <si>
    <t>565145111</t>
  </si>
  <si>
    <t>Asfaltový beton vrstva podkladní ACP 16 (obalované kamenivo střednězrnné - OKS)  s rozprostřením a zhutněním v pruhu šířky přes 1,5 do 3 m, po zhutnění tl. 60 mm</t>
  </si>
  <si>
    <t>1797157986</t>
  </si>
  <si>
    <t>54</t>
  </si>
  <si>
    <t>565155101</t>
  </si>
  <si>
    <t>Asfaltový beton vrstva podkladní ACP 16 (obalované kamenivo střednězrnné - OKS)  s rozprostřením a zhutněním v pruhu šířky do 1,5 m, po zhutnění tl. 70 mm</t>
  </si>
  <si>
    <t>1880794655</t>
  </si>
  <si>
    <t>55</t>
  </si>
  <si>
    <t>567122112</t>
  </si>
  <si>
    <t>Podklad ze směsi stmelené cementem SC bez dilatačních spár, s rozprostřením a zhutněním SC C 8/10 (KSC I), po zhutnění tl. 130 mm</t>
  </si>
  <si>
    <t>-1958736809</t>
  </si>
  <si>
    <t>56</t>
  </si>
  <si>
    <t>567142115</t>
  </si>
  <si>
    <t>Podklad ze směsi stmelené cementem SC bez dilatačních spár, s rozprostřením a zhutněním SC C 8/10 (KSC I), po zhutnění tl. 250 mm</t>
  </si>
  <si>
    <t>819241099</t>
  </si>
  <si>
    <t>57</t>
  </si>
  <si>
    <t>573111112</t>
  </si>
  <si>
    <t>Postřik infiltrační PI z asfaltu silničního s posypem kamenivem, v množství 1,00 kg/m2</t>
  </si>
  <si>
    <t>-795251435</t>
  </si>
  <si>
    <t>58</t>
  </si>
  <si>
    <t>573211107</t>
  </si>
  <si>
    <t>Postřik spojovací PS bez posypu kamenivem z asfaltu silničního, v množství 0,30 kg/m2</t>
  </si>
  <si>
    <t>-808147751</t>
  </si>
  <si>
    <t>669,6+16,62 "SUS</t>
  </si>
  <si>
    <t>59</t>
  </si>
  <si>
    <t>573211109</t>
  </si>
  <si>
    <t>Postřik spojovací PS bez posypu kamenivem z asfaltu silničního, v množství 0,50 kg/m2</t>
  </si>
  <si>
    <t>-1758080129</t>
  </si>
  <si>
    <t>60</t>
  </si>
  <si>
    <t>577134111</t>
  </si>
  <si>
    <t>Asfaltový beton vrstva obrusná ACO 11 (ABS)  s rozprostřením a se zhutněním z nemodifikovaného asfaltu v pruhu šířky do 3 m tř. I, po zhutnění tl. 40 mm</t>
  </si>
  <si>
    <t>-1343463201</t>
  </si>
  <si>
    <t>61</t>
  </si>
  <si>
    <t>577144111</t>
  </si>
  <si>
    <t>Asfaltový beton vrstva obrusná ACO 11 (ABS)  s rozprostřením a se zhutněním z nemodifikovaného asfaltu v pruhu šířky do 3 m tř. I, po zhutnění tl. 50 mm</t>
  </si>
  <si>
    <t>941663602</t>
  </si>
  <si>
    <t>62</t>
  </si>
  <si>
    <t>577155112</t>
  </si>
  <si>
    <t>Asfaltový beton vrstva ložní ACL 16 (ABH)  s rozprostřením a zhutněním z nemodifikovaného asfaltu v pruhu šířky do 3 m, po zhutnění tl. 60 mm</t>
  </si>
  <si>
    <t>-2097927788</t>
  </si>
  <si>
    <t>63</t>
  </si>
  <si>
    <t>596212212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</si>
  <si>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100 do 300 m2</t>
  </si>
  <si>
    <t>-855788172</t>
  </si>
  <si>
    <t>10% náhrada</t>
  </si>
  <si>
    <t xml:space="preserve">187,0*1,5 </t>
  </si>
  <si>
    <t>64</t>
  </si>
  <si>
    <t>5924500708</t>
  </si>
  <si>
    <t>dlažba zámková profilová pro komunikace 20x16,5x8 cm přírodní</t>
  </si>
  <si>
    <t>1420189961</t>
  </si>
  <si>
    <t>Poznámka k položce:_x000D_
ztratné 3%</t>
  </si>
  <si>
    <t>280,5*0,1*1,03</t>
  </si>
  <si>
    <t>65</t>
  </si>
  <si>
    <t>596412212</t>
  </si>
  <si>
    <t>Kladení dlažby z betonových vegetačních dlaždic pozemních komunikací  s ložem z kameniva těženého nebo drceného tl. do 50 mm, s vyplněním spár a vegetačních otvorů, s hutněním vibrováním tl. 80 mm, pro plochy přes 100 do 300 m2</t>
  </si>
  <si>
    <t>1418330897</t>
  </si>
  <si>
    <t>zatravňovací dlažba 20 % náhrada</t>
  </si>
  <si>
    <t>66</t>
  </si>
  <si>
    <t>592281050r</t>
  </si>
  <si>
    <t>tvárnice betonová zatravňovací 50x50x8 cm</t>
  </si>
  <si>
    <t>kus</t>
  </si>
  <si>
    <t>-1261966019</t>
  </si>
  <si>
    <t>Poznámka k položce:_x000D_
ztratné 2%</t>
  </si>
  <si>
    <t>36,8/0,25*0,2*1,02</t>
  </si>
  <si>
    <t>Trubní vedení</t>
  </si>
  <si>
    <t>67</t>
  </si>
  <si>
    <t>871315221</t>
  </si>
  <si>
    <t>Kanalizační potrubí z tvrdého PVC v otevřeném výkopu ve sklonu do 20 %, hladkého plnostěnného jednovrstvého, tuhost třídy SN 8 DN 160</t>
  </si>
  <si>
    <t>-675909831</t>
  </si>
  <si>
    <t>68</t>
  </si>
  <si>
    <t>871355221</t>
  </si>
  <si>
    <t>Kanalizační potrubí z tvrdého PVC v otevřeném výkopu ve sklonu do 20 %, hladkého plnostěnného jednovrstvého, tuhost třídy SN 8 DN 200</t>
  </si>
  <si>
    <t>-168864452</t>
  </si>
  <si>
    <t>69</t>
  </si>
  <si>
    <t>877315211</t>
  </si>
  <si>
    <t>Montáž tvarovek na kanalizačním potrubí z trub z plastu  z tvrdého PVC nebo z polypropylenu v otevřeném výkopu jednoosých DN 160</t>
  </si>
  <si>
    <t>102834048</t>
  </si>
  <si>
    <t>70</t>
  </si>
  <si>
    <t>28611361</t>
  </si>
  <si>
    <t>koleno kanalizační PVC KG 160x45°</t>
  </si>
  <si>
    <t>406925065</t>
  </si>
  <si>
    <t>71</t>
  </si>
  <si>
    <t>877355211</t>
  </si>
  <si>
    <t>Montáž tvarovek na kanalizačním potrubí z trub z plastu  z tvrdého PVC nebo z polypropylenu v otevřeném výkopu jednoosých DN 200</t>
  </si>
  <si>
    <t>-1440590938</t>
  </si>
  <si>
    <t>72</t>
  </si>
  <si>
    <t>28611366</t>
  </si>
  <si>
    <t>koleno kanalizace PVC KG 200x45°</t>
  </si>
  <si>
    <t>512250047</t>
  </si>
  <si>
    <t>73</t>
  </si>
  <si>
    <t>894811135</t>
  </si>
  <si>
    <t>Revizní šachta z tvrdého PVC v otevřeném výkopu typ přímý (DN šachty/DN trubního vedení) DN 400/160, odolnost vnějšímu tlaku 12,5 t, hloubka od 1860 do 2230 mm</t>
  </si>
  <si>
    <t>-148678442</t>
  </si>
  <si>
    <t>74</t>
  </si>
  <si>
    <t>894811145</t>
  </si>
  <si>
    <t>Revizní šachta z tvrdého PVC v otevřeném výkopu typ přímý (DN šachty/DN trubního vedení) DN 400/160, odolnost vnějšímu tlaku 40 t, hloubka od 1860 do 2230 mm</t>
  </si>
  <si>
    <t>-1283455963</t>
  </si>
  <si>
    <t>75</t>
  </si>
  <si>
    <t>894811155</t>
  </si>
  <si>
    <t>Revizní šachta z tvrdého PVC v otevřeném výkopu typ přímý (DN šachty/DN trubního vedení) DN 400/200, odolnost vnějšímu tlaku 12,5 t, hloubka od 1910 do 2280 mm</t>
  </si>
  <si>
    <t>-162056224</t>
  </si>
  <si>
    <t>76</t>
  </si>
  <si>
    <t>894811165</t>
  </si>
  <si>
    <t>Revizní šachta z tvrdého PVC v otevřeném výkopu typ přímý (DN šachty/DN trubního vedení) DN 400/200, odolnost vnějšímu tlaku 40 t, hloubka od 1910 do 2280 mm</t>
  </si>
  <si>
    <t>521004539</t>
  </si>
  <si>
    <t>Ostatní konstrukce a práce-bourání</t>
  </si>
  <si>
    <t>77</t>
  </si>
  <si>
    <t>916241113</t>
  </si>
  <si>
    <t>Osazení obrubníku kamenného se zřízením lože, s vyplněním a zatřením spár cementovou maltou ležatého s boční opěrou z betonu prostého, do lože z betonu prostého</t>
  </si>
  <si>
    <t>-469441724</t>
  </si>
  <si>
    <t>z rozebraných obrub</t>
  </si>
  <si>
    <t>110,0</t>
  </si>
  <si>
    <t>78</t>
  </si>
  <si>
    <t>919112222</t>
  </si>
  <si>
    <t>Řezání dilatačních spár v živičném krytu  vytvoření komůrky pro těsnící zálivku šířky 15 mm, hloubky 25 mm</t>
  </si>
  <si>
    <t>771628540</t>
  </si>
  <si>
    <t>2*737,0"asf</t>
  </si>
  <si>
    <t>79</t>
  </si>
  <si>
    <t>919121121</t>
  </si>
  <si>
    <t>Utěsnění dilatačních spár zálivkou za studena  v cementobetonovém nebo živičném krytu včetně adhezního nátěru s těsnicím profilem pod zálivkou, pro komůrky šířky 15 mm, hloubky 25 mm</t>
  </si>
  <si>
    <t>-793074882</t>
  </si>
  <si>
    <t>80</t>
  </si>
  <si>
    <t>919731122</t>
  </si>
  <si>
    <t>Zarovnání styčné plochy podkladu nebo krytu podél vybourané části komunikace nebo zpevněné plochy  živičné tl. přes 50 do 100 mm</t>
  </si>
  <si>
    <t>1790665307</t>
  </si>
  <si>
    <t>81</t>
  </si>
  <si>
    <t>919735112</t>
  </si>
  <si>
    <t>Řezání stávajícího živičného krytu nebo podkladu  hloubky přes 50 do 100 mm</t>
  </si>
  <si>
    <t>-260994489</t>
  </si>
  <si>
    <t>82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</si>
  <si>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</si>
  <si>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</si>
  <si>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137876953</t>
  </si>
  <si>
    <t>83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</si>
  <si>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</si>
  <si>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</si>
  <si>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2070501554</t>
  </si>
  <si>
    <t>dle položky rozebrání dlažeb</t>
  </si>
  <si>
    <t>36,8*0,8</t>
  </si>
  <si>
    <t>84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</si>
  <si>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</si>
  <si>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</si>
  <si>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293495874</t>
  </si>
  <si>
    <t xml:space="preserve">280,5*0,9 </t>
  </si>
  <si>
    <t>997</t>
  </si>
  <si>
    <t>Přesun sutě</t>
  </si>
  <si>
    <t>85</t>
  </si>
  <si>
    <t>997221551</t>
  </si>
  <si>
    <t>Vodorovná doprava suti  bez naložení, ale se složením a s hrubým urovnáním ze sypkých materiálů, na vzdálenost do 1 km</t>
  </si>
  <si>
    <t>387996783</t>
  </si>
  <si>
    <t>317,3*0,29"dle položky odstranění podkladů z kameniva tl. 200 mm</t>
  </si>
  <si>
    <t>874,5*0,44 "dle položky odstranění podkladů z kameniva tl. 300 mm</t>
  </si>
  <si>
    <t>950,4*0,58 "dle položky odstranění podkladů z kameniva tl. 400 mm</t>
  </si>
  <si>
    <t>63,8*0,75 "dle položky odstranění podkladů z kameniva tl. 500 mm</t>
  </si>
  <si>
    <t>63,8*0,22 "dle položky odstranění podkladů živičných tl. 100 mm</t>
  </si>
  <si>
    <t>1105,5*0,103 "dle položky frézování živičného krytu tl. 40 mm</t>
  </si>
  <si>
    <t>386,22*0,128 "dle položky frézování živičného krytu tl. 50 mm</t>
  </si>
  <si>
    <t>63,8*0,188 "dle položky frézování živičného krytu tl. 60 mm</t>
  </si>
  <si>
    <t>810,7*0,256 "dle položky frézování živičného krytu tl. 70 mm</t>
  </si>
  <si>
    <t>36,8*0,255*0,2 "dle položky rozebrání dlažeb betonových</t>
  </si>
  <si>
    <t>280,5*0,295*0,1"dle položky rozebrání dlažeb zámkových</t>
  </si>
  <si>
    <t>86</t>
  </si>
  <si>
    <t>997221559</t>
  </si>
  <si>
    <t>Vodorovná doprava suti  bez naložení, ale se složením a s hrubým urovnáním Příplatek k ceně za každý další i započatý 1 km přes 1 km</t>
  </si>
  <si>
    <t>-341432401</t>
  </si>
  <si>
    <t>1482,903*17</t>
  </si>
  <si>
    <t>87</t>
  </si>
  <si>
    <t>997221615</t>
  </si>
  <si>
    <t>Poplatek za uložení stavebního odpadu na skládce (skládkovné) z prostého betonu zatříděného do Katalogu odpadů pod kódem 17 01 01</t>
  </si>
  <si>
    <t>42918391</t>
  </si>
  <si>
    <t>88</t>
  </si>
  <si>
    <t>997221645</t>
  </si>
  <si>
    <t>Poplatek za uložení stavebního odpadu na skládce (skládkovné) asfaltového bez obsahu dehtu zatříděného do Katalogu odpadů pod kódem 17 03 02</t>
  </si>
  <si>
    <t>1379929372</t>
  </si>
  <si>
    <t>89</t>
  </si>
  <si>
    <t>997221655</t>
  </si>
  <si>
    <t>1153767864</t>
  </si>
  <si>
    <t>998</t>
  </si>
  <si>
    <t>Přesun hmot</t>
  </si>
  <si>
    <t>90</t>
  </si>
  <si>
    <t>998276101</t>
  </si>
  <si>
    <t>Přesun hmot pro trubní vedení hloubené z trub z plastických hmot nebo sklolaminátových pro vodovody nebo kanalizace v otevřeném výkopu dopravní vzdálenost do 15 m</t>
  </si>
  <si>
    <t>1737150905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</si>
</sst>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7" x14ac:knownFonts="1"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166" fontId="17" fillId="0" borderId="4" xfId="0" applyNumberFormat="1" applyFont="1" applyBorder="1"/>
    <xf numFmtId="166" fontId="17" fillId="0" borderId="17" xfId="0" applyNumberFormat="1" applyFont="1" applyBorder="1"/>
    <xf numFmtId="4" fontId="18" fillId="0" borderId="0" xfId="0" applyNumberFormat="1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9" fillId="0" borderId="0" xfId="0" applyFont="1" applyAlignment="1">
      <alignment horizontal="left"/>
    </xf>
    <xf numFmtId="0" fontId="19" fillId="0" borderId="18" xfId="0" applyFont="1" applyBorder="1"/>
    <xf numFmtId="166" fontId="19" fillId="0" borderId="0" xfId="0" applyNumberFormat="1" applyFont="1"/>
    <xf numFmtId="166" fontId="19" fillId="0" borderId="19" xfId="0" applyNumberFormat="1" applyFont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12" fillId="4" borderId="20" xfId="0" applyNumberFormat="1" applyFont="1" applyFill="1" applyBorder="1" applyAlignment="1" applyProtection="1">
      <alignment vertical="center"/>
      <protection locked="0"/>
    </xf>
    <xf numFmtId="0" fontId="16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9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166" fontId="16" fillId="0" borderId="12" xfId="0" applyNumberFormat="1" applyFont="1" applyBorder="1" applyAlignment="1">
      <alignment vertical="center"/>
    </xf>
    <xf numFmtId="166" fontId="16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164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4" fontId="8" fillId="0" borderId="0" xfId="0" applyNumberFormat="1" applyFont="1" applyProtection="1"/>
    <xf numFmtId="0" fontId="19" fillId="0" borderId="0" xfId="0" applyFont="1" applyProtection="1"/>
    <xf numFmtId="0" fontId="19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4" fontId="14" fillId="0" borderId="0" xfId="0" applyNumberFormat="1" applyFont="1" applyProtection="1"/>
    <xf numFmtId="0" fontId="15" fillId="0" borderId="0" xfId="0" applyFont="1" applyAlignment="1" applyProtection="1">
      <alignment horizontal="left"/>
    </xf>
    <xf numFmtId="4" fontId="15" fillId="0" borderId="0" xfId="0" applyNumberFormat="1" applyFont="1" applyProtection="1"/>
    <xf numFmtId="0" fontId="12" fillId="0" borderId="20" xfId="0" applyFont="1" applyBorder="1" applyAlignment="1" applyProtection="1">
      <alignment horizontal="center" vertical="center"/>
    </xf>
    <xf numFmtId="49" fontId="12" fillId="0" borderId="20" xfId="0" applyNumberFormat="1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vertical="center"/>
    </xf>
    <xf numFmtId="4" fontId="12" fillId="0" borderId="20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167" fontId="23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167" fontId="24" fillId="0" borderId="0" xfId="0" applyNumberFormat="1" applyFont="1" applyAlignment="1" applyProtection="1">
      <alignment vertical="center"/>
    </xf>
    <xf numFmtId="0" fontId="25" fillId="0" borderId="20" xfId="0" applyFont="1" applyBorder="1" applyAlignment="1" applyProtection="1">
      <alignment horizontal="center" vertical="center"/>
    </xf>
    <xf numFmtId="49" fontId="25" fillId="0" borderId="20" xfId="0" applyNumberFormat="1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 wrapText="1"/>
    </xf>
    <xf numFmtId="167" fontId="25" fillId="0" borderId="20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8E682F2-F26F-427E-B0DB-D486F7B18A0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%202019\M19%20-%20036%20Kanalizace,%20&#268;OV%20-%20Libochovany,%20&#344;epnice%20DPS\rozpo&#269;ty\rozpo&#269;ty%20SUB\Slav&#237;&#269;ek\D.1.01.EL_&#268;OV_Libochovany-ELE-R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%202019\M19%20-%20036%20Kanalizace,%20&#268;OV%20-%20Libochovany,%20&#344;epnice%20DPS\rozpo&#269;ty\rozpo&#269;ty%20SUB\Slav&#237;&#269;ek\BUILDpower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M%202019\M19%20-%20036%20Kanalizace,%20&#268;OV%20-%20Libochovany,%20&#344;epnice%20DPS\rozpo&#269;ty\Odevzdan&#225;%20verze\0.%20Neocen&#283;n&#253;%20polo&#382;kov&#253;%20rozpo&#269;et.xlsx" TargetMode="External"/><Relationship Id="rId1" Type="http://schemas.openxmlformats.org/officeDocument/2006/relationships/externalLinkPath" Target="file:///T:\M%202019\M19%20-%20036%20Kanalizace,%20&#268;OV%20-%20Libochovany,%20&#344;epnice%20DPS\rozpo&#269;ty\Odevzdan&#225;%20verze\0.%20Neocen&#283;n&#253;%20polo&#382;kov&#253;%20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Pokyny pro tvorbu rozpočtu "/>
      <sheetName val="VzorPolozky"/>
      <sheetName val="ELE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A01 - SO 01 Stavební část..."/>
      <sheetName val="A02 - SO 01 Vnitřní kanal..."/>
      <sheetName val="A03 - SO 01 Venkovní kana..."/>
      <sheetName val="A04 - SO 01 Stav. el. rekap."/>
      <sheetName val="A04 - SO 01 Stav. el. položky"/>
      <sheetName val="SO 02 - Stavební část ČS 1"/>
      <sheetName val="SO 03 - Stavební část ČS 2"/>
      <sheetName val="01 - Stoka A - Libochovany"/>
      <sheetName val="02 - Stoka A - Řepnice"/>
      <sheetName val="03 - Stoka A-1"/>
      <sheetName val="04 - Stoka A-2"/>
      <sheetName val="05 - Stoka A-2-1"/>
      <sheetName val="06 - Stoka A-3"/>
      <sheetName val="07 - Stoka A-3-1"/>
      <sheetName val="08 - Stoka A-4"/>
      <sheetName val="09 - Stoka A-5"/>
      <sheetName val="10 - Stoka A-6"/>
      <sheetName val="11 - Stoka A-7"/>
      <sheetName val="12 - Stoka B"/>
      <sheetName val="13 - Stoka B-1"/>
      <sheetName val="14 - Stoka B-2"/>
      <sheetName val="15 - Stoka B-3"/>
      <sheetName val="16 - Stoka B-3-1"/>
      <sheetName val="17 - Stoka B-4"/>
      <sheetName val="18 - Stoka B-4-1"/>
      <sheetName val="SO 05 - Výtlak V1"/>
      <sheetName val="SO 06 - Výtlak V2"/>
      <sheetName val="SO 07 - Příp. NN k ČOV rekap."/>
      <sheetName val="SO 07 - příp. NN k ČPV položky"/>
      <sheetName val="SO 08 - Příp. NN k ČS1 rekap."/>
      <sheetName val="SO 08 - Příp. NN k ČS1 položky"/>
      <sheetName val="SO 09 - Vodovodní přípojk..."/>
      <sheetName val="A04 - SO 10 Příjezdová ko..."/>
      <sheetName val="A05 - SO 10 Zpevněné ploc..."/>
      <sheetName val="A06 - SO 10 Oplocení areá..."/>
      <sheetName val="A07 - SO 10 Vegetační úpr..."/>
      <sheetName val="SO 11 - Odtok z ČOV"/>
      <sheetName val="SO 12 - Přeložky dešťové ..."/>
      <sheetName val="SO 13 - Přeložka vodovodu"/>
      <sheetName val="SO 14 - Přel. plynovodu rekap."/>
      <sheetName val="SO 14 - Přel. plynovodu položky"/>
      <sheetName val="PS 01 - Stroj. část ČOV rekap."/>
      <sheetName val="PS 01  - Stroj. č. ČOV položky"/>
      <sheetName val="PS 02 - Stroj. část ČS 1 rekap."/>
      <sheetName val="PS 02  - Stroj č. ČS1 položky"/>
      <sheetName val="PS 03 - Strojní část ČS 2"/>
      <sheetName val="PS 03 Stroj. č. ČS2 položky"/>
      <sheetName val="PS 04 - Elektročást ČOV rekap."/>
      <sheetName val="PS 04 el. č. ČOV položky"/>
      <sheetName val="PS 05 - Elektročást ČS 1 rekap."/>
      <sheetName val="PS 05 položky"/>
      <sheetName val="22 - Vedlejší a ostatní n..."/>
      <sheetName val="23 - Přípojky Řepnice"/>
      <sheetName val="24 - Přípojky Libochovany"/>
      <sheetName val="Seznam figur"/>
    </sheetNames>
    <sheetDataSet>
      <sheetData sheetId="0">
        <row r="6">
          <cell r="K6" t="str">
            <v>Kanalizace, ČOV – Libochovany, Řepnice</v>
          </cell>
        </row>
        <row r="8">
          <cell r="AN8" t="str">
            <v>21. 1. 2020</v>
          </cell>
        </row>
        <row r="19">
          <cell r="AN19" t="str">
            <v/>
          </cell>
        </row>
        <row r="20">
          <cell r="E20" t="str">
            <v>Roman Bárta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B23F-0222-439D-A6A0-9CEF919A3A47}">
  <sheetPr>
    <pageSetUpPr fitToPage="1"/>
  </sheetPr>
  <dimension ref="B2:BM454"/>
  <sheetViews>
    <sheetView showGridLines="0" tabSelected="1" topLeftCell="A120" workbookViewId="0">
      <selection activeCell="F128" sqref="F128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11" width="20.140625" customWidth="1"/>
    <col min="12" max="12" width="9.28515625" customWidth="1"/>
    <col min="13" max="13" width="10.85546875" hidden="1" customWidth="1"/>
    <col min="14" max="14" width="0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2" max="65" width="0" hidden="1" customWidth="1"/>
  </cols>
  <sheetData>
    <row r="2" spans="2:46" ht="36.9" customHeight="1" x14ac:dyDescent="0.2">
      <c r="L2" s="105" t="s">
        <v>0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AT2" s="1" t="s">
        <v>1</v>
      </c>
    </row>
    <row r="3" spans="2:46" ht="6.9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2</v>
      </c>
    </row>
    <row r="4" spans="2:46" ht="24.9" customHeight="1" x14ac:dyDescent="0.2">
      <c r="B4" s="4"/>
      <c r="D4" s="5" t="s">
        <v>3</v>
      </c>
      <c r="L4" s="4"/>
      <c r="M4" s="6" t="s">
        <v>4</v>
      </c>
      <c r="AT4" s="1" t="s">
        <v>5</v>
      </c>
    </row>
    <row r="5" spans="2:46" ht="6.9" customHeight="1" x14ac:dyDescent="0.2">
      <c r="B5" s="4"/>
      <c r="L5" s="4"/>
    </row>
    <row r="6" spans="2:46" ht="12" customHeight="1" x14ac:dyDescent="0.2">
      <c r="B6" s="4"/>
      <c r="D6" s="7" t="s">
        <v>6</v>
      </c>
      <c r="L6" s="4"/>
    </row>
    <row r="7" spans="2:46" ht="16.5" customHeight="1" x14ac:dyDescent="0.2">
      <c r="B7" s="4"/>
      <c r="E7" s="101" t="str">
        <f>'[3]Rekapitulace stavby'!K6</f>
        <v>Kanalizace, ČOV – Libochovany, Řepnice</v>
      </c>
      <c r="F7" s="102"/>
      <c r="G7" s="102"/>
      <c r="H7" s="102"/>
      <c r="L7" s="4"/>
    </row>
    <row r="8" spans="2:46" s="8" customFormat="1" ht="12" customHeight="1" x14ac:dyDescent="0.2">
      <c r="B8" s="9"/>
      <c r="D8" s="7" t="s">
        <v>7</v>
      </c>
      <c r="L8" s="9"/>
    </row>
    <row r="9" spans="2:46" s="8" customFormat="1" ht="16.5" customHeight="1" x14ac:dyDescent="0.2">
      <c r="B9" s="9"/>
      <c r="E9" s="103" t="s">
        <v>8</v>
      </c>
      <c r="F9" s="104"/>
      <c r="G9" s="104"/>
      <c r="H9" s="104"/>
      <c r="L9" s="9"/>
    </row>
    <row r="10" spans="2:46" s="8" customFormat="1" x14ac:dyDescent="0.2">
      <c r="B10" s="9"/>
      <c r="L10" s="9"/>
    </row>
    <row r="11" spans="2:46" s="8" customFormat="1" ht="12" customHeight="1" x14ac:dyDescent="0.2">
      <c r="B11" s="9"/>
      <c r="D11" s="7" t="s">
        <v>9</v>
      </c>
      <c r="F11" s="10" t="s">
        <v>10</v>
      </c>
      <c r="I11" s="7" t="s">
        <v>11</v>
      </c>
      <c r="J11" s="10" t="s">
        <v>10</v>
      </c>
      <c r="L11" s="9"/>
    </row>
    <row r="12" spans="2:46" s="8" customFormat="1" ht="12" customHeight="1" x14ac:dyDescent="0.2">
      <c r="B12" s="9"/>
      <c r="D12" s="7" t="s">
        <v>12</v>
      </c>
      <c r="F12" s="10" t="s">
        <v>13</v>
      </c>
      <c r="I12" s="7" t="s">
        <v>14</v>
      </c>
      <c r="J12" s="11" t="str">
        <f>'[3]Rekapitulace stavby'!AN8</f>
        <v>21. 1. 2020</v>
      </c>
      <c r="L12" s="9"/>
    </row>
    <row r="13" spans="2:46" s="8" customFormat="1" ht="10.95" customHeight="1" x14ac:dyDescent="0.2">
      <c r="B13" s="9"/>
      <c r="L13" s="9"/>
    </row>
    <row r="14" spans="2:46" s="8" customFormat="1" ht="12" customHeight="1" x14ac:dyDescent="0.2">
      <c r="B14" s="9"/>
      <c r="D14" s="7" t="s">
        <v>15</v>
      </c>
      <c r="I14" s="7" t="s">
        <v>16</v>
      </c>
      <c r="J14" s="10" t="s">
        <v>10</v>
      </c>
      <c r="L14" s="9"/>
    </row>
    <row r="15" spans="2:46" s="8" customFormat="1" ht="18" customHeight="1" x14ac:dyDescent="0.2">
      <c r="B15" s="9"/>
      <c r="E15" s="10" t="s">
        <v>17</v>
      </c>
      <c r="I15" s="7" t="s">
        <v>18</v>
      </c>
      <c r="J15" s="10" t="s">
        <v>10</v>
      </c>
      <c r="L15" s="9"/>
    </row>
    <row r="16" spans="2:46" s="8" customFormat="1" ht="6.9" customHeight="1" x14ac:dyDescent="0.2">
      <c r="B16" s="9"/>
      <c r="L16" s="9"/>
    </row>
    <row r="17" spans="2:12" s="8" customFormat="1" ht="12" customHeight="1" x14ac:dyDescent="0.2">
      <c r="B17" s="9"/>
      <c r="D17" s="7" t="s">
        <v>19</v>
      </c>
      <c r="I17" s="7" t="s">
        <v>16</v>
      </c>
      <c r="J17" s="10" t="s">
        <v>10</v>
      </c>
      <c r="L17" s="9"/>
    </row>
    <row r="18" spans="2:12" s="8" customFormat="1" ht="18" customHeight="1" x14ac:dyDescent="0.2">
      <c r="B18" s="9"/>
      <c r="E18" s="10" t="s">
        <v>20</v>
      </c>
      <c r="I18" s="7" t="s">
        <v>18</v>
      </c>
      <c r="J18" s="10" t="s">
        <v>10</v>
      </c>
      <c r="L18" s="9"/>
    </row>
    <row r="19" spans="2:12" s="8" customFormat="1" ht="6.9" customHeight="1" x14ac:dyDescent="0.2">
      <c r="B19" s="9"/>
      <c r="L19" s="9"/>
    </row>
    <row r="20" spans="2:12" s="8" customFormat="1" ht="12" customHeight="1" x14ac:dyDescent="0.2">
      <c r="B20" s="9"/>
      <c r="D20" s="7" t="s">
        <v>21</v>
      </c>
      <c r="I20" s="7" t="s">
        <v>16</v>
      </c>
      <c r="J20" s="10" t="s">
        <v>22</v>
      </c>
      <c r="L20" s="9"/>
    </row>
    <row r="21" spans="2:12" s="8" customFormat="1" ht="18" customHeight="1" x14ac:dyDescent="0.2">
      <c r="B21" s="9"/>
      <c r="E21" s="10" t="s">
        <v>23</v>
      </c>
      <c r="I21" s="7" t="s">
        <v>18</v>
      </c>
      <c r="J21" s="10" t="s">
        <v>24</v>
      </c>
      <c r="L21" s="9"/>
    </row>
    <row r="22" spans="2:12" s="8" customFormat="1" ht="6.9" customHeight="1" x14ac:dyDescent="0.2">
      <c r="B22" s="9"/>
      <c r="L22" s="9"/>
    </row>
    <row r="23" spans="2:12" s="8" customFormat="1" ht="12" customHeight="1" x14ac:dyDescent="0.2">
      <c r="B23" s="9"/>
      <c r="D23" s="7" t="s">
        <v>25</v>
      </c>
      <c r="I23" s="7" t="s">
        <v>16</v>
      </c>
      <c r="J23" s="10" t="str">
        <f>IF('[3]Rekapitulace stavby'!AN19="","",'[3]Rekapitulace stavby'!AN19)</f>
        <v/>
      </c>
      <c r="L23" s="9"/>
    </row>
    <row r="24" spans="2:12" s="8" customFormat="1" ht="18" customHeight="1" x14ac:dyDescent="0.2">
      <c r="B24" s="9"/>
      <c r="E24" s="10" t="str">
        <f>IF('[3]Rekapitulace stavby'!E20="","",'[3]Rekapitulace stavby'!E20)</f>
        <v>Roman Bárta</v>
      </c>
      <c r="I24" s="7" t="s">
        <v>18</v>
      </c>
      <c r="J24" s="10" t="str">
        <f>IF('[3]Rekapitulace stavby'!AN20="","",'[3]Rekapitulace stavby'!AN20)</f>
        <v/>
      </c>
      <c r="L24" s="9"/>
    </row>
    <row r="25" spans="2:12" s="8" customFormat="1" ht="6.9" customHeight="1" x14ac:dyDescent="0.2">
      <c r="B25" s="9"/>
      <c r="L25" s="9"/>
    </row>
    <row r="26" spans="2:12" s="8" customFormat="1" ht="12" customHeight="1" x14ac:dyDescent="0.2">
      <c r="B26" s="9"/>
      <c r="D26" s="7" t="s">
        <v>26</v>
      </c>
      <c r="L26" s="9"/>
    </row>
    <row r="27" spans="2:12" s="12" customFormat="1" ht="16.5" customHeight="1" x14ac:dyDescent="0.2">
      <c r="B27" s="13"/>
      <c r="E27" s="107" t="s">
        <v>10</v>
      </c>
      <c r="F27" s="107"/>
      <c r="G27" s="107"/>
      <c r="H27" s="107"/>
      <c r="L27" s="13"/>
    </row>
    <row r="28" spans="2:12" s="8" customFormat="1" ht="6.9" customHeight="1" x14ac:dyDescent="0.2">
      <c r="B28" s="9"/>
      <c r="L28" s="9"/>
    </row>
    <row r="29" spans="2:12" s="8" customFormat="1" ht="6.9" customHeight="1" x14ac:dyDescent="0.2">
      <c r="B29" s="9"/>
      <c r="D29" s="15"/>
      <c r="E29" s="15"/>
      <c r="F29" s="15"/>
      <c r="G29" s="15"/>
      <c r="H29" s="15"/>
      <c r="I29" s="15"/>
      <c r="J29" s="15"/>
      <c r="K29" s="15"/>
      <c r="L29" s="9"/>
    </row>
    <row r="30" spans="2:12" s="8" customFormat="1" ht="25.35" customHeight="1" x14ac:dyDescent="0.2">
      <c r="B30" s="9"/>
      <c r="D30" s="16" t="s">
        <v>27</v>
      </c>
      <c r="J30" s="17">
        <f>ROUND(J125, 2)</f>
        <v>0</v>
      </c>
      <c r="L30" s="9"/>
    </row>
    <row r="31" spans="2:12" s="8" customFormat="1" ht="6.9" customHeight="1" x14ac:dyDescent="0.2">
      <c r="B31" s="9"/>
      <c r="D31" s="15"/>
      <c r="E31" s="15"/>
      <c r="F31" s="15"/>
      <c r="G31" s="15"/>
      <c r="H31" s="15"/>
      <c r="I31" s="15"/>
      <c r="J31" s="15"/>
      <c r="K31" s="15"/>
      <c r="L31" s="9"/>
    </row>
    <row r="32" spans="2:12" s="8" customFormat="1" ht="14.4" customHeight="1" x14ac:dyDescent="0.2">
      <c r="B32" s="9"/>
      <c r="F32" s="18" t="s">
        <v>28</v>
      </c>
      <c r="I32" s="18" t="s">
        <v>29</v>
      </c>
      <c r="J32" s="18" t="s">
        <v>30</v>
      </c>
      <c r="L32" s="9"/>
    </row>
    <row r="33" spans="2:12" s="8" customFormat="1" ht="14.4" customHeight="1" x14ac:dyDescent="0.2">
      <c r="B33" s="9"/>
      <c r="D33" s="19" t="s">
        <v>31</v>
      </c>
      <c r="E33" s="7" t="s">
        <v>32</v>
      </c>
      <c r="F33" s="20">
        <f>ROUND((SUM(BE125:BE453)),  2)</f>
        <v>0</v>
      </c>
      <c r="I33" s="21">
        <v>0.21</v>
      </c>
      <c r="J33" s="20">
        <f>ROUND(((SUM(BE125:BE453))*I33),  2)</f>
        <v>0</v>
      </c>
      <c r="L33" s="9"/>
    </row>
    <row r="34" spans="2:12" s="8" customFormat="1" ht="14.4" customHeight="1" x14ac:dyDescent="0.2">
      <c r="B34" s="9"/>
      <c r="E34" s="7" t="s">
        <v>33</v>
      </c>
      <c r="F34" s="20">
        <f>ROUND((SUM(BF125:BF453)),  2)</f>
        <v>0</v>
      </c>
      <c r="I34" s="21">
        <v>0.15</v>
      </c>
      <c r="J34" s="20">
        <f>ROUND(((SUM(BF125:BF453))*I34),  2)</f>
        <v>0</v>
      </c>
      <c r="L34" s="9"/>
    </row>
    <row r="35" spans="2:12" s="8" customFormat="1" ht="14.4" hidden="1" customHeight="1" x14ac:dyDescent="0.2">
      <c r="B35" s="9"/>
      <c r="E35" s="7" t="s">
        <v>34</v>
      </c>
      <c r="F35" s="20">
        <f>ROUND((SUM(BG125:BG453)),  2)</f>
        <v>0</v>
      </c>
      <c r="I35" s="21">
        <v>0.21</v>
      </c>
      <c r="J35" s="20">
        <f>0</f>
        <v>0</v>
      </c>
      <c r="L35" s="9"/>
    </row>
    <row r="36" spans="2:12" s="8" customFormat="1" ht="14.4" hidden="1" customHeight="1" x14ac:dyDescent="0.2">
      <c r="B36" s="9"/>
      <c r="E36" s="7" t="s">
        <v>35</v>
      </c>
      <c r="F36" s="20">
        <f>ROUND((SUM(BH125:BH453)),  2)</f>
        <v>0</v>
      </c>
      <c r="I36" s="21">
        <v>0.15</v>
      </c>
      <c r="J36" s="20">
        <f>0</f>
        <v>0</v>
      </c>
      <c r="L36" s="9"/>
    </row>
    <row r="37" spans="2:12" s="8" customFormat="1" ht="14.4" hidden="1" customHeight="1" x14ac:dyDescent="0.2">
      <c r="B37" s="9"/>
      <c r="E37" s="7" t="s">
        <v>36</v>
      </c>
      <c r="F37" s="20">
        <f>ROUND((SUM(BI125:BI453)),  2)</f>
        <v>0</v>
      </c>
      <c r="I37" s="21">
        <v>0</v>
      </c>
      <c r="J37" s="20">
        <f>0</f>
        <v>0</v>
      </c>
      <c r="L37" s="9"/>
    </row>
    <row r="38" spans="2:12" s="8" customFormat="1" ht="6.9" customHeight="1" x14ac:dyDescent="0.2">
      <c r="B38" s="9"/>
      <c r="L38" s="9"/>
    </row>
    <row r="39" spans="2:12" s="8" customFormat="1" ht="25.35" customHeight="1" x14ac:dyDescent="0.2">
      <c r="B39" s="9"/>
      <c r="C39" s="22"/>
      <c r="D39" s="23" t="s">
        <v>37</v>
      </c>
      <c r="E39" s="24"/>
      <c r="F39" s="24"/>
      <c r="G39" s="25" t="s">
        <v>38</v>
      </c>
      <c r="H39" s="26" t="s">
        <v>39</v>
      </c>
      <c r="I39" s="24"/>
      <c r="J39" s="27">
        <f>SUM(J30:J37)</f>
        <v>0</v>
      </c>
      <c r="K39" s="28"/>
      <c r="L39" s="9"/>
    </row>
    <row r="40" spans="2:12" s="8" customFormat="1" ht="14.4" customHeight="1" x14ac:dyDescent="0.2">
      <c r="B40" s="9"/>
      <c r="L40" s="9"/>
    </row>
    <row r="41" spans="2:12" ht="14.4" customHeight="1" x14ac:dyDescent="0.2">
      <c r="B41" s="4"/>
      <c r="L41" s="4"/>
    </row>
    <row r="42" spans="2:12" ht="14.4" customHeight="1" x14ac:dyDescent="0.2">
      <c r="B42" s="4"/>
      <c r="L42" s="4"/>
    </row>
    <row r="43" spans="2:12" ht="14.4" customHeight="1" x14ac:dyDescent="0.2">
      <c r="B43" s="4"/>
      <c r="L43" s="4"/>
    </row>
    <row r="44" spans="2:12" ht="14.4" customHeight="1" x14ac:dyDescent="0.2">
      <c r="B44" s="4"/>
      <c r="L44" s="4"/>
    </row>
    <row r="45" spans="2:12" ht="14.4" customHeight="1" x14ac:dyDescent="0.2">
      <c r="B45" s="4"/>
      <c r="L45" s="4"/>
    </row>
    <row r="46" spans="2:12" ht="14.4" customHeight="1" x14ac:dyDescent="0.2">
      <c r="B46" s="4"/>
      <c r="L46" s="4"/>
    </row>
    <row r="47" spans="2:12" ht="14.4" customHeight="1" x14ac:dyDescent="0.2">
      <c r="B47" s="4"/>
      <c r="L47" s="4"/>
    </row>
    <row r="48" spans="2:12" ht="14.4" customHeight="1" x14ac:dyDescent="0.2">
      <c r="B48" s="4"/>
      <c r="L48" s="4"/>
    </row>
    <row r="49" spans="2:12" ht="14.4" customHeight="1" x14ac:dyDescent="0.2">
      <c r="B49" s="4"/>
      <c r="L49" s="4"/>
    </row>
    <row r="50" spans="2:12" s="8" customFormat="1" ht="14.4" customHeight="1" x14ac:dyDescent="0.2">
      <c r="B50" s="9"/>
      <c r="D50" s="29" t="s">
        <v>40</v>
      </c>
      <c r="E50" s="30"/>
      <c r="F50" s="30"/>
      <c r="G50" s="29" t="s">
        <v>41</v>
      </c>
      <c r="H50" s="30"/>
      <c r="I50" s="30"/>
      <c r="J50" s="30"/>
      <c r="K50" s="30"/>
      <c r="L50" s="9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8" customFormat="1" ht="13.2" x14ac:dyDescent="0.2">
      <c r="B61" s="9"/>
      <c r="D61" s="31" t="s">
        <v>42</v>
      </c>
      <c r="E61" s="32"/>
      <c r="F61" s="33" t="s">
        <v>43</v>
      </c>
      <c r="G61" s="31" t="s">
        <v>42</v>
      </c>
      <c r="H61" s="32"/>
      <c r="I61" s="32"/>
      <c r="J61" s="34" t="s">
        <v>43</v>
      </c>
      <c r="K61" s="32"/>
      <c r="L61" s="9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8" customFormat="1" ht="13.2" x14ac:dyDescent="0.2">
      <c r="B65" s="9"/>
      <c r="D65" s="29" t="s">
        <v>44</v>
      </c>
      <c r="E65" s="30"/>
      <c r="F65" s="30"/>
      <c r="G65" s="29" t="s">
        <v>45</v>
      </c>
      <c r="H65" s="30"/>
      <c r="I65" s="30"/>
      <c r="J65" s="30"/>
      <c r="K65" s="30"/>
      <c r="L65" s="9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8" customFormat="1" ht="13.2" x14ac:dyDescent="0.2">
      <c r="B76" s="9"/>
      <c r="D76" s="31" t="s">
        <v>42</v>
      </c>
      <c r="E76" s="32"/>
      <c r="F76" s="33" t="s">
        <v>43</v>
      </c>
      <c r="G76" s="31" t="s">
        <v>42</v>
      </c>
      <c r="H76" s="32"/>
      <c r="I76" s="32"/>
      <c r="J76" s="34" t="s">
        <v>43</v>
      </c>
      <c r="K76" s="32"/>
      <c r="L76" s="9"/>
    </row>
    <row r="77" spans="2:12" s="8" customFormat="1" ht="14.4" customHeight="1" x14ac:dyDescent="0.2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9"/>
    </row>
    <row r="81" spans="2:47" s="8" customFormat="1" ht="6.9" customHeight="1" x14ac:dyDescent="0.2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9"/>
    </row>
    <row r="82" spans="2:47" s="8" customFormat="1" ht="24.9" customHeight="1" x14ac:dyDescent="0.2">
      <c r="B82" s="9"/>
      <c r="C82" s="5" t="s">
        <v>46</v>
      </c>
      <c r="L82" s="9"/>
    </row>
    <row r="83" spans="2:47" s="8" customFormat="1" ht="6.9" customHeight="1" x14ac:dyDescent="0.2">
      <c r="B83" s="9"/>
      <c r="L83" s="9"/>
    </row>
    <row r="84" spans="2:47" s="8" customFormat="1" ht="12" customHeight="1" x14ac:dyDescent="0.2">
      <c r="B84" s="9"/>
      <c r="C84" s="7" t="s">
        <v>6</v>
      </c>
      <c r="L84" s="9"/>
    </row>
    <row r="85" spans="2:47" s="8" customFormat="1" ht="16.5" customHeight="1" x14ac:dyDescent="0.2">
      <c r="B85" s="9"/>
      <c r="E85" s="101" t="str">
        <f>E7</f>
        <v>Kanalizace, ČOV – Libochovany, Řepnice</v>
      </c>
      <c r="F85" s="102"/>
      <c r="G85" s="102"/>
      <c r="H85" s="102"/>
      <c r="L85" s="9"/>
    </row>
    <row r="86" spans="2:47" s="8" customFormat="1" ht="12" customHeight="1" x14ac:dyDescent="0.2">
      <c r="B86" s="9"/>
      <c r="C86" s="7" t="s">
        <v>7</v>
      </c>
      <c r="L86" s="9"/>
    </row>
    <row r="87" spans="2:47" s="8" customFormat="1" ht="16.5" customHeight="1" x14ac:dyDescent="0.2">
      <c r="B87" s="9"/>
      <c r="E87" s="103" t="str">
        <f>E9</f>
        <v>24 - Přípojky Libochovany</v>
      </c>
      <c r="F87" s="104"/>
      <c r="G87" s="104"/>
      <c r="H87" s="104"/>
      <c r="L87" s="9"/>
    </row>
    <row r="88" spans="2:47" s="8" customFormat="1" ht="6.9" customHeight="1" x14ac:dyDescent="0.2">
      <c r="B88" s="9"/>
      <c r="L88" s="9"/>
    </row>
    <row r="89" spans="2:47" s="8" customFormat="1" ht="12" customHeight="1" x14ac:dyDescent="0.2">
      <c r="B89" s="9"/>
      <c r="C89" s="7" t="s">
        <v>12</v>
      </c>
      <c r="F89" s="10" t="str">
        <f>F12</f>
        <v>Libochovany</v>
      </c>
      <c r="I89" s="7" t="s">
        <v>14</v>
      </c>
      <c r="J89" s="11" t="str">
        <f>IF(J12="","",J12)</f>
        <v>21. 1. 2020</v>
      </c>
      <c r="L89" s="9"/>
    </row>
    <row r="90" spans="2:47" s="8" customFormat="1" ht="6.9" customHeight="1" x14ac:dyDescent="0.2">
      <c r="B90" s="9"/>
      <c r="L90" s="9"/>
    </row>
    <row r="91" spans="2:47" s="8" customFormat="1" ht="15.15" customHeight="1" x14ac:dyDescent="0.2">
      <c r="B91" s="9"/>
      <c r="C91" s="7" t="s">
        <v>15</v>
      </c>
      <c r="F91" s="10" t="str">
        <f>E15</f>
        <v>Obec Libochovany, č. p. 5, 411 03, Libochovany</v>
      </c>
      <c r="I91" s="7" t="s">
        <v>21</v>
      </c>
      <c r="J91" s="14" t="str">
        <f>E21</f>
        <v>Multiaqua s.r.o.</v>
      </c>
      <c r="L91" s="9"/>
    </row>
    <row r="92" spans="2:47" s="8" customFormat="1" ht="15.15" customHeight="1" x14ac:dyDescent="0.2">
      <c r="B92" s="9"/>
      <c r="C92" s="7" t="s">
        <v>19</v>
      </c>
      <c r="F92" s="10" t="str">
        <f>IF(E18="","",E18)</f>
        <v>Dle výběrového řízení</v>
      </c>
      <c r="I92" s="7" t="s">
        <v>25</v>
      </c>
      <c r="J92" s="14" t="str">
        <f>E24</f>
        <v>Roman Bárta</v>
      </c>
      <c r="L92" s="9"/>
    </row>
    <row r="93" spans="2:47" s="8" customFormat="1" ht="10.35" customHeight="1" x14ac:dyDescent="0.2">
      <c r="B93" s="9"/>
      <c r="L93" s="9"/>
    </row>
    <row r="94" spans="2:47" s="8" customFormat="1" ht="29.25" customHeight="1" x14ac:dyDescent="0.2">
      <c r="B94" s="9"/>
      <c r="C94" s="39" t="s">
        <v>47</v>
      </c>
      <c r="D94" s="22"/>
      <c r="E94" s="22"/>
      <c r="F94" s="22"/>
      <c r="G94" s="22"/>
      <c r="H94" s="22"/>
      <c r="I94" s="22"/>
      <c r="J94" s="40" t="s">
        <v>48</v>
      </c>
      <c r="K94" s="22"/>
      <c r="L94" s="9"/>
    </row>
    <row r="95" spans="2:47" s="8" customFormat="1" ht="10.35" customHeight="1" x14ac:dyDescent="0.2">
      <c r="B95" s="9"/>
      <c r="L95" s="9"/>
    </row>
    <row r="96" spans="2:47" s="8" customFormat="1" ht="22.95" customHeight="1" x14ac:dyDescent="0.2">
      <c r="B96" s="9"/>
      <c r="C96" s="41" t="s">
        <v>49</v>
      </c>
      <c r="J96" s="17">
        <f>J125</f>
        <v>0</v>
      </c>
      <c r="L96" s="9"/>
      <c r="AU96" s="1" t="s">
        <v>50</v>
      </c>
    </row>
    <row r="97" spans="2:12" s="42" customFormat="1" ht="24.9" customHeight="1" x14ac:dyDescent="0.2">
      <c r="B97" s="43"/>
      <c r="D97" s="44" t="s">
        <v>51</v>
      </c>
      <c r="E97" s="45"/>
      <c r="F97" s="45"/>
      <c r="G97" s="45"/>
      <c r="H97" s="45"/>
      <c r="I97" s="45"/>
      <c r="J97" s="46">
        <f>J126</f>
        <v>0</v>
      </c>
      <c r="L97" s="43"/>
    </row>
    <row r="98" spans="2:12" s="47" customFormat="1" ht="19.95" customHeight="1" x14ac:dyDescent="0.2">
      <c r="B98" s="48"/>
      <c r="D98" s="49" t="s">
        <v>52</v>
      </c>
      <c r="E98" s="50"/>
      <c r="F98" s="50"/>
      <c r="G98" s="50"/>
      <c r="H98" s="50"/>
      <c r="I98" s="50"/>
      <c r="J98" s="51">
        <f>J127</f>
        <v>0</v>
      </c>
      <c r="L98" s="48"/>
    </row>
    <row r="99" spans="2:12" s="47" customFormat="1" ht="19.95" customHeight="1" x14ac:dyDescent="0.2">
      <c r="B99" s="48"/>
      <c r="D99" s="49" t="s">
        <v>53</v>
      </c>
      <c r="E99" s="50"/>
      <c r="F99" s="50"/>
      <c r="G99" s="50"/>
      <c r="H99" s="50"/>
      <c r="I99" s="50"/>
      <c r="J99" s="51">
        <f>J291</f>
        <v>0</v>
      </c>
      <c r="L99" s="48"/>
    </row>
    <row r="100" spans="2:12" s="47" customFormat="1" ht="19.95" customHeight="1" x14ac:dyDescent="0.2">
      <c r="B100" s="48"/>
      <c r="D100" s="49" t="s">
        <v>54</v>
      </c>
      <c r="E100" s="50"/>
      <c r="F100" s="50"/>
      <c r="G100" s="50"/>
      <c r="H100" s="50"/>
      <c r="I100" s="50"/>
      <c r="J100" s="51">
        <f>J296</f>
        <v>0</v>
      </c>
      <c r="L100" s="48"/>
    </row>
    <row r="101" spans="2:12" s="47" customFormat="1" ht="19.95" customHeight="1" x14ac:dyDescent="0.2">
      <c r="B101" s="48"/>
      <c r="D101" s="49" t="s">
        <v>55</v>
      </c>
      <c r="E101" s="50"/>
      <c r="F101" s="50"/>
      <c r="G101" s="50"/>
      <c r="H101" s="50"/>
      <c r="I101" s="50"/>
      <c r="J101" s="51">
        <f>J301</f>
        <v>0</v>
      </c>
      <c r="L101" s="48"/>
    </row>
    <row r="102" spans="2:12" s="47" customFormat="1" ht="19.95" customHeight="1" x14ac:dyDescent="0.2">
      <c r="B102" s="48"/>
      <c r="D102" s="49" t="s">
        <v>56</v>
      </c>
      <c r="E102" s="50"/>
      <c r="F102" s="50"/>
      <c r="G102" s="50"/>
      <c r="H102" s="50"/>
      <c r="I102" s="50"/>
      <c r="J102" s="51">
        <f>J390</f>
        <v>0</v>
      </c>
      <c r="L102" s="48"/>
    </row>
    <row r="103" spans="2:12" s="47" customFormat="1" ht="19.95" customHeight="1" x14ac:dyDescent="0.2">
      <c r="B103" s="48"/>
      <c r="D103" s="49" t="s">
        <v>57</v>
      </c>
      <c r="E103" s="50"/>
      <c r="F103" s="50"/>
      <c r="G103" s="50"/>
      <c r="H103" s="50"/>
      <c r="I103" s="50"/>
      <c r="J103" s="51">
        <f>J401</f>
        <v>0</v>
      </c>
      <c r="L103" s="48"/>
    </row>
    <row r="104" spans="2:12" s="47" customFormat="1" ht="19.95" customHeight="1" x14ac:dyDescent="0.2">
      <c r="B104" s="48"/>
      <c r="D104" s="49" t="s">
        <v>58</v>
      </c>
      <c r="E104" s="50"/>
      <c r="F104" s="50"/>
      <c r="G104" s="50"/>
      <c r="H104" s="50"/>
      <c r="I104" s="50"/>
      <c r="J104" s="51">
        <f>J419</f>
        <v>0</v>
      </c>
      <c r="L104" s="48"/>
    </row>
    <row r="105" spans="2:12" s="47" customFormat="1" ht="19.95" customHeight="1" x14ac:dyDescent="0.2">
      <c r="B105" s="48"/>
      <c r="D105" s="49" t="s">
        <v>59</v>
      </c>
      <c r="E105" s="50"/>
      <c r="F105" s="50"/>
      <c r="G105" s="50"/>
      <c r="H105" s="50"/>
      <c r="I105" s="50"/>
      <c r="J105" s="51">
        <f>J452</f>
        <v>0</v>
      </c>
      <c r="L105" s="48"/>
    </row>
    <row r="106" spans="2:12" s="8" customFormat="1" ht="21.75" customHeight="1" x14ac:dyDescent="0.2">
      <c r="B106" s="9"/>
      <c r="L106" s="9"/>
    </row>
    <row r="107" spans="2:12" s="8" customFormat="1" ht="6.9" customHeight="1" x14ac:dyDescent="0.2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9"/>
    </row>
    <row r="111" spans="2:12" s="8" customFormat="1" ht="6.9" customHeight="1" x14ac:dyDescent="0.2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9"/>
    </row>
    <row r="112" spans="2:12" s="8" customFormat="1" ht="24.9" customHeight="1" x14ac:dyDescent="0.2">
      <c r="B112" s="9"/>
      <c r="C112" s="108" t="s">
        <v>60</v>
      </c>
      <c r="D112" s="109"/>
      <c r="E112" s="109"/>
      <c r="F112" s="109"/>
      <c r="G112" s="109"/>
      <c r="H112" s="109"/>
      <c r="I112" s="109"/>
      <c r="J112" s="109"/>
      <c r="K112" s="109"/>
      <c r="L112" s="9"/>
    </row>
    <row r="113" spans="2:65" s="8" customFormat="1" ht="6.9" customHeight="1" x14ac:dyDescent="0.2">
      <c r="B113" s="9"/>
      <c r="C113" s="109"/>
      <c r="D113" s="109"/>
      <c r="E113" s="109"/>
      <c r="F113" s="109"/>
      <c r="G113" s="109"/>
      <c r="H113" s="109"/>
      <c r="I113" s="109"/>
      <c r="J113" s="109"/>
      <c r="K113" s="109"/>
      <c r="L113" s="9"/>
    </row>
    <row r="114" spans="2:65" s="8" customFormat="1" ht="12" customHeight="1" x14ac:dyDescent="0.2">
      <c r="B114" s="9"/>
      <c r="C114" s="110" t="s">
        <v>6</v>
      </c>
      <c r="D114" s="109"/>
      <c r="E114" s="109"/>
      <c r="F114" s="109"/>
      <c r="G114" s="109"/>
      <c r="H114" s="109"/>
      <c r="I114" s="109"/>
      <c r="J114" s="109"/>
      <c r="K114" s="109"/>
      <c r="L114" s="9"/>
    </row>
    <row r="115" spans="2:65" s="8" customFormat="1" ht="16.5" customHeight="1" x14ac:dyDescent="0.2">
      <c r="B115" s="9"/>
      <c r="C115" s="109"/>
      <c r="D115" s="109"/>
      <c r="E115" s="111" t="str">
        <f>E7</f>
        <v>Kanalizace, ČOV – Libochovany, Řepnice</v>
      </c>
      <c r="F115" s="112"/>
      <c r="G115" s="112"/>
      <c r="H115" s="112"/>
      <c r="I115" s="109"/>
      <c r="J115" s="109"/>
      <c r="K115" s="109"/>
      <c r="L115" s="9"/>
    </row>
    <row r="116" spans="2:65" s="8" customFormat="1" ht="12" customHeight="1" x14ac:dyDescent="0.2">
      <c r="B116" s="9"/>
      <c r="C116" s="110" t="s">
        <v>7</v>
      </c>
      <c r="D116" s="109"/>
      <c r="E116" s="109"/>
      <c r="F116" s="109"/>
      <c r="G116" s="109"/>
      <c r="H116" s="109"/>
      <c r="I116" s="109"/>
      <c r="J116" s="109"/>
      <c r="K116" s="109"/>
      <c r="L116" s="9"/>
    </row>
    <row r="117" spans="2:65" s="8" customFormat="1" ht="16.5" customHeight="1" x14ac:dyDescent="0.2">
      <c r="B117" s="9"/>
      <c r="C117" s="109"/>
      <c r="D117" s="109"/>
      <c r="E117" s="113" t="str">
        <f>E9</f>
        <v>24 - Přípojky Libochovany</v>
      </c>
      <c r="F117" s="114"/>
      <c r="G117" s="114"/>
      <c r="H117" s="114"/>
      <c r="I117" s="109"/>
      <c r="J117" s="109"/>
      <c r="K117" s="109"/>
      <c r="L117" s="9"/>
    </row>
    <row r="118" spans="2:65" s="8" customFormat="1" ht="6.9" customHeight="1" x14ac:dyDescent="0.2">
      <c r="B118" s="9"/>
      <c r="C118" s="109"/>
      <c r="D118" s="109"/>
      <c r="E118" s="109"/>
      <c r="F118" s="109"/>
      <c r="G118" s="109"/>
      <c r="H118" s="109"/>
      <c r="I118" s="109"/>
      <c r="J118" s="109"/>
      <c r="K118" s="109"/>
      <c r="L118" s="9"/>
    </row>
    <row r="119" spans="2:65" s="8" customFormat="1" ht="12" customHeight="1" x14ac:dyDescent="0.2">
      <c r="B119" s="9"/>
      <c r="C119" s="110" t="s">
        <v>12</v>
      </c>
      <c r="D119" s="109"/>
      <c r="E119" s="109"/>
      <c r="F119" s="115" t="str">
        <f>F12</f>
        <v>Libochovany</v>
      </c>
      <c r="G119" s="109"/>
      <c r="H119" s="109"/>
      <c r="I119" s="110" t="s">
        <v>14</v>
      </c>
      <c r="J119" s="116" t="str">
        <f>IF(J12="","",J12)</f>
        <v>21. 1. 2020</v>
      </c>
      <c r="K119" s="109"/>
      <c r="L119" s="9"/>
    </row>
    <row r="120" spans="2:65" s="8" customFormat="1" ht="6.9" customHeight="1" x14ac:dyDescent="0.2">
      <c r="B120" s="9"/>
      <c r="C120" s="109"/>
      <c r="D120" s="109"/>
      <c r="E120" s="109"/>
      <c r="F120" s="109"/>
      <c r="G120" s="109"/>
      <c r="H120" s="109"/>
      <c r="I120" s="109"/>
      <c r="J120" s="109"/>
      <c r="K120" s="109"/>
      <c r="L120" s="9"/>
    </row>
    <row r="121" spans="2:65" s="8" customFormat="1" ht="15.15" customHeight="1" x14ac:dyDescent="0.2">
      <c r="B121" s="9"/>
      <c r="C121" s="110" t="s">
        <v>15</v>
      </c>
      <c r="D121" s="109"/>
      <c r="E121" s="109"/>
      <c r="F121" s="115" t="str">
        <f>E15</f>
        <v>Obec Libochovany, č. p. 5, 411 03, Libochovany</v>
      </c>
      <c r="G121" s="109"/>
      <c r="H121" s="109"/>
      <c r="I121" s="110" t="s">
        <v>21</v>
      </c>
      <c r="J121" s="117" t="str">
        <f>E21</f>
        <v>Multiaqua s.r.o.</v>
      </c>
      <c r="K121" s="109"/>
      <c r="L121" s="9"/>
    </row>
    <row r="122" spans="2:65" s="8" customFormat="1" ht="15.15" customHeight="1" x14ac:dyDescent="0.2">
      <c r="B122" s="9"/>
      <c r="C122" s="110" t="s">
        <v>19</v>
      </c>
      <c r="D122" s="109"/>
      <c r="E122" s="109"/>
      <c r="F122" s="115" t="str">
        <f>IF(E18="","",E18)</f>
        <v>Dle výběrového řízení</v>
      </c>
      <c r="G122" s="109"/>
      <c r="H122" s="109"/>
      <c r="I122" s="110" t="s">
        <v>25</v>
      </c>
      <c r="J122" s="117" t="str">
        <f>E24</f>
        <v>Roman Bárta</v>
      </c>
      <c r="K122" s="109"/>
      <c r="L122" s="9"/>
    </row>
    <row r="123" spans="2:65" s="8" customFormat="1" ht="10.35" customHeight="1" x14ac:dyDescent="0.2">
      <c r="B123" s="9"/>
      <c r="C123" s="109"/>
      <c r="D123" s="109"/>
      <c r="E123" s="109"/>
      <c r="F123" s="109"/>
      <c r="G123" s="109"/>
      <c r="H123" s="109"/>
      <c r="I123" s="109"/>
      <c r="J123" s="109"/>
      <c r="K123" s="109"/>
      <c r="L123" s="9"/>
    </row>
    <row r="124" spans="2:65" s="52" customFormat="1" ht="29.25" customHeight="1" x14ac:dyDescent="0.2">
      <c r="B124" s="53"/>
      <c r="C124" s="118" t="s">
        <v>61</v>
      </c>
      <c r="D124" s="119" t="s">
        <v>62</v>
      </c>
      <c r="E124" s="119" t="s">
        <v>63</v>
      </c>
      <c r="F124" s="119" t="s">
        <v>64</v>
      </c>
      <c r="G124" s="119" t="s">
        <v>65</v>
      </c>
      <c r="H124" s="119" t="s">
        <v>66</v>
      </c>
      <c r="I124" s="119" t="s">
        <v>67</v>
      </c>
      <c r="J124" s="119" t="s">
        <v>48</v>
      </c>
      <c r="K124" s="120" t="s">
        <v>68</v>
      </c>
      <c r="L124" s="53"/>
      <c r="M124" s="54" t="s">
        <v>10</v>
      </c>
      <c r="N124" s="55" t="s">
        <v>31</v>
      </c>
      <c r="O124" s="55" t="s">
        <v>69</v>
      </c>
      <c r="P124" s="55" t="s">
        <v>70</v>
      </c>
      <c r="Q124" s="55" t="s">
        <v>71</v>
      </c>
      <c r="R124" s="55" t="s">
        <v>72</v>
      </c>
      <c r="S124" s="55" t="s">
        <v>73</v>
      </c>
      <c r="T124" s="56" t="s">
        <v>74</v>
      </c>
    </row>
    <row r="125" spans="2:65" s="8" customFormat="1" ht="22.95" customHeight="1" x14ac:dyDescent="0.3">
      <c r="B125" s="9"/>
      <c r="C125" s="121" t="s">
        <v>75</v>
      </c>
      <c r="D125" s="109"/>
      <c r="E125" s="109"/>
      <c r="F125" s="109"/>
      <c r="G125" s="109"/>
      <c r="H125" s="109"/>
      <c r="I125" s="154"/>
      <c r="J125" s="122">
        <f>BK125</f>
        <v>0</v>
      </c>
      <c r="K125" s="109"/>
      <c r="L125" s="9"/>
      <c r="M125" s="57"/>
      <c r="N125" s="15"/>
      <c r="O125" s="15"/>
      <c r="P125" s="58">
        <f>P126</f>
        <v>17835.472978999998</v>
      </c>
      <c r="Q125" s="15"/>
      <c r="R125" s="58">
        <f>R126</f>
        <v>4198.7868238000001</v>
      </c>
      <c r="S125" s="15"/>
      <c r="T125" s="59">
        <f>T126</f>
        <v>1635.1827600000001</v>
      </c>
      <c r="AT125" s="1" t="s">
        <v>76</v>
      </c>
      <c r="AU125" s="1" t="s">
        <v>50</v>
      </c>
      <c r="BK125" s="60">
        <f>BK126</f>
        <v>0</v>
      </c>
    </row>
    <row r="126" spans="2:65" s="61" customFormat="1" ht="25.95" customHeight="1" x14ac:dyDescent="0.25">
      <c r="B126" s="62"/>
      <c r="C126" s="123"/>
      <c r="D126" s="124" t="s">
        <v>76</v>
      </c>
      <c r="E126" s="125" t="s">
        <v>77</v>
      </c>
      <c r="F126" s="125" t="s">
        <v>78</v>
      </c>
      <c r="G126" s="123"/>
      <c r="H126" s="123"/>
      <c r="I126" s="155"/>
      <c r="J126" s="126">
        <f>BK126</f>
        <v>0</v>
      </c>
      <c r="K126" s="123"/>
      <c r="L126" s="62"/>
      <c r="M126" s="64"/>
      <c r="P126" s="65">
        <f>P127+P291+P296+P301+P390+P401+P419+P452</f>
        <v>17835.472978999998</v>
      </c>
      <c r="R126" s="65">
        <f>R127+R291+R296+R301+R390+R401+R419+R452</f>
        <v>4198.7868238000001</v>
      </c>
      <c r="T126" s="66">
        <f>T127+T291+T296+T301+T390+T401+T419+T452</f>
        <v>1635.1827600000001</v>
      </c>
      <c r="AR126" s="63" t="s">
        <v>79</v>
      </c>
      <c r="AT126" s="67" t="s">
        <v>76</v>
      </c>
      <c r="AU126" s="67" t="s">
        <v>80</v>
      </c>
      <c r="AY126" s="63" t="s">
        <v>81</v>
      </c>
      <c r="BK126" s="68">
        <f>BK127+BK291+BK296+BK301+BK390+BK401+BK419+BK452</f>
        <v>0</v>
      </c>
    </row>
    <row r="127" spans="2:65" s="61" customFormat="1" ht="22.95" customHeight="1" x14ac:dyDescent="0.25">
      <c r="B127" s="62"/>
      <c r="C127" s="123"/>
      <c r="D127" s="124" t="s">
        <v>76</v>
      </c>
      <c r="E127" s="127" t="s">
        <v>79</v>
      </c>
      <c r="F127" s="127" t="s">
        <v>82</v>
      </c>
      <c r="G127" s="123"/>
      <c r="H127" s="123"/>
      <c r="I127" s="155"/>
      <c r="J127" s="128">
        <f>BK127</f>
        <v>0</v>
      </c>
      <c r="K127" s="123"/>
      <c r="L127" s="62"/>
      <c r="M127" s="64"/>
      <c r="P127" s="65">
        <f>SUM(P128:P290)</f>
        <v>7570.5464269999993</v>
      </c>
      <c r="R127" s="65">
        <f>SUM(R128:R290)</f>
        <v>3406.1167408000001</v>
      </c>
      <c r="T127" s="66">
        <f>SUM(T128:T290)</f>
        <v>1635.1827600000001</v>
      </c>
      <c r="AR127" s="63" t="s">
        <v>79</v>
      </c>
      <c r="AT127" s="67" t="s">
        <v>76</v>
      </c>
      <c r="AU127" s="67" t="s">
        <v>79</v>
      </c>
      <c r="AY127" s="63" t="s">
        <v>81</v>
      </c>
      <c r="BK127" s="68">
        <f>SUM(BK128:BK290)</f>
        <v>0</v>
      </c>
    </row>
    <row r="128" spans="2:65" s="8" customFormat="1" ht="66.75" customHeight="1" x14ac:dyDescent="0.2">
      <c r="B128" s="69"/>
      <c r="C128" s="129" t="s">
        <v>79</v>
      </c>
      <c r="D128" s="129" t="s">
        <v>83</v>
      </c>
      <c r="E128" s="130" t="s">
        <v>84</v>
      </c>
      <c r="F128" s="131" t="s">
        <v>85</v>
      </c>
      <c r="G128" s="132" t="s">
        <v>86</v>
      </c>
      <c r="H128" s="133">
        <v>36.799999999999997</v>
      </c>
      <c r="I128" s="70"/>
      <c r="J128" s="134">
        <f>ROUND(I128*H128,2)</f>
        <v>0</v>
      </c>
      <c r="K128" s="131" t="s">
        <v>87</v>
      </c>
      <c r="L128" s="9"/>
      <c r="M128" s="71" t="s">
        <v>10</v>
      </c>
      <c r="N128" s="72" t="s">
        <v>32</v>
      </c>
      <c r="O128" s="73">
        <v>0.20799999999999999</v>
      </c>
      <c r="P128" s="73">
        <f>O128*H128</f>
        <v>7.654399999999999</v>
      </c>
      <c r="Q128" s="73">
        <v>0</v>
      </c>
      <c r="R128" s="73">
        <f>Q128*H128</f>
        <v>0</v>
      </c>
      <c r="S128" s="73">
        <v>0.255</v>
      </c>
      <c r="T128" s="74">
        <f>S128*H128</f>
        <v>9.3839999999999986</v>
      </c>
      <c r="AR128" s="75" t="s">
        <v>88</v>
      </c>
      <c r="AT128" s="75" t="s">
        <v>83</v>
      </c>
      <c r="AU128" s="75" t="s">
        <v>2</v>
      </c>
      <c r="AY128" s="1" t="s">
        <v>81</v>
      </c>
      <c r="BE128" s="76">
        <f>IF(N128="základní",J128,0)</f>
        <v>0</v>
      </c>
      <c r="BF128" s="76">
        <f>IF(N128="snížená",J128,0)</f>
        <v>0</v>
      </c>
      <c r="BG128" s="76">
        <f>IF(N128="zákl. přenesená",J128,0)</f>
        <v>0</v>
      </c>
      <c r="BH128" s="76">
        <f>IF(N128="sníž. přenesená",J128,0)</f>
        <v>0</v>
      </c>
      <c r="BI128" s="76">
        <f>IF(N128="nulová",J128,0)</f>
        <v>0</v>
      </c>
      <c r="BJ128" s="1" t="s">
        <v>79</v>
      </c>
      <c r="BK128" s="76">
        <f>ROUND(I128*H128,2)</f>
        <v>0</v>
      </c>
      <c r="BL128" s="1" t="s">
        <v>88</v>
      </c>
      <c r="BM128" s="75" t="s">
        <v>89</v>
      </c>
    </row>
    <row r="129" spans="2:65" s="8" customFormat="1" ht="19.2" x14ac:dyDescent="0.2">
      <c r="B129" s="9"/>
      <c r="C129" s="109"/>
      <c r="D129" s="135" t="s">
        <v>90</v>
      </c>
      <c r="E129" s="109"/>
      <c r="F129" s="136" t="s">
        <v>91</v>
      </c>
      <c r="G129" s="109"/>
      <c r="H129" s="109"/>
      <c r="I129" s="154"/>
      <c r="J129" s="109"/>
      <c r="K129" s="109"/>
      <c r="L129" s="9"/>
      <c r="M129" s="77"/>
      <c r="T129" s="78"/>
      <c r="AT129" s="1" t="s">
        <v>90</v>
      </c>
      <c r="AU129" s="1" t="s">
        <v>2</v>
      </c>
    </row>
    <row r="130" spans="2:65" s="79" customFormat="1" x14ac:dyDescent="0.2">
      <c r="B130" s="80"/>
      <c r="C130" s="137"/>
      <c r="D130" s="135" t="s">
        <v>92</v>
      </c>
      <c r="E130" s="138" t="s">
        <v>10</v>
      </c>
      <c r="F130" s="139" t="s">
        <v>93</v>
      </c>
      <c r="G130" s="137"/>
      <c r="H130" s="138" t="s">
        <v>10</v>
      </c>
      <c r="I130" s="156"/>
      <c r="J130" s="137"/>
      <c r="K130" s="137"/>
      <c r="L130" s="80"/>
      <c r="M130" s="82"/>
      <c r="T130" s="83"/>
      <c r="AT130" s="81" t="s">
        <v>92</v>
      </c>
      <c r="AU130" s="81" t="s">
        <v>2</v>
      </c>
      <c r="AV130" s="79" t="s">
        <v>79</v>
      </c>
      <c r="AW130" s="79" t="s">
        <v>94</v>
      </c>
      <c r="AX130" s="79" t="s">
        <v>80</v>
      </c>
      <c r="AY130" s="81" t="s">
        <v>81</v>
      </c>
    </row>
    <row r="131" spans="2:65" s="79" customFormat="1" x14ac:dyDescent="0.2">
      <c r="B131" s="80"/>
      <c r="C131" s="137"/>
      <c r="D131" s="135" t="s">
        <v>92</v>
      </c>
      <c r="E131" s="138" t="s">
        <v>10</v>
      </c>
      <c r="F131" s="139" t="s">
        <v>95</v>
      </c>
      <c r="G131" s="137"/>
      <c r="H131" s="138" t="s">
        <v>10</v>
      </c>
      <c r="I131" s="156"/>
      <c r="J131" s="137"/>
      <c r="K131" s="137"/>
      <c r="L131" s="80"/>
      <c r="M131" s="82"/>
      <c r="T131" s="83"/>
      <c r="AT131" s="81" t="s">
        <v>92</v>
      </c>
      <c r="AU131" s="81" t="s">
        <v>2</v>
      </c>
      <c r="AV131" s="79" t="s">
        <v>79</v>
      </c>
      <c r="AW131" s="79" t="s">
        <v>94</v>
      </c>
      <c r="AX131" s="79" t="s">
        <v>80</v>
      </c>
      <c r="AY131" s="81" t="s">
        <v>81</v>
      </c>
    </row>
    <row r="132" spans="2:65" s="79" customFormat="1" x14ac:dyDescent="0.2">
      <c r="B132" s="80"/>
      <c r="C132" s="137"/>
      <c r="D132" s="135" t="s">
        <v>92</v>
      </c>
      <c r="E132" s="138" t="s">
        <v>10</v>
      </c>
      <c r="F132" s="139" t="s">
        <v>96</v>
      </c>
      <c r="G132" s="137"/>
      <c r="H132" s="138" t="s">
        <v>10</v>
      </c>
      <c r="I132" s="156"/>
      <c r="J132" s="137"/>
      <c r="K132" s="137"/>
      <c r="L132" s="80"/>
      <c r="M132" s="82"/>
      <c r="T132" s="83"/>
      <c r="AT132" s="81" t="s">
        <v>92</v>
      </c>
      <c r="AU132" s="81" t="s">
        <v>2</v>
      </c>
      <c r="AV132" s="79" t="s">
        <v>79</v>
      </c>
      <c r="AW132" s="79" t="s">
        <v>94</v>
      </c>
      <c r="AX132" s="79" t="s">
        <v>80</v>
      </c>
      <c r="AY132" s="81" t="s">
        <v>81</v>
      </c>
    </row>
    <row r="133" spans="2:65" s="84" customFormat="1" x14ac:dyDescent="0.2">
      <c r="B133" s="85"/>
      <c r="C133" s="140"/>
      <c r="D133" s="135" t="s">
        <v>92</v>
      </c>
      <c r="E133" s="141" t="s">
        <v>10</v>
      </c>
      <c r="F133" s="142" t="s">
        <v>97</v>
      </c>
      <c r="G133" s="140"/>
      <c r="H133" s="143">
        <v>36.799999999999997</v>
      </c>
      <c r="I133" s="157"/>
      <c r="J133" s="140"/>
      <c r="K133" s="140"/>
      <c r="L133" s="85"/>
      <c r="M133" s="87"/>
      <c r="T133" s="88"/>
      <c r="AT133" s="86" t="s">
        <v>92</v>
      </c>
      <c r="AU133" s="86" t="s">
        <v>2</v>
      </c>
      <c r="AV133" s="84" t="s">
        <v>2</v>
      </c>
      <c r="AW133" s="84" t="s">
        <v>94</v>
      </c>
      <c r="AX133" s="84" t="s">
        <v>79</v>
      </c>
      <c r="AY133" s="86" t="s">
        <v>81</v>
      </c>
    </row>
    <row r="134" spans="2:65" s="8" customFormat="1" ht="55.5" customHeight="1" x14ac:dyDescent="0.2">
      <c r="B134" s="69"/>
      <c r="C134" s="129" t="s">
        <v>2</v>
      </c>
      <c r="D134" s="129" t="s">
        <v>83</v>
      </c>
      <c r="E134" s="130" t="s">
        <v>98</v>
      </c>
      <c r="F134" s="131" t="s">
        <v>99</v>
      </c>
      <c r="G134" s="132" t="s">
        <v>86</v>
      </c>
      <c r="H134" s="133">
        <v>280.5</v>
      </c>
      <c r="I134" s="70"/>
      <c r="J134" s="134">
        <f>ROUND(I134*H134,2)</f>
        <v>0</v>
      </c>
      <c r="K134" s="131" t="s">
        <v>87</v>
      </c>
      <c r="L134" s="9"/>
      <c r="M134" s="71" t="s">
        <v>10</v>
      </c>
      <c r="N134" s="72" t="s">
        <v>32</v>
      </c>
      <c r="O134" s="73">
        <v>0.34399999999999997</v>
      </c>
      <c r="P134" s="73">
        <f>O134*H134</f>
        <v>96.49199999999999</v>
      </c>
      <c r="Q134" s="73">
        <v>0</v>
      </c>
      <c r="R134" s="73">
        <f>Q134*H134</f>
        <v>0</v>
      </c>
      <c r="S134" s="73">
        <v>0.29499999999999998</v>
      </c>
      <c r="T134" s="74">
        <f>S134*H134</f>
        <v>82.747500000000002</v>
      </c>
      <c r="AR134" s="75" t="s">
        <v>88</v>
      </c>
      <c r="AT134" s="75" t="s">
        <v>83</v>
      </c>
      <c r="AU134" s="75" t="s">
        <v>2</v>
      </c>
      <c r="AY134" s="1" t="s">
        <v>81</v>
      </c>
      <c r="BE134" s="76">
        <f>IF(N134="základní",J134,0)</f>
        <v>0</v>
      </c>
      <c r="BF134" s="76">
        <f>IF(N134="snížená",J134,0)</f>
        <v>0</v>
      </c>
      <c r="BG134" s="76">
        <f>IF(N134="zákl. přenesená",J134,0)</f>
        <v>0</v>
      </c>
      <c r="BH134" s="76">
        <f>IF(N134="sníž. přenesená",J134,0)</f>
        <v>0</v>
      </c>
      <c r="BI134" s="76">
        <f>IF(N134="nulová",J134,0)</f>
        <v>0</v>
      </c>
      <c r="BJ134" s="1" t="s">
        <v>79</v>
      </c>
      <c r="BK134" s="76">
        <f>ROUND(I134*H134,2)</f>
        <v>0</v>
      </c>
      <c r="BL134" s="1" t="s">
        <v>88</v>
      </c>
      <c r="BM134" s="75" t="s">
        <v>100</v>
      </c>
    </row>
    <row r="135" spans="2:65" s="8" customFormat="1" ht="19.2" x14ac:dyDescent="0.2">
      <c r="B135" s="9"/>
      <c r="C135" s="109"/>
      <c r="D135" s="135" t="s">
        <v>90</v>
      </c>
      <c r="E135" s="109"/>
      <c r="F135" s="136" t="s">
        <v>101</v>
      </c>
      <c r="G135" s="109"/>
      <c r="H135" s="109"/>
      <c r="I135" s="154"/>
      <c r="J135" s="109"/>
      <c r="K135" s="109"/>
      <c r="L135" s="9"/>
      <c r="M135" s="77"/>
      <c r="T135" s="78"/>
      <c r="AT135" s="1" t="s">
        <v>90</v>
      </c>
      <c r="AU135" s="1" t="s">
        <v>2</v>
      </c>
    </row>
    <row r="136" spans="2:65" s="79" customFormat="1" x14ac:dyDescent="0.2">
      <c r="B136" s="80"/>
      <c r="C136" s="137"/>
      <c r="D136" s="135" t="s">
        <v>92</v>
      </c>
      <c r="E136" s="138" t="s">
        <v>10</v>
      </c>
      <c r="F136" s="139" t="s">
        <v>93</v>
      </c>
      <c r="G136" s="137"/>
      <c r="H136" s="138" t="s">
        <v>10</v>
      </c>
      <c r="I136" s="156"/>
      <c r="J136" s="137"/>
      <c r="K136" s="137"/>
      <c r="L136" s="80"/>
      <c r="M136" s="82"/>
      <c r="T136" s="83"/>
      <c r="AT136" s="81" t="s">
        <v>92</v>
      </c>
      <c r="AU136" s="81" t="s">
        <v>2</v>
      </c>
      <c r="AV136" s="79" t="s">
        <v>79</v>
      </c>
      <c r="AW136" s="79" t="s">
        <v>94</v>
      </c>
      <c r="AX136" s="79" t="s">
        <v>80</v>
      </c>
      <c r="AY136" s="81" t="s">
        <v>81</v>
      </c>
    </row>
    <row r="137" spans="2:65" s="79" customFormat="1" x14ac:dyDescent="0.2">
      <c r="B137" s="80"/>
      <c r="C137" s="137"/>
      <c r="D137" s="135" t="s">
        <v>92</v>
      </c>
      <c r="E137" s="138" t="s">
        <v>10</v>
      </c>
      <c r="F137" s="139" t="s">
        <v>95</v>
      </c>
      <c r="G137" s="137"/>
      <c r="H137" s="138" t="s">
        <v>10</v>
      </c>
      <c r="I137" s="156"/>
      <c r="J137" s="137"/>
      <c r="K137" s="137"/>
      <c r="L137" s="80"/>
      <c r="M137" s="82"/>
      <c r="T137" s="83"/>
      <c r="AT137" s="81" t="s">
        <v>92</v>
      </c>
      <c r="AU137" s="81" t="s">
        <v>2</v>
      </c>
      <c r="AV137" s="79" t="s">
        <v>79</v>
      </c>
      <c r="AW137" s="79" t="s">
        <v>94</v>
      </c>
      <c r="AX137" s="79" t="s">
        <v>80</v>
      </c>
      <c r="AY137" s="81" t="s">
        <v>81</v>
      </c>
    </row>
    <row r="138" spans="2:65" s="84" customFormat="1" x14ac:dyDescent="0.2">
      <c r="B138" s="85"/>
      <c r="C138" s="140"/>
      <c r="D138" s="135" t="s">
        <v>92</v>
      </c>
      <c r="E138" s="141" t="s">
        <v>10</v>
      </c>
      <c r="F138" s="142" t="s">
        <v>102</v>
      </c>
      <c r="G138" s="140"/>
      <c r="H138" s="143">
        <v>280.5</v>
      </c>
      <c r="I138" s="157"/>
      <c r="J138" s="140"/>
      <c r="K138" s="140"/>
      <c r="L138" s="85"/>
      <c r="M138" s="87"/>
      <c r="T138" s="88"/>
      <c r="AT138" s="86" t="s">
        <v>92</v>
      </c>
      <c r="AU138" s="86" t="s">
        <v>2</v>
      </c>
      <c r="AV138" s="84" t="s">
        <v>2</v>
      </c>
      <c r="AW138" s="84" t="s">
        <v>94</v>
      </c>
      <c r="AX138" s="84" t="s">
        <v>79</v>
      </c>
      <c r="AY138" s="86" t="s">
        <v>81</v>
      </c>
    </row>
    <row r="139" spans="2:65" s="8" customFormat="1" ht="55.5" customHeight="1" x14ac:dyDescent="0.2">
      <c r="B139" s="69"/>
      <c r="C139" s="129" t="s">
        <v>103</v>
      </c>
      <c r="D139" s="129" t="s">
        <v>83</v>
      </c>
      <c r="E139" s="130" t="s">
        <v>104</v>
      </c>
      <c r="F139" s="131" t="s">
        <v>105</v>
      </c>
      <c r="G139" s="132" t="s">
        <v>86</v>
      </c>
      <c r="H139" s="133">
        <v>317.3</v>
      </c>
      <c r="I139" s="70"/>
      <c r="J139" s="134">
        <f>ROUND(I139*H139,2)</f>
        <v>0</v>
      </c>
      <c r="K139" s="131" t="s">
        <v>87</v>
      </c>
      <c r="L139" s="9"/>
      <c r="M139" s="71" t="s">
        <v>10</v>
      </c>
      <c r="N139" s="72" t="s">
        <v>32</v>
      </c>
      <c r="O139" s="73">
        <v>7.2999999999999995E-2</v>
      </c>
      <c r="P139" s="73">
        <f>O139*H139</f>
        <v>23.1629</v>
      </c>
      <c r="Q139" s="73">
        <v>0</v>
      </c>
      <c r="R139" s="73">
        <f>Q139*H139</f>
        <v>0</v>
      </c>
      <c r="S139" s="73">
        <v>0.28999999999999998</v>
      </c>
      <c r="T139" s="74">
        <f>S139*H139</f>
        <v>92.016999999999996</v>
      </c>
      <c r="AR139" s="75" t="s">
        <v>88</v>
      </c>
      <c r="AT139" s="75" t="s">
        <v>83</v>
      </c>
      <c r="AU139" s="75" t="s">
        <v>2</v>
      </c>
      <c r="AY139" s="1" t="s">
        <v>81</v>
      </c>
      <c r="BE139" s="76">
        <f>IF(N139="základní",J139,0)</f>
        <v>0</v>
      </c>
      <c r="BF139" s="76">
        <f>IF(N139="snížená",J139,0)</f>
        <v>0</v>
      </c>
      <c r="BG139" s="76">
        <f>IF(N139="zákl. přenesená",J139,0)</f>
        <v>0</v>
      </c>
      <c r="BH139" s="76">
        <f>IF(N139="sníž. přenesená",J139,0)</f>
        <v>0</v>
      </c>
      <c r="BI139" s="76">
        <f>IF(N139="nulová",J139,0)</f>
        <v>0</v>
      </c>
      <c r="BJ139" s="1" t="s">
        <v>79</v>
      </c>
      <c r="BK139" s="76">
        <f>ROUND(I139*H139,2)</f>
        <v>0</v>
      </c>
      <c r="BL139" s="1" t="s">
        <v>88</v>
      </c>
      <c r="BM139" s="75" t="s">
        <v>106</v>
      </c>
    </row>
    <row r="140" spans="2:65" s="8" customFormat="1" ht="19.2" x14ac:dyDescent="0.2">
      <c r="B140" s="9"/>
      <c r="C140" s="109"/>
      <c r="D140" s="135" t="s">
        <v>90</v>
      </c>
      <c r="E140" s="109"/>
      <c r="F140" s="136" t="s">
        <v>107</v>
      </c>
      <c r="G140" s="109"/>
      <c r="H140" s="109"/>
      <c r="I140" s="154"/>
      <c r="J140" s="109"/>
      <c r="K140" s="109"/>
      <c r="L140" s="9"/>
      <c r="M140" s="77"/>
      <c r="T140" s="78"/>
      <c r="AT140" s="1" t="s">
        <v>90</v>
      </c>
      <c r="AU140" s="1" t="s">
        <v>2</v>
      </c>
    </row>
    <row r="141" spans="2:65" s="79" customFormat="1" x14ac:dyDescent="0.2">
      <c r="B141" s="80"/>
      <c r="C141" s="137"/>
      <c r="D141" s="135" t="s">
        <v>92</v>
      </c>
      <c r="E141" s="138" t="s">
        <v>10</v>
      </c>
      <c r="F141" s="139" t="s">
        <v>93</v>
      </c>
      <c r="G141" s="137"/>
      <c r="H141" s="138" t="s">
        <v>10</v>
      </c>
      <c r="I141" s="156"/>
      <c r="J141" s="137"/>
      <c r="K141" s="137"/>
      <c r="L141" s="80"/>
      <c r="M141" s="82"/>
      <c r="T141" s="83"/>
      <c r="AT141" s="81" t="s">
        <v>92</v>
      </c>
      <c r="AU141" s="81" t="s">
        <v>2</v>
      </c>
      <c r="AV141" s="79" t="s">
        <v>79</v>
      </c>
      <c r="AW141" s="79" t="s">
        <v>94</v>
      </c>
      <c r="AX141" s="79" t="s">
        <v>80</v>
      </c>
      <c r="AY141" s="81" t="s">
        <v>81</v>
      </c>
    </row>
    <row r="142" spans="2:65" s="79" customFormat="1" x14ac:dyDescent="0.2">
      <c r="B142" s="80"/>
      <c r="C142" s="137"/>
      <c r="D142" s="135" t="s">
        <v>92</v>
      </c>
      <c r="E142" s="138" t="s">
        <v>10</v>
      </c>
      <c r="F142" s="139" t="s">
        <v>95</v>
      </c>
      <c r="G142" s="137"/>
      <c r="H142" s="138" t="s">
        <v>10</v>
      </c>
      <c r="I142" s="156"/>
      <c r="J142" s="137"/>
      <c r="K142" s="137"/>
      <c r="L142" s="80"/>
      <c r="M142" s="82"/>
      <c r="T142" s="83"/>
      <c r="AT142" s="81" t="s">
        <v>92</v>
      </c>
      <c r="AU142" s="81" t="s">
        <v>2</v>
      </c>
      <c r="AV142" s="79" t="s">
        <v>79</v>
      </c>
      <c r="AW142" s="79" t="s">
        <v>94</v>
      </c>
      <c r="AX142" s="79" t="s">
        <v>80</v>
      </c>
      <c r="AY142" s="81" t="s">
        <v>81</v>
      </c>
    </row>
    <row r="143" spans="2:65" s="84" customFormat="1" x14ac:dyDescent="0.2">
      <c r="B143" s="85"/>
      <c r="C143" s="140"/>
      <c r="D143" s="135" t="s">
        <v>92</v>
      </c>
      <c r="E143" s="141" t="s">
        <v>10</v>
      </c>
      <c r="F143" s="142" t="s">
        <v>108</v>
      </c>
      <c r="G143" s="140"/>
      <c r="H143" s="143">
        <v>36.799999999999997</v>
      </c>
      <c r="I143" s="157"/>
      <c r="J143" s="140"/>
      <c r="K143" s="140"/>
      <c r="L143" s="85"/>
      <c r="M143" s="87"/>
      <c r="T143" s="88"/>
      <c r="AT143" s="86" t="s">
        <v>92</v>
      </c>
      <c r="AU143" s="86" t="s">
        <v>2</v>
      </c>
      <c r="AV143" s="84" t="s">
        <v>2</v>
      </c>
      <c r="AW143" s="84" t="s">
        <v>94</v>
      </c>
      <c r="AX143" s="84" t="s">
        <v>80</v>
      </c>
      <c r="AY143" s="86" t="s">
        <v>81</v>
      </c>
    </row>
    <row r="144" spans="2:65" s="84" customFormat="1" x14ac:dyDescent="0.2">
      <c r="B144" s="85"/>
      <c r="C144" s="140"/>
      <c r="D144" s="135" t="s">
        <v>92</v>
      </c>
      <c r="E144" s="141" t="s">
        <v>10</v>
      </c>
      <c r="F144" s="142" t="s">
        <v>109</v>
      </c>
      <c r="G144" s="140"/>
      <c r="H144" s="143">
        <v>280.5</v>
      </c>
      <c r="I144" s="157"/>
      <c r="J144" s="140"/>
      <c r="K144" s="140"/>
      <c r="L144" s="85"/>
      <c r="M144" s="87"/>
      <c r="T144" s="88"/>
      <c r="AT144" s="86" t="s">
        <v>92</v>
      </c>
      <c r="AU144" s="86" t="s">
        <v>2</v>
      </c>
      <c r="AV144" s="84" t="s">
        <v>2</v>
      </c>
      <c r="AW144" s="84" t="s">
        <v>94</v>
      </c>
      <c r="AX144" s="84" t="s">
        <v>80</v>
      </c>
      <c r="AY144" s="86" t="s">
        <v>81</v>
      </c>
    </row>
    <row r="145" spans="2:65" s="89" customFormat="1" x14ac:dyDescent="0.2">
      <c r="B145" s="90"/>
      <c r="C145" s="144"/>
      <c r="D145" s="135" t="s">
        <v>92</v>
      </c>
      <c r="E145" s="145" t="s">
        <v>10</v>
      </c>
      <c r="F145" s="146" t="s">
        <v>110</v>
      </c>
      <c r="G145" s="144"/>
      <c r="H145" s="147">
        <v>317.3</v>
      </c>
      <c r="I145" s="158"/>
      <c r="J145" s="144"/>
      <c r="K145" s="144"/>
      <c r="L145" s="90"/>
      <c r="M145" s="92"/>
      <c r="T145" s="93"/>
      <c r="AT145" s="91" t="s">
        <v>92</v>
      </c>
      <c r="AU145" s="91" t="s">
        <v>2</v>
      </c>
      <c r="AV145" s="89" t="s">
        <v>88</v>
      </c>
      <c r="AW145" s="89" t="s">
        <v>94</v>
      </c>
      <c r="AX145" s="89" t="s">
        <v>79</v>
      </c>
      <c r="AY145" s="91" t="s">
        <v>81</v>
      </c>
    </row>
    <row r="146" spans="2:65" s="8" customFormat="1" ht="55.5" customHeight="1" x14ac:dyDescent="0.2">
      <c r="B146" s="69"/>
      <c r="C146" s="129" t="s">
        <v>88</v>
      </c>
      <c r="D146" s="129" t="s">
        <v>83</v>
      </c>
      <c r="E146" s="130" t="s">
        <v>111</v>
      </c>
      <c r="F146" s="131" t="s">
        <v>112</v>
      </c>
      <c r="G146" s="132" t="s">
        <v>86</v>
      </c>
      <c r="H146" s="133">
        <v>874.5</v>
      </c>
      <c r="I146" s="70"/>
      <c r="J146" s="134">
        <f>ROUND(I146*H146,2)</f>
        <v>0</v>
      </c>
      <c r="K146" s="131" t="s">
        <v>87</v>
      </c>
      <c r="L146" s="9"/>
      <c r="M146" s="71" t="s">
        <v>10</v>
      </c>
      <c r="N146" s="72" t="s">
        <v>32</v>
      </c>
      <c r="O146" s="73">
        <v>0.11899999999999999</v>
      </c>
      <c r="P146" s="73">
        <f>O146*H146</f>
        <v>104.0655</v>
      </c>
      <c r="Q146" s="73">
        <v>0</v>
      </c>
      <c r="R146" s="73">
        <f>Q146*H146</f>
        <v>0</v>
      </c>
      <c r="S146" s="73">
        <v>0.44</v>
      </c>
      <c r="T146" s="74">
        <f>S146*H146</f>
        <v>384.78000000000003</v>
      </c>
      <c r="AR146" s="75" t="s">
        <v>88</v>
      </c>
      <c r="AT146" s="75" t="s">
        <v>83</v>
      </c>
      <c r="AU146" s="75" t="s">
        <v>2</v>
      </c>
      <c r="AY146" s="1" t="s">
        <v>81</v>
      </c>
      <c r="BE146" s="76">
        <f>IF(N146="základní",J146,0)</f>
        <v>0</v>
      </c>
      <c r="BF146" s="76">
        <f>IF(N146="snížená",J146,0)</f>
        <v>0</v>
      </c>
      <c r="BG146" s="76">
        <f>IF(N146="zákl. přenesená",J146,0)</f>
        <v>0</v>
      </c>
      <c r="BH146" s="76">
        <f>IF(N146="sníž. přenesená",J146,0)</f>
        <v>0</v>
      </c>
      <c r="BI146" s="76">
        <f>IF(N146="nulová",J146,0)</f>
        <v>0</v>
      </c>
      <c r="BJ146" s="1" t="s">
        <v>79</v>
      </c>
      <c r="BK146" s="76">
        <f>ROUND(I146*H146,2)</f>
        <v>0</v>
      </c>
      <c r="BL146" s="1" t="s">
        <v>88</v>
      </c>
      <c r="BM146" s="75" t="s">
        <v>113</v>
      </c>
    </row>
    <row r="147" spans="2:65" s="8" customFormat="1" ht="19.2" x14ac:dyDescent="0.2">
      <c r="B147" s="9"/>
      <c r="C147" s="109"/>
      <c r="D147" s="135" t="s">
        <v>90</v>
      </c>
      <c r="E147" s="109"/>
      <c r="F147" s="136" t="s">
        <v>114</v>
      </c>
      <c r="G147" s="109"/>
      <c r="H147" s="109"/>
      <c r="I147" s="154"/>
      <c r="J147" s="109"/>
      <c r="K147" s="109"/>
      <c r="L147" s="9"/>
      <c r="M147" s="77"/>
      <c r="T147" s="78"/>
      <c r="AT147" s="1" t="s">
        <v>90</v>
      </c>
      <c r="AU147" s="1" t="s">
        <v>2</v>
      </c>
    </row>
    <row r="148" spans="2:65" s="79" customFormat="1" x14ac:dyDescent="0.2">
      <c r="B148" s="80"/>
      <c r="C148" s="137"/>
      <c r="D148" s="135" t="s">
        <v>92</v>
      </c>
      <c r="E148" s="138" t="s">
        <v>10</v>
      </c>
      <c r="F148" s="139" t="s">
        <v>115</v>
      </c>
      <c r="G148" s="137"/>
      <c r="H148" s="138" t="s">
        <v>10</v>
      </c>
      <c r="I148" s="156"/>
      <c r="J148" s="137"/>
      <c r="K148" s="137"/>
      <c r="L148" s="80"/>
      <c r="M148" s="82"/>
      <c r="T148" s="83"/>
      <c r="AT148" s="81" t="s">
        <v>92</v>
      </c>
      <c r="AU148" s="81" t="s">
        <v>2</v>
      </c>
      <c r="AV148" s="79" t="s">
        <v>79</v>
      </c>
      <c r="AW148" s="79" t="s">
        <v>94</v>
      </c>
      <c r="AX148" s="79" t="s">
        <v>80</v>
      </c>
      <c r="AY148" s="81" t="s">
        <v>81</v>
      </c>
    </row>
    <row r="149" spans="2:65" s="84" customFormat="1" x14ac:dyDescent="0.2">
      <c r="B149" s="85"/>
      <c r="C149" s="140"/>
      <c r="D149" s="135" t="s">
        <v>92</v>
      </c>
      <c r="E149" s="141" t="s">
        <v>10</v>
      </c>
      <c r="F149" s="142" t="s">
        <v>116</v>
      </c>
      <c r="G149" s="140"/>
      <c r="H149" s="143">
        <v>63.8</v>
      </c>
      <c r="I149" s="157"/>
      <c r="J149" s="140"/>
      <c r="K149" s="140"/>
      <c r="L149" s="85"/>
      <c r="M149" s="87"/>
      <c r="T149" s="88"/>
      <c r="AT149" s="86" t="s">
        <v>92</v>
      </c>
      <c r="AU149" s="86" t="s">
        <v>2</v>
      </c>
      <c r="AV149" s="84" t="s">
        <v>2</v>
      </c>
      <c r="AW149" s="84" t="s">
        <v>94</v>
      </c>
      <c r="AX149" s="84" t="s">
        <v>80</v>
      </c>
      <c r="AY149" s="86" t="s">
        <v>81</v>
      </c>
    </row>
    <row r="150" spans="2:65" s="84" customFormat="1" x14ac:dyDescent="0.2">
      <c r="B150" s="85"/>
      <c r="C150" s="140"/>
      <c r="D150" s="135" t="s">
        <v>92</v>
      </c>
      <c r="E150" s="141" t="s">
        <v>10</v>
      </c>
      <c r="F150" s="142" t="s">
        <v>117</v>
      </c>
      <c r="G150" s="140"/>
      <c r="H150" s="143">
        <v>810.7</v>
      </c>
      <c r="I150" s="157"/>
      <c r="J150" s="140"/>
      <c r="K150" s="140"/>
      <c r="L150" s="85"/>
      <c r="M150" s="87"/>
      <c r="T150" s="88"/>
      <c r="AT150" s="86" t="s">
        <v>92</v>
      </c>
      <c r="AU150" s="86" t="s">
        <v>2</v>
      </c>
      <c r="AV150" s="84" t="s">
        <v>2</v>
      </c>
      <c r="AW150" s="84" t="s">
        <v>94</v>
      </c>
      <c r="AX150" s="84" t="s">
        <v>80</v>
      </c>
      <c r="AY150" s="86" t="s">
        <v>81</v>
      </c>
    </row>
    <row r="151" spans="2:65" s="89" customFormat="1" x14ac:dyDescent="0.2">
      <c r="B151" s="90"/>
      <c r="C151" s="144"/>
      <c r="D151" s="135" t="s">
        <v>92</v>
      </c>
      <c r="E151" s="145" t="s">
        <v>10</v>
      </c>
      <c r="F151" s="146" t="s">
        <v>110</v>
      </c>
      <c r="G151" s="144"/>
      <c r="H151" s="147">
        <v>874.5</v>
      </c>
      <c r="I151" s="158"/>
      <c r="J151" s="144"/>
      <c r="K151" s="144"/>
      <c r="L151" s="90"/>
      <c r="M151" s="92"/>
      <c r="T151" s="93"/>
      <c r="AT151" s="91" t="s">
        <v>92</v>
      </c>
      <c r="AU151" s="91" t="s">
        <v>2</v>
      </c>
      <c r="AV151" s="89" t="s">
        <v>88</v>
      </c>
      <c r="AW151" s="89" t="s">
        <v>94</v>
      </c>
      <c r="AX151" s="89" t="s">
        <v>79</v>
      </c>
      <c r="AY151" s="91" t="s">
        <v>81</v>
      </c>
    </row>
    <row r="152" spans="2:65" s="8" customFormat="1" ht="55.5" customHeight="1" x14ac:dyDescent="0.2">
      <c r="B152" s="69"/>
      <c r="C152" s="129" t="s">
        <v>118</v>
      </c>
      <c r="D152" s="129" t="s">
        <v>83</v>
      </c>
      <c r="E152" s="130" t="s">
        <v>119</v>
      </c>
      <c r="F152" s="131" t="s">
        <v>120</v>
      </c>
      <c r="G152" s="132" t="s">
        <v>86</v>
      </c>
      <c r="H152" s="133">
        <v>950.4</v>
      </c>
      <c r="I152" s="70"/>
      <c r="J152" s="134">
        <f>ROUND(I152*H152,2)</f>
        <v>0</v>
      </c>
      <c r="K152" s="131" t="s">
        <v>87</v>
      </c>
      <c r="L152" s="9"/>
      <c r="M152" s="71" t="s">
        <v>10</v>
      </c>
      <c r="N152" s="72" t="s">
        <v>32</v>
      </c>
      <c r="O152" s="73">
        <v>0.14399999999999999</v>
      </c>
      <c r="P152" s="73">
        <f>O152*H152</f>
        <v>136.85759999999999</v>
      </c>
      <c r="Q152" s="73">
        <v>0</v>
      </c>
      <c r="R152" s="73">
        <f>Q152*H152</f>
        <v>0</v>
      </c>
      <c r="S152" s="73">
        <v>0.57999999999999996</v>
      </c>
      <c r="T152" s="74">
        <f>S152*H152</f>
        <v>551.23199999999997</v>
      </c>
      <c r="AR152" s="75" t="s">
        <v>88</v>
      </c>
      <c r="AT152" s="75" t="s">
        <v>83</v>
      </c>
      <c r="AU152" s="75" t="s">
        <v>2</v>
      </c>
      <c r="AY152" s="1" t="s">
        <v>81</v>
      </c>
      <c r="BE152" s="76">
        <f>IF(N152="základní",J152,0)</f>
        <v>0</v>
      </c>
      <c r="BF152" s="76">
        <f>IF(N152="snížená",J152,0)</f>
        <v>0</v>
      </c>
      <c r="BG152" s="76">
        <f>IF(N152="zákl. přenesená",J152,0)</f>
        <v>0</v>
      </c>
      <c r="BH152" s="76">
        <f>IF(N152="sníž. přenesená",J152,0)</f>
        <v>0</v>
      </c>
      <c r="BI152" s="76">
        <f>IF(N152="nulová",J152,0)</f>
        <v>0</v>
      </c>
      <c r="BJ152" s="1" t="s">
        <v>79</v>
      </c>
      <c r="BK152" s="76">
        <f>ROUND(I152*H152,2)</f>
        <v>0</v>
      </c>
      <c r="BL152" s="1" t="s">
        <v>88</v>
      </c>
      <c r="BM152" s="75" t="s">
        <v>121</v>
      </c>
    </row>
    <row r="153" spans="2:65" s="8" customFormat="1" ht="19.2" x14ac:dyDescent="0.2">
      <c r="B153" s="9"/>
      <c r="C153" s="109"/>
      <c r="D153" s="135" t="s">
        <v>90</v>
      </c>
      <c r="E153" s="109"/>
      <c r="F153" s="136" t="s">
        <v>122</v>
      </c>
      <c r="G153" s="109"/>
      <c r="H153" s="109"/>
      <c r="I153" s="154"/>
      <c r="J153" s="109"/>
      <c r="K153" s="109"/>
      <c r="L153" s="9"/>
      <c r="M153" s="77"/>
      <c r="T153" s="78"/>
      <c r="AT153" s="1" t="s">
        <v>90</v>
      </c>
      <c r="AU153" s="1" t="s">
        <v>2</v>
      </c>
    </row>
    <row r="154" spans="2:65" s="79" customFormat="1" x14ac:dyDescent="0.2">
      <c r="B154" s="80"/>
      <c r="C154" s="137"/>
      <c r="D154" s="135" t="s">
        <v>92</v>
      </c>
      <c r="E154" s="138" t="s">
        <v>10</v>
      </c>
      <c r="F154" s="139" t="s">
        <v>93</v>
      </c>
      <c r="G154" s="137"/>
      <c r="H154" s="138" t="s">
        <v>10</v>
      </c>
      <c r="I154" s="156"/>
      <c r="J154" s="137"/>
      <c r="K154" s="137"/>
      <c r="L154" s="80"/>
      <c r="M154" s="82"/>
      <c r="T154" s="83"/>
      <c r="AT154" s="81" t="s">
        <v>92</v>
      </c>
      <c r="AU154" s="81" t="s">
        <v>2</v>
      </c>
      <c r="AV154" s="79" t="s">
        <v>79</v>
      </c>
      <c r="AW154" s="79" t="s">
        <v>94</v>
      </c>
      <c r="AX154" s="79" t="s">
        <v>80</v>
      </c>
      <c r="AY154" s="81" t="s">
        <v>81</v>
      </c>
    </row>
    <row r="155" spans="2:65" s="79" customFormat="1" x14ac:dyDescent="0.2">
      <c r="B155" s="80"/>
      <c r="C155" s="137"/>
      <c r="D155" s="135" t="s">
        <v>92</v>
      </c>
      <c r="E155" s="138" t="s">
        <v>10</v>
      </c>
      <c r="F155" s="139" t="s">
        <v>95</v>
      </c>
      <c r="G155" s="137"/>
      <c r="H155" s="138" t="s">
        <v>10</v>
      </c>
      <c r="I155" s="156"/>
      <c r="J155" s="137"/>
      <c r="K155" s="137"/>
      <c r="L155" s="80"/>
      <c r="M155" s="82"/>
      <c r="T155" s="83"/>
      <c r="AT155" s="81" t="s">
        <v>92</v>
      </c>
      <c r="AU155" s="81" t="s">
        <v>2</v>
      </c>
      <c r="AV155" s="79" t="s">
        <v>79</v>
      </c>
      <c r="AW155" s="79" t="s">
        <v>94</v>
      </c>
      <c r="AX155" s="79" t="s">
        <v>80</v>
      </c>
      <c r="AY155" s="81" t="s">
        <v>81</v>
      </c>
    </row>
    <row r="156" spans="2:65" s="84" customFormat="1" x14ac:dyDescent="0.2">
      <c r="B156" s="85"/>
      <c r="C156" s="140"/>
      <c r="D156" s="135" t="s">
        <v>92</v>
      </c>
      <c r="E156" s="141" t="s">
        <v>10</v>
      </c>
      <c r="F156" s="142" t="s">
        <v>117</v>
      </c>
      <c r="G156" s="140"/>
      <c r="H156" s="143">
        <v>810.7</v>
      </c>
      <c r="I156" s="157"/>
      <c r="J156" s="140"/>
      <c r="K156" s="140"/>
      <c r="L156" s="85"/>
      <c r="M156" s="87"/>
      <c r="T156" s="88"/>
      <c r="AT156" s="86" t="s">
        <v>92</v>
      </c>
      <c r="AU156" s="86" t="s">
        <v>2</v>
      </c>
      <c r="AV156" s="84" t="s">
        <v>2</v>
      </c>
      <c r="AW156" s="84" t="s">
        <v>94</v>
      </c>
      <c r="AX156" s="84" t="s">
        <v>80</v>
      </c>
      <c r="AY156" s="86" t="s">
        <v>81</v>
      </c>
    </row>
    <row r="157" spans="2:65" s="84" customFormat="1" x14ac:dyDescent="0.2">
      <c r="B157" s="85"/>
      <c r="C157" s="140"/>
      <c r="D157" s="135" t="s">
        <v>92</v>
      </c>
      <c r="E157" s="141" t="s">
        <v>10</v>
      </c>
      <c r="F157" s="142" t="s">
        <v>123</v>
      </c>
      <c r="G157" s="140"/>
      <c r="H157" s="143">
        <v>139.69999999999999</v>
      </c>
      <c r="I157" s="157"/>
      <c r="J157" s="140"/>
      <c r="K157" s="140"/>
      <c r="L157" s="85"/>
      <c r="M157" s="87"/>
      <c r="T157" s="88"/>
      <c r="AT157" s="86" t="s">
        <v>92</v>
      </c>
      <c r="AU157" s="86" t="s">
        <v>2</v>
      </c>
      <c r="AV157" s="84" t="s">
        <v>2</v>
      </c>
      <c r="AW157" s="84" t="s">
        <v>94</v>
      </c>
      <c r="AX157" s="84" t="s">
        <v>80</v>
      </c>
      <c r="AY157" s="86" t="s">
        <v>81</v>
      </c>
    </row>
    <row r="158" spans="2:65" s="89" customFormat="1" x14ac:dyDescent="0.2">
      <c r="B158" s="90"/>
      <c r="C158" s="144"/>
      <c r="D158" s="135" t="s">
        <v>92</v>
      </c>
      <c r="E158" s="145" t="s">
        <v>10</v>
      </c>
      <c r="F158" s="146" t="s">
        <v>110</v>
      </c>
      <c r="G158" s="144"/>
      <c r="H158" s="147">
        <v>950.4</v>
      </c>
      <c r="I158" s="158"/>
      <c r="J158" s="144"/>
      <c r="K158" s="144"/>
      <c r="L158" s="90"/>
      <c r="M158" s="92"/>
      <c r="T158" s="93"/>
      <c r="AT158" s="91" t="s">
        <v>92</v>
      </c>
      <c r="AU158" s="91" t="s">
        <v>2</v>
      </c>
      <c r="AV158" s="89" t="s">
        <v>88</v>
      </c>
      <c r="AW158" s="89" t="s">
        <v>94</v>
      </c>
      <c r="AX158" s="89" t="s">
        <v>79</v>
      </c>
      <c r="AY158" s="91" t="s">
        <v>81</v>
      </c>
    </row>
    <row r="159" spans="2:65" s="8" customFormat="1" ht="55.5" customHeight="1" x14ac:dyDescent="0.2">
      <c r="B159" s="69"/>
      <c r="C159" s="129" t="s">
        <v>124</v>
      </c>
      <c r="D159" s="129" t="s">
        <v>83</v>
      </c>
      <c r="E159" s="130" t="s">
        <v>125</v>
      </c>
      <c r="F159" s="131" t="s">
        <v>126</v>
      </c>
      <c r="G159" s="132" t="s">
        <v>86</v>
      </c>
      <c r="H159" s="133">
        <v>63.8</v>
      </c>
      <c r="I159" s="70"/>
      <c r="J159" s="134">
        <f>ROUND(I159*H159,2)</f>
        <v>0</v>
      </c>
      <c r="K159" s="131" t="s">
        <v>87</v>
      </c>
      <c r="L159" s="9"/>
      <c r="M159" s="71" t="s">
        <v>10</v>
      </c>
      <c r="N159" s="72" t="s">
        <v>32</v>
      </c>
      <c r="O159" s="73">
        <v>0.184</v>
      </c>
      <c r="P159" s="73">
        <f>O159*H159</f>
        <v>11.739199999999999</v>
      </c>
      <c r="Q159" s="73">
        <v>0</v>
      </c>
      <c r="R159" s="73">
        <f>Q159*H159</f>
        <v>0</v>
      </c>
      <c r="S159" s="73">
        <v>0.75</v>
      </c>
      <c r="T159" s="74">
        <f>S159*H159</f>
        <v>47.849999999999994</v>
      </c>
      <c r="AR159" s="75" t="s">
        <v>88</v>
      </c>
      <c r="AT159" s="75" t="s">
        <v>83</v>
      </c>
      <c r="AU159" s="75" t="s">
        <v>2</v>
      </c>
      <c r="AY159" s="1" t="s">
        <v>81</v>
      </c>
      <c r="BE159" s="76">
        <f>IF(N159="základní",J159,0)</f>
        <v>0</v>
      </c>
      <c r="BF159" s="76">
        <f>IF(N159="snížená",J159,0)</f>
        <v>0</v>
      </c>
      <c r="BG159" s="76">
        <f>IF(N159="zákl. přenesená",J159,0)</f>
        <v>0</v>
      </c>
      <c r="BH159" s="76">
        <f>IF(N159="sníž. přenesená",J159,0)</f>
        <v>0</v>
      </c>
      <c r="BI159" s="76">
        <f>IF(N159="nulová",J159,0)</f>
        <v>0</v>
      </c>
      <c r="BJ159" s="1" t="s">
        <v>79</v>
      </c>
      <c r="BK159" s="76">
        <f>ROUND(I159*H159,2)</f>
        <v>0</v>
      </c>
      <c r="BL159" s="1" t="s">
        <v>88</v>
      </c>
      <c r="BM159" s="75" t="s">
        <v>127</v>
      </c>
    </row>
    <row r="160" spans="2:65" s="8" customFormat="1" ht="19.2" x14ac:dyDescent="0.2">
      <c r="B160" s="9"/>
      <c r="C160" s="109"/>
      <c r="D160" s="135" t="s">
        <v>90</v>
      </c>
      <c r="E160" s="109"/>
      <c r="F160" s="136" t="s">
        <v>128</v>
      </c>
      <c r="G160" s="109"/>
      <c r="H160" s="109"/>
      <c r="I160" s="154"/>
      <c r="J160" s="109"/>
      <c r="K160" s="109"/>
      <c r="L160" s="9"/>
      <c r="M160" s="77"/>
      <c r="T160" s="78"/>
      <c r="AT160" s="1" t="s">
        <v>90</v>
      </c>
      <c r="AU160" s="1" t="s">
        <v>2</v>
      </c>
    </row>
    <row r="161" spans="2:65" s="79" customFormat="1" x14ac:dyDescent="0.2">
      <c r="B161" s="80"/>
      <c r="C161" s="137"/>
      <c r="D161" s="135" t="s">
        <v>92</v>
      </c>
      <c r="E161" s="138" t="s">
        <v>10</v>
      </c>
      <c r="F161" s="139" t="s">
        <v>93</v>
      </c>
      <c r="G161" s="137"/>
      <c r="H161" s="138" t="s">
        <v>10</v>
      </c>
      <c r="I161" s="156"/>
      <c r="J161" s="137"/>
      <c r="K161" s="137"/>
      <c r="L161" s="80"/>
      <c r="M161" s="82"/>
      <c r="T161" s="83"/>
      <c r="AT161" s="81" t="s">
        <v>92</v>
      </c>
      <c r="AU161" s="81" t="s">
        <v>2</v>
      </c>
      <c r="AV161" s="79" t="s">
        <v>79</v>
      </c>
      <c r="AW161" s="79" t="s">
        <v>94</v>
      </c>
      <c r="AX161" s="79" t="s">
        <v>80</v>
      </c>
      <c r="AY161" s="81" t="s">
        <v>81</v>
      </c>
    </row>
    <row r="162" spans="2:65" s="79" customFormat="1" x14ac:dyDescent="0.2">
      <c r="B162" s="80"/>
      <c r="C162" s="137"/>
      <c r="D162" s="135" t="s">
        <v>92</v>
      </c>
      <c r="E162" s="138" t="s">
        <v>10</v>
      </c>
      <c r="F162" s="139" t="s">
        <v>95</v>
      </c>
      <c r="G162" s="137"/>
      <c r="H162" s="138" t="s">
        <v>10</v>
      </c>
      <c r="I162" s="156"/>
      <c r="J162" s="137"/>
      <c r="K162" s="137"/>
      <c r="L162" s="80"/>
      <c r="M162" s="82"/>
      <c r="T162" s="83"/>
      <c r="AT162" s="81" t="s">
        <v>92</v>
      </c>
      <c r="AU162" s="81" t="s">
        <v>2</v>
      </c>
      <c r="AV162" s="79" t="s">
        <v>79</v>
      </c>
      <c r="AW162" s="79" t="s">
        <v>94</v>
      </c>
      <c r="AX162" s="79" t="s">
        <v>80</v>
      </c>
      <c r="AY162" s="81" t="s">
        <v>81</v>
      </c>
    </row>
    <row r="163" spans="2:65" s="84" customFormat="1" x14ac:dyDescent="0.2">
      <c r="B163" s="85"/>
      <c r="C163" s="140"/>
      <c r="D163" s="135" t="s">
        <v>92</v>
      </c>
      <c r="E163" s="141" t="s">
        <v>10</v>
      </c>
      <c r="F163" s="142" t="s">
        <v>116</v>
      </c>
      <c r="G163" s="140"/>
      <c r="H163" s="143">
        <v>63.8</v>
      </c>
      <c r="I163" s="157"/>
      <c r="J163" s="140"/>
      <c r="K163" s="140"/>
      <c r="L163" s="85"/>
      <c r="M163" s="87"/>
      <c r="T163" s="88"/>
      <c r="AT163" s="86" t="s">
        <v>92</v>
      </c>
      <c r="AU163" s="86" t="s">
        <v>2</v>
      </c>
      <c r="AV163" s="84" t="s">
        <v>2</v>
      </c>
      <c r="AW163" s="84" t="s">
        <v>94</v>
      </c>
      <c r="AX163" s="84" t="s">
        <v>79</v>
      </c>
      <c r="AY163" s="86" t="s">
        <v>81</v>
      </c>
    </row>
    <row r="164" spans="2:65" s="8" customFormat="1" ht="44.25" customHeight="1" x14ac:dyDescent="0.2">
      <c r="B164" s="69"/>
      <c r="C164" s="129" t="s">
        <v>129</v>
      </c>
      <c r="D164" s="129" t="s">
        <v>83</v>
      </c>
      <c r="E164" s="130" t="s">
        <v>130</v>
      </c>
      <c r="F164" s="131" t="s">
        <v>131</v>
      </c>
      <c r="G164" s="132" t="s">
        <v>86</v>
      </c>
      <c r="H164" s="133">
        <v>63.8</v>
      </c>
      <c r="I164" s="70"/>
      <c r="J164" s="134">
        <f>ROUND(I164*H164,2)</f>
        <v>0</v>
      </c>
      <c r="K164" s="131" t="s">
        <v>87</v>
      </c>
      <c r="L164" s="9"/>
      <c r="M164" s="71" t="s">
        <v>10</v>
      </c>
      <c r="N164" s="72" t="s">
        <v>32</v>
      </c>
      <c r="O164" s="73">
        <v>7.8E-2</v>
      </c>
      <c r="P164" s="73">
        <f>O164*H164</f>
        <v>4.9763999999999999</v>
      </c>
      <c r="Q164" s="73">
        <v>0</v>
      </c>
      <c r="R164" s="73">
        <f>Q164*H164</f>
        <v>0</v>
      </c>
      <c r="S164" s="73">
        <v>0.22</v>
      </c>
      <c r="T164" s="74">
        <f>S164*H164</f>
        <v>14.036</v>
      </c>
      <c r="AR164" s="75" t="s">
        <v>88</v>
      </c>
      <c r="AT164" s="75" t="s">
        <v>83</v>
      </c>
      <c r="AU164" s="75" t="s">
        <v>2</v>
      </c>
      <c r="AY164" s="1" t="s">
        <v>81</v>
      </c>
      <c r="BE164" s="76">
        <f>IF(N164="základní",J164,0)</f>
        <v>0</v>
      </c>
      <c r="BF164" s="76">
        <f>IF(N164="snížená",J164,0)</f>
        <v>0</v>
      </c>
      <c r="BG164" s="76">
        <f>IF(N164="zákl. přenesená",J164,0)</f>
        <v>0</v>
      </c>
      <c r="BH164" s="76">
        <f>IF(N164="sníž. přenesená",J164,0)</f>
        <v>0</v>
      </c>
      <c r="BI164" s="76">
        <f>IF(N164="nulová",J164,0)</f>
        <v>0</v>
      </c>
      <c r="BJ164" s="1" t="s">
        <v>79</v>
      </c>
      <c r="BK164" s="76">
        <f>ROUND(I164*H164,2)</f>
        <v>0</v>
      </c>
      <c r="BL164" s="1" t="s">
        <v>88</v>
      </c>
      <c r="BM164" s="75" t="s">
        <v>132</v>
      </c>
    </row>
    <row r="165" spans="2:65" s="8" customFormat="1" ht="19.2" x14ac:dyDescent="0.2">
      <c r="B165" s="9"/>
      <c r="C165" s="109"/>
      <c r="D165" s="135" t="s">
        <v>90</v>
      </c>
      <c r="E165" s="109"/>
      <c r="F165" s="136" t="s">
        <v>133</v>
      </c>
      <c r="G165" s="109"/>
      <c r="H165" s="109"/>
      <c r="I165" s="154"/>
      <c r="J165" s="109"/>
      <c r="K165" s="109"/>
      <c r="L165" s="9"/>
      <c r="M165" s="77"/>
      <c r="T165" s="78"/>
      <c r="AT165" s="1" t="s">
        <v>90</v>
      </c>
      <c r="AU165" s="1" t="s">
        <v>2</v>
      </c>
    </row>
    <row r="166" spans="2:65" s="79" customFormat="1" x14ac:dyDescent="0.2">
      <c r="B166" s="80"/>
      <c r="C166" s="137"/>
      <c r="D166" s="135" t="s">
        <v>92</v>
      </c>
      <c r="E166" s="138" t="s">
        <v>10</v>
      </c>
      <c r="F166" s="139" t="s">
        <v>93</v>
      </c>
      <c r="G166" s="137"/>
      <c r="H166" s="138" t="s">
        <v>10</v>
      </c>
      <c r="I166" s="156"/>
      <c r="J166" s="137"/>
      <c r="K166" s="137"/>
      <c r="L166" s="80"/>
      <c r="M166" s="82"/>
      <c r="T166" s="83"/>
      <c r="AT166" s="81" t="s">
        <v>92</v>
      </c>
      <c r="AU166" s="81" t="s">
        <v>2</v>
      </c>
      <c r="AV166" s="79" t="s">
        <v>79</v>
      </c>
      <c r="AW166" s="79" t="s">
        <v>94</v>
      </c>
      <c r="AX166" s="79" t="s">
        <v>80</v>
      </c>
      <c r="AY166" s="81" t="s">
        <v>81</v>
      </c>
    </row>
    <row r="167" spans="2:65" s="79" customFormat="1" x14ac:dyDescent="0.2">
      <c r="B167" s="80"/>
      <c r="C167" s="137"/>
      <c r="D167" s="135" t="s">
        <v>92</v>
      </c>
      <c r="E167" s="138" t="s">
        <v>10</v>
      </c>
      <c r="F167" s="139" t="s">
        <v>95</v>
      </c>
      <c r="G167" s="137"/>
      <c r="H167" s="138" t="s">
        <v>10</v>
      </c>
      <c r="I167" s="156"/>
      <c r="J167" s="137"/>
      <c r="K167" s="137"/>
      <c r="L167" s="80"/>
      <c r="M167" s="82"/>
      <c r="T167" s="83"/>
      <c r="AT167" s="81" t="s">
        <v>92</v>
      </c>
      <c r="AU167" s="81" t="s">
        <v>2</v>
      </c>
      <c r="AV167" s="79" t="s">
        <v>79</v>
      </c>
      <c r="AW167" s="79" t="s">
        <v>94</v>
      </c>
      <c r="AX167" s="79" t="s">
        <v>80</v>
      </c>
      <c r="AY167" s="81" t="s">
        <v>81</v>
      </c>
    </row>
    <row r="168" spans="2:65" s="79" customFormat="1" x14ac:dyDescent="0.2">
      <c r="B168" s="80"/>
      <c r="C168" s="137"/>
      <c r="D168" s="135" t="s">
        <v>92</v>
      </c>
      <c r="E168" s="138" t="s">
        <v>10</v>
      </c>
      <c r="F168" s="139" t="s">
        <v>134</v>
      </c>
      <c r="G168" s="137"/>
      <c r="H168" s="138" t="s">
        <v>10</v>
      </c>
      <c r="I168" s="156"/>
      <c r="J168" s="137"/>
      <c r="K168" s="137"/>
      <c r="L168" s="80"/>
      <c r="M168" s="82"/>
      <c r="T168" s="83"/>
      <c r="AT168" s="81" t="s">
        <v>92</v>
      </c>
      <c r="AU168" s="81" t="s">
        <v>2</v>
      </c>
      <c r="AV168" s="79" t="s">
        <v>79</v>
      </c>
      <c r="AW168" s="79" t="s">
        <v>94</v>
      </c>
      <c r="AX168" s="79" t="s">
        <v>80</v>
      </c>
      <c r="AY168" s="81" t="s">
        <v>81</v>
      </c>
    </row>
    <row r="169" spans="2:65" s="84" customFormat="1" x14ac:dyDescent="0.2">
      <c r="B169" s="85"/>
      <c r="C169" s="140"/>
      <c r="D169" s="135" t="s">
        <v>92</v>
      </c>
      <c r="E169" s="141" t="s">
        <v>10</v>
      </c>
      <c r="F169" s="142" t="s">
        <v>116</v>
      </c>
      <c r="G169" s="140"/>
      <c r="H169" s="143">
        <v>63.8</v>
      </c>
      <c r="I169" s="157"/>
      <c r="J169" s="140"/>
      <c r="K169" s="140"/>
      <c r="L169" s="85"/>
      <c r="M169" s="87"/>
      <c r="T169" s="88"/>
      <c r="AT169" s="86" t="s">
        <v>92</v>
      </c>
      <c r="AU169" s="86" t="s">
        <v>2</v>
      </c>
      <c r="AV169" s="84" t="s">
        <v>2</v>
      </c>
      <c r="AW169" s="84" t="s">
        <v>94</v>
      </c>
      <c r="AX169" s="84" t="s">
        <v>79</v>
      </c>
      <c r="AY169" s="86" t="s">
        <v>81</v>
      </c>
    </row>
    <row r="170" spans="2:65" s="8" customFormat="1" ht="44.25" customHeight="1" x14ac:dyDescent="0.2">
      <c r="B170" s="69"/>
      <c r="C170" s="129" t="s">
        <v>135</v>
      </c>
      <c r="D170" s="129" t="s">
        <v>83</v>
      </c>
      <c r="E170" s="130" t="s">
        <v>136</v>
      </c>
      <c r="F170" s="131" t="s">
        <v>137</v>
      </c>
      <c r="G170" s="132" t="s">
        <v>86</v>
      </c>
      <c r="H170" s="133">
        <v>810.7</v>
      </c>
      <c r="I170" s="70"/>
      <c r="J170" s="134">
        <f>ROUND(I170*H170,2)</f>
        <v>0</v>
      </c>
      <c r="K170" s="131" t="s">
        <v>10</v>
      </c>
      <c r="L170" s="9"/>
      <c r="M170" s="71" t="s">
        <v>10</v>
      </c>
      <c r="N170" s="72" t="s">
        <v>32</v>
      </c>
      <c r="O170" s="73">
        <v>3.4000000000000002E-2</v>
      </c>
      <c r="P170" s="73">
        <f>O170*H170</f>
        <v>27.563800000000004</v>
      </c>
      <c r="Q170" s="73">
        <v>9.0000000000000006E-5</v>
      </c>
      <c r="R170" s="73">
        <f>Q170*H170</f>
        <v>7.2963000000000014E-2</v>
      </c>
      <c r="S170" s="73">
        <v>0.25600000000000001</v>
      </c>
      <c r="T170" s="74">
        <f>S170*H170</f>
        <v>207.53920000000002</v>
      </c>
      <c r="AR170" s="75" t="s">
        <v>88</v>
      </c>
      <c r="AT170" s="75" t="s">
        <v>83</v>
      </c>
      <c r="AU170" s="75" t="s">
        <v>2</v>
      </c>
      <c r="AY170" s="1" t="s">
        <v>81</v>
      </c>
      <c r="BE170" s="76">
        <f>IF(N170="základní",J170,0)</f>
        <v>0</v>
      </c>
      <c r="BF170" s="76">
        <f>IF(N170="snížená",J170,0)</f>
        <v>0</v>
      </c>
      <c r="BG170" s="76">
        <f>IF(N170="zákl. přenesená",J170,0)</f>
        <v>0</v>
      </c>
      <c r="BH170" s="76">
        <f>IF(N170="sníž. přenesená",J170,0)</f>
        <v>0</v>
      </c>
      <c r="BI170" s="76">
        <f>IF(N170="nulová",J170,0)</f>
        <v>0</v>
      </c>
      <c r="BJ170" s="1" t="s">
        <v>79</v>
      </c>
      <c r="BK170" s="76">
        <f>ROUND(I170*H170,2)</f>
        <v>0</v>
      </c>
      <c r="BL170" s="1" t="s">
        <v>88</v>
      </c>
      <c r="BM170" s="75" t="s">
        <v>138</v>
      </c>
    </row>
    <row r="171" spans="2:65" s="8" customFormat="1" ht="19.2" x14ac:dyDescent="0.2">
      <c r="B171" s="9"/>
      <c r="C171" s="109"/>
      <c r="D171" s="135" t="s">
        <v>90</v>
      </c>
      <c r="E171" s="109"/>
      <c r="F171" s="136" t="s">
        <v>139</v>
      </c>
      <c r="G171" s="109"/>
      <c r="H171" s="109"/>
      <c r="I171" s="154"/>
      <c r="J171" s="109"/>
      <c r="K171" s="109"/>
      <c r="L171" s="9"/>
      <c r="M171" s="77"/>
      <c r="T171" s="78"/>
      <c r="AT171" s="1" t="s">
        <v>90</v>
      </c>
      <c r="AU171" s="1" t="s">
        <v>2</v>
      </c>
    </row>
    <row r="172" spans="2:65" s="79" customFormat="1" x14ac:dyDescent="0.2">
      <c r="B172" s="80"/>
      <c r="C172" s="137"/>
      <c r="D172" s="135" t="s">
        <v>92</v>
      </c>
      <c r="E172" s="138" t="s">
        <v>10</v>
      </c>
      <c r="F172" s="139" t="s">
        <v>93</v>
      </c>
      <c r="G172" s="137"/>
      <c r="H172" s="138" t="s">
        <v>10</v>
      </c>
      <c r="I172" s="156"/>
      <c r="J172" s="137"/>
      <c r="K172" s="137"/>
      <c r="L172" s="80"/>
      <c r="M172" s="82"/>
      <c r="T172" s="83"/>
      <c r="AT172" s="81" t="s">
        <v>92</v>
      </c>
      <c r="AU172" s="81" t="s">
        <v>2</v>
      </c>
      <c r="AV172" s="79" t="s">
        <v>79</v>
      </c>
      <c r="AW172" s="79" t="s">
        <v>94</v>
      </c>
      <c r="AX172" s="79" t="s">
        <v>80</v>
      </c>
      <c r="AY172" s="81" t="s">
        <v>81</v>
      </c>
    </row>
    <row r="173" spans="2:65" s="79" customFormat="1" x14ac:dyDescent="0.2">
      <c r="B173" s="80"/>
      <c r="C173" s="137"/>
      <c r="D173" s="135" t="s">
        <v>92</v>
      </c>
      <c r="E173" s="138" t="s">
        <v>10</v>
      </c>
      <c r="F173" s="139" t="s">
        <v>95</v>
      </c>
      <c r="G173" s="137"/>
      <c r="H173" s="138" t="s">
        <v>10</v>
      </c>
      <c r="I173" s="156"/>
      <c r="J173" s="137"/>
      <c r="K173" s="137"/>
      <c r="L173" s="80"/>
      <c r="M173" s="82"/>
      <c r="T173" s="83"/>
      <c r="AT173" s="81" t="s">
        <v>92</v>
      </c>
      <c r="AU173" s="81" t="s">
        <v>2</v>
      </c>
      <c r="AV173" s="79" t="s">
        <v>79</v>
      </c>
      <c r="AW173" s="79" t="s">
        <v>94</v>
      </c>
      <c r="AX173" s="79" t="s">
        <v>80</v>
      </c>
      <c r="AY173" s="81" t="s">
        <v>81</v>
      </c>
    </row>
    <row r="174" spans="2:65" s="84" customFormat="1" x14ac:dyDescent="0.2">
      <c r="B174" s="85"/>
      <c r="C174" s="140"/>
      <c r="D174" s="135" t="s">
        <v>92</v>
      </c>
      <c r="E174" s="141" t="s">
        <v>10</v>
      </c>
      <c r="F174" s="142" t="s">
        <v>117</v>
      </c>
      <c r="G174" s="140"/>
      <c r="H174" s="143">
        <v>810.7</v>
      </c>
      <c r="I174" s="157"/>
      <c r="J174" s="140"/>
      <c r="K174" s="140"/>
      <c r="L174" s="85"/>
      <c r="M174" s="87"/>
      <c r="T174" s="88"/>
      <c r="AT174" s="86" t="s">
        <v>92</v>
      </c>
      <c r="AU174" s="86" t="s">
        <v>2</v>
      </c>
      <c r="AV174" s="84" t="s">
        <v>2</v>
      </c>
      <c r="AW174" s="84" t="s">
        <v>94</v>
      </c>
      <c r="AX174" s="84" t="s">
        <v>79</v>
      </c>
      <c r="AY174" s="86" t="s">
        <v>81</v>
      </c>
    </row>
    <row r="175" spans="2:65" s="8" customFormat="1" ht="44.25" customHeight="1" x14ac:dyDescent="0.2">
      <c r="B175" s="69"/>
      <c r="C175" s="129" t="s">
        <v>140</v>
      </c>
      <c r="D175" s="129" t="s">
        <v>83</v>
      </c>
      <c r="E175" s="130" t="s">
        <v>141</v>
      </c>
      <c r="F175" s="131" t="s">
        <v>142</v>
      </c>
      <c r="G175" s="132" t="s">
        <v>86</v>
      </c>
      <c r="H175" s="133">
        <v>1105.5</v>
      </c>
      <c r="I175" s="70"/>
      <c r="J175" s="134">
        <f>ROUND(I175*H175,2)</f>
        <v>0</v>
      </c>
      <c r="K175" s="131" t="s">
        <v>87</v>
      </c>
      <c r="L175" s="9"/>
      <c r="M175" s="71" t="s">
        <v>10</v>
      </c>
      <c r="N175" s="72" t="s">
        <v>32</v>
      </c>
      <c r="O175" s="73">
        <v>7.0000000000000001E-3</v>
      </c>
      <c r="P175" s="73">
        <f>O175*H175</f>
        <v>7.7385000000000002</v>
      </c>
      <c r="Q175" s="73">
        <v>6.0000000000000002E-5</v>
      </c>
      <c r="R175" s="73">
        <f>Q175*H175</f>
        <v>6.633E-2</v>
      </c>
      <c r="S175" s="73">
        <v>0.10299999999999999</v>
      </c>
      <c r="T175" s="74">
        <f>S175*H175</f>
        <v>113.86649999999999</v>
      </c>
      <c r="AR175" s="75" t="s">
        <v>88</v>
      </c>
      <c r="AT175" s="75" t="s">
        <v>83</v>
      </c>
      <c r="AU175" s="75" t="s">
        <v>2</v>
      </c>
      <c r="AY175" s="1" t="s">
        <v>81</v>
      </c>
      <c r="BE175" s="76">
        <f>IF(N175="základní",J175,0)</f>
        <v>0</v>
      </c>
      <c r="BF175" s="76">
        <f>IF(N175="snížená",J175,0)</f>
        <v>0</v>
      </c>
      <c r="BG175" s="76">
        <f>IF(N175="zákl. přenesená",J175,0)</f>
        <v>0</v>
      </c>
      <c r="BH175" s="76">
        <f>IF(N175="sníž. přenesená",J175,0)</f>
        <v>0</v>
      </c>
      <c r="BI175" s="76">
        <f>IF(N175="nulová",J175,0)</f>
        <v>0</v>
      </c>
      <c r="BJ175" s="1" t="s">
        <v>79</v>
      </c>
      <c r="BK175" s="76">
        <f>ROUND(I175*H175,2)</f>
        <v>0</v>
      </c>
      <c r="BL175" s="1" t="s">
        <v>88</v>
      </c>
      <c r="BM175" s="75" t="s">
        <v>143</v>
      </c>
    </row>
    <row r="176" spans="2:65" s="8" customFormat="1" ht="19.2" x14ac:dyDescent="0.2">
      <c r="B176" s="9"/>
      <c r="C176" s="109"/>
      <c r="D176" s="135" t="s">
        <v>90</v>
      </c>
      <c r="E176" s="109"/>
      <c r="F176" s="136" t="s">
        <v>144</v>
      </c>
      <c r="G176" s="109"/>
      <c r="H176" s="109"/>
      <c r="I176" s="154"/>
      <c r="J176" s="109"/>
      <c r="K176" s="109"/>
      <c r="L176" s="9"/>
      <c r="M176" s="77"/>
      <c r="T176" s="78"/>
      <c r="AT176" s="1" t="s">
        <v>90</v>
      </c>
      <c r="AU176" s="1" t="s">
        <v>2</v>
      </c>
    </row>
    <row r="177" spans="2:65" s="79" customFormat="1" x14ac:dyDescent="0.2">
      <c r="B177" s="80"/>
      <c r="C177" s="137"/>
      <c r="D177" s="135" t="s">
        <v>92</v>
      </c>
      <c r="E177" s="138" t="s">
        <v>10</v>
      </c>
      <c r="F177" s="139" t="s">
        <v>93</v>
      </c>
      <c r="G177" s="137"/>
      <c r="H177" s="138" t="s">
        <v>10</v>
      </c>
      <c r="I177" s="156"/>
      <c r="J177" s="137"/>
      <c r="K177" s="137"/>
      <c r="L177" s="80"/>
      <c r="M177" s="82"/>
      <c r="T177" s="83"/>
      <c r="AT177" s="81" t="s">
        <v>92</v>
      </c>
      <c r="AU177" s="81" t="s">
        <v>2</v>
      </c>
      <c r="AV177" s="79" t="s">
        <v>79</v>
      </c>
      <c r="AW177" s="79" t="s">
        <v>94</v>
      </c>
      <c r="AX177" s="79" t="s">
        <v>80</v>
      </c>
      <c r="AY177" s="81" t="s">
        <v>81</v>
      </c>
    </row>
    <row r="178" spans="2:65" s="79" customFormat="1" x14ac:dyDescent="0.2">
      <c r="B178" s="80"/>
      <c r="C178" s="137"/>
      <c r="D178" s="135" t="s">
        <v>92</v>
      </c>
      <c r="E178" s="138" t="s">
        <v>10</v>
      </c>
      <c r="F178" s="139" t="s">
        <v>95</v>
      </c>
      <c r="G178" s="137"/>
      <c r="H178" s="138" t="s">
        <v>10</v>
      </c>
      <c r="I178" s="156"/>
      <c r="J178" s="137"/>
      <c r="K178" s="137"/>
      <c r="L178" s="80"/>
      <c r="M178" s="82"/>
      <c r="T178" s="83"/>
      <c r="AT178" s="81" t="s">
        <v>92</v>
      </c>
      <c r="AU178" s="81" t="s">
        <v>2</v>
      </c>
      <c r="AV178" s="79" t="s">
        <v>79</v>
      </c>
      <c r="AW178" s="79" t="s">
        <v>94</v>
      </c>
      <c r="AX178" s="79" t="s">
        <v>80</v>
      </c>
      <c r="AY178" s="81" t="s">
        <v>81</v>
      </c>
    </row>
    <row r="179" spans="2:65" s="84" customFormat="1" x14ac:dyDescent="0.2">
      <c r="B179" s="85"/>
      <c r="C179" s="140"/>
      <c r="D179" s="135" t="s">
        <v>92</v>
      </c>
      <c r="E179" s="141" t="s">
        <v>10</v>
      </c>
      <c r="F179" s="142" t="s">
        <v>145</v>
      </c>
      <c r="G179" s="140"/>
      <c r="H179" s="143">
        <v>1105.5</v>
      </c>
      <c r="I179" s="157"/>
      <c r="J179" s="140"/>
      <c r="K179" s="140"/>
      <c r="L179" s="85"/>
      <c r="M179" s="87"/>
      <c r="T179" s="88"/>
      <c r="AT179" s="86" t="s">
        <v>92</v>
      </c>
      <c r="AU179" s="86" t="s">
        <v>2</v>
      </c>
      <c r="AV179" s="84" t="s">
        <v>2</v>
      </c>
      <c r="AW179" s="84" t="s">
        <v>94</v>
      </c>
      <c r="AX179" s="84" t="s">
        <v>79</v>
      </c>
      <c r="AY179" s="86" t="s">
        <v>81</v>
      </c>
    </row>
    <row r="180" spans="2:65" s="8" customFormat="1" ht="44.25" customHeight="1" x14ac:dyDescent="0.2">
      <c r="B180" s="69"/>
      <c r="C180" s="129" t="s">
        <v>146</v>
      </c>
      <c r="D180" s="129" t="s">
        <v>83</v>
      </c>
      <c r="E180" s="130" t="s">
        <v>147</v>
      </c>
      <c r="F180" s="131" t="s">
        <v>148</v>
      </c>
      <c r="G180" s="132" t="s">
        <v>86</v>
      </c>
      <c r="H180" s="133">
        <v>686.22</v>
      </c>
      <c r="I180" s="70"/>
      <c r="J180" s="134">
        <f>ROUND(I180*H180,2)</f>
        <v>0</v>
      </c>
      <c r="K180" s="131" t="s">
        <v>87</v>
      </c>
      <c r="L180" s="9"/>
      <c r="M180" s="71" t="s">
        <v>10</v>
      </c>
      <c r="N180" s="72" t="s">
        <v>32</v>
      </c>
      <c r="O180" s="73">
        <v>8.9999999999999993E-3</v>
      </c>
      <c r="P180" s="73">
        <f>O180*H180</f>
        <v>6.17598</v>
      </c>
      <c r="Q180" s="73">
        <v>9.0000000000000006E-5</v>
      </c>
      <c r="R180" s="73">
        <f>Q180*H180</f>
        <v>6.1759800000000004E-2</v>
      </c>
      <c r="S180" s="73">
        <v>0.128</v>
      </c>
      <c r="T180" s="74">
        <f>S180*H180</f>
        <v>87.836160000000007</v>
      </c>
      <c r="AR180" s="75" t="s">
        <v>88</v>
      </c>
      <c r="AT180" s="75" t="s">
        <v>83</v>
      </c>
      <c r="AU180" s="75" t="s">
        <v>2</v>
      </c>
      <c r="AY180" s="1" t="s">
        <v>81</v>
      </c>
      <c r="BE180" s="76">
        <f>IF(N180="základní",J180,0)</f>
        <v>0</v>
      </c>
      <c r="BF180" s="76">
        <f>IF(N180="snížená",J180,0)</f>
        <v>0</v>
      </c>
      <c r="BG180" s="76">
        <f>IF(N180="zákl. přenesená",J180,0)</f>
        <v>0</v>
      </c>
      <c r="BH180" s="76">
        <f>IF(N180="sníž. přenesená",J180,0)</f>
        <v>0</v>
      </c>
      <c r="BI180" s="76">
        <f>IF(N180="nulová",J180,0)</f>
        <v>0</v>
      </c>
      <c r="BJ180" s="1" t="s">
        <v>79</v>
      </c>
      <c r="BK180" s="76">
        <f>ROUND(I180*H180,2)</f>
        <v>0</v>
      </c>
      <c r="BL180" s="1" t="s">
        <v>88</v>
      </c>
      <c r="BM180" s="75" t="s">
        <v>149</v>
      </c>
    </row>
    <row r="181" spans="2:65" s="8" customFormat="1" ht="19.2" x14ac:dyDescent="0.2">
      <c r="B181" s="9"/>
      <c r="C181" s="109"/>
      <c r="D181" s="135" t="s">
        <v>90</v>
      </c>
      <c r="E181" s="109"/>
      <c r="F181" s="136" t="s">
        <v>150</v>
      </c>
      <c r="G181" s="109"/>
      <c r="H181" s="109"/>
      <c r="I181" s="154"/>
      <c r="J181" s="109"/>
      <c r="K181" s="109"/>
      <c r="L181" s="9"/>
      <c r="M181" s="77"/>
      <c r="T181" s="78"/>
      <c r="AT181" s="1" t="s">
        <v>90</v>
      </c>
      <c r="AU181" s="1" t="s">
        <v>2</v>
      </c>
    </row>
    <row r="182" spans="2:65" s="79" customFormat="1" x14ac:dyDescent="0.2">
      <c r="B182" s="80"/>
      <c r="C182" s="137"/>
      <c r="D182" s="135" t="s">
        <v>92</v>
      </c>
      <c r="E182" s="138" t="s">
        <v>10</v>
      </c>
      <c r="F182" s="139" t="s">
        <v>93</v>
      </c>
      <c r="G182" s="137"/>
      <c r="H182" s="138" t="s">
        <v>10</v>
      </c>
      <c r="I182" s="156"/>
      <c r="J182" s="137"/>
      <c r="K182" s="137"/>
      <c r="L182" s="80"/>
      <c r="M182" s="82"/>
      <c r="T182" s="83"/>
      <c r="AT182" s="81" t="s">
        <v>92</v>
      </c>
      <c r="AU182" s="81" t="s">
        <v>2</v>
      </c>
      <c r="AV182" s="79" t="s">
        <v>79</v>
      </c>
      <c r="AW182" s="79" t="s">
        <v>94</v>
      </c>
      <c r="AX182" s="79" t="s">
        <v>80</v>
      </c>
      <c r="AY182" s="81" t="s">
        <v>81</v>
      </c>
    </row>
    <row r="183" spans="2:65" s="79" customFormat="1" x14ac:dyDescent="0.2">
      <c r="B183" s="80"/>
      <c r="C183" s="137"/>
      <c r="D183" s="135" t="s">
        <v>92</v>
      </c>
      <c r="E183" s="138" t="s">
        <v>10</v>
      </c>
      <c r="F183" s="139" t="s">
        <v>151</v>
      </c>
      <c r="G183" s="137"/>
      <c r="H183" s="138" t="s">
        <v>10</v>
      </c>
      <c r="I183" s="156"/>
      <c r="J183" s="137"/>
      <c r="K183" s="137"/>
      <c r="L183" s="80"/>
      <c r="M183" s="82"/>
      <c r="T183" s="83"/>
      <c r="AT183" s="81" t="s">
        <v>92</v>
      </c>
      <c r="AU183" s="81" t="s">
        <v>2</v>
      </c>
      <c r="AV183" s="79" t="s">
        <v>79</v>
      </c>
      <c r="AW183" s="79" t="s">
        <v>94</v>
      </c>
      <c r="AX183" s="79" t="s">
        <v>80</v>
      </c>
      <c r="AY183" s="81" t="s">
        <v>81</v>
      </c>
    </row>
    <row r="184" spans="2:65" s="84" customFormat="1" x14ac:dyDescent="0.2">
      <c r="B184" s="85"/>
      <c r="C184" s="140"/>
      <c r="D184" s="135" t="s">
        <v>92</v>
      </c>
      <c r="E184" s="141" t="s">
        <v>10</v>
      </c>
      <c r="F184" s="142" t="s">
        <v>152</v>
      </c>
      <c r="G184" s="140"/>
      <c r="H184" s="143">
        <v>686.22</v>
      </c>
      <c r="I184" s="157"/>
      <c r="J184" s="140"/>
      <c r="K184" s="140"/>
      <c r="L184" s="85"/>
      <c r="M184" s="87"/>
      <c r="T184" s="88"/>
      <c r="AT184" s="86" t="s">
        <v>92</v>
      </c>
      <c r="AU184" s="86" t="s">
        <v>2</v>
      </c>
      <c r="AV184" s="84" t="s">
        <v>2</v>
      </c>
      <c r="AW184" s="84" t="s">
        <v>94</v>
      </c>
      <c r="AX184" s="84" t="s">
        <v>79</v>
      </c>
      <c r="AY184" s="86" t="s">
        <v>81</v>
      </c>
    </row>
    <row r="185" spans="2:65" s="8" customFormat="1" ht="44.25" customHeight="1" x14ac:dyDescent="0.2">
      <c r="B185" s="69"/>
      <c r="C185" s="129" t="s">
        <v>153</v>
      </c>
      <c r="D185" s="129" t="s">
        <v>83</v>
      </c>
      <c r="E185" s="130" t="s">
        <v>154</v>
      </c>
      <c r="F185" s="131" t="s">
        <v>155</v>
      </c>
      <c r="G185" s="132" t="s">
        <v>86</v>
      </c>
      <c r="H185" s="133">
        <v>63.8</v>
      </c>
      <c r="I185" s="70"/>
      <c r="J185" s="134">
        <f>ROUND(I185*H185,2)</f>
        <v>0</v>
      </c>
      <c r="K185" s="131" t="s">
        <v>10</v>
      </c>
      <c r="L185" s="9"/>
      <c r="M185" s="71" t="s">
        <v>10</v>
      </c>
      <c r="N185" s="72" t="s">
        <v>32</v>
      </c>
      <c r="O185" s="73">
        <v>8.9999999999999993E-3</v>
      </c>
      <c r="P185" s="73">
        <f>O185*H185</f>
        <v>0.57419999999999993</v>
      </c>
      <c r="Q185" s="73">
        <v>9.0000000000000006E-5</v>
      </c>
      <c r="R185" s="73">
        <f>Q185*H185</f>
        <v>5.7419999999999997E-3</v>
      </c>
      <c r="S185" s="73">
        <v>0.188</v>
      </c>
      <c r="T185" s="74">
        <f>S185*H185</f>
        <v>11.994399999999999</v>
      </c>
      <c r="AR185" s="75" t="s">
        <v>88</v>
      </c>
      <c r="AT185" s="75" t="s">
        <v>83</v>
      </c>
      <c r="AU185" s="75" t="s">
        <v>2</v>
      </c>
      <c r="AY185" s="1" t="s">
        <v>81</v>
      </c>
      <c r="BE185" s="76">
        <f>IF(N185="základní",J185,0)</f>
        <v>0</v>
      </c>
      <c r="BF185" s="76">
        <f>IF(N185="snížená",J185,0)</f>
        <v>0</v>
      </c>
      <c r="BG185" s="76">
        <f>IF(N185="zákl. přenesená",J185,0)</f>
        <v>0</v>
      </c>
      <c r="BH185" s="76">
        <f>IF(N185="sníž. přenesená",J185,0)</f>
        <v>0</v>
      </c>
      <c r="BI185" s="76">
        <f>IF(N185="nulová",J185,0)</f>
        <v>0</v>
      </c>
      <c r="BJ185" s="1" t="s">
        <v>79</v>
      </c>
      <c r="BK185" s="76">
        <f>ROUND(I185*H185,2)</f>
        <v>0</v>
      </c>
      <c r="BL185" s="1" t="s">
        <v>88</v>
      </c>
      <c r="BM185" s="75" t="s">
        <v>156</v>
      </c>
    </row>
    <row r="186" spans="2:65" s="8" customFormat="1" ht="19.2" x14ac:dyDescent="0.2">
      <c r="B186" s="9"/>
      <c r="C186" s="109"/>
      <c r="D186" s="135" t="s">
        <v>90</v>
      </c>
      <c r="E186" s="109"/>
      <c r="F186" s="136" t="s">
        <v>157</v>
      </c>
      <c r="G186" s="109"/>
      <c r="H186" s="109"/>
      <c r="I186" s="154"/>
      <c r="J186" s="109"/>
      <c r="K186" s="109"/>
      <c r="L186" s="9"/>
      <c r="M186" s="77"/>
      <c r="T186" s="78"/>
      <c r="AT186" s="1" t="s">
        <v>90</v>
      </c>
      <c r="AU186" s="1" t="s">
        <v>2</v>
      </c>
    </row>
    <row r="187" spans="2:65" s="79" customFormat="1" x14ac:dyDescent="0.2">
      <c r="B187" s="80"/>
      <c r="C187" s="137"/>
      <c r="D187" s="135" t="s">
        <v>92</v>
      </c>
      <c r="E187" s="138" t="s">
        <v>10</v>
      </c>
      <c r="F187" s="139" t="s">
        <v>93</v>
      </c>
      <c r="G187" s="137"/>
      <c r="H187" s="138" t="s">
        <v>10</v>
      </c>
      <c r="I187" s="156"/>
      <c r="J187" s="137"/>
      <c r="K187" s="137"/>
      <c r="L187" s="80"/>
      <c r="M187" s="82"/>
      <c r="T187" s="83"/>
      <c r="AT187" s="81" t="s">
        <v>92</v>
      </c>
      <c r="AU187" s="81" t="s">
        <v>2</v>
      </c>
      <c r="AV187" s="79" t="s">
        <v>79</v>
      </c>
      <c r="AW187" s="79" t="s">
        <v>94</v>
      </c>
      <c r="AX187" s="79" t="s">
        <v>80</v>
      </c>
      <c r="AY187" s="81" t="s">
        <v>81</v>
      </c>
    </row>
    <row r="188" spans="2:65" s="79" customFormat="1" x14ac:dyDescent="0.2">
      <c r="B188" s="80"/>
      <c r="C188" s="137"/>
      <c r="D188" s="135" t="s">
        <v>92</v>
      </c>
      <c r="E188" s="138" t="s">
        <v>10</v>
      </c>
      <c r="F188" s="139" t="s">
        <v>95</v>
      </c>
      <c r="G188" s="137"/>
      <c r="H188" s="138" t="s">
        <v>10</v>
      </c>
      <c r="I188" s="156"/>
      <c r="J188" s="137"/>
      <c r="K188" s="137"/>
      <c r="L188" s="80"/>
      <c r="M188" s="82"/>
      <c r="T188" s="83"/>
      <c r="AT188" s="81" t="s">
        <v>92</v>
      </c>
      <c r="AU188" s="81" t="s">
        <v>2</v>
      </c>
      <c r="AV188" s="79" t="s">
        <v>79</v>
      </c>
      <c r="AW188" s="79" t="s">
        <v>94</v>
      </c>
      <c r="AX188" s="79" t="s">
        <v>80</v>
      </c>
      <c r="AY188" s="81" t="s">
        <v>81</v>
      </c>
    </row>
    <row r="189" spans="2:65" s="84" customFormat="1" x14ac:dyDescent="0.2">
      <c r="B189" s="85"/>
      <c r="C189" s="140"/>
      <c r="D189" s="135" t="s">
        <v>92</v>
      </c>
      <c r="E189" s="141" t="s">
        <v>10</v>
      </c>
      <c r="F189" s="142" t="s">
        <v>116</v>
      </c>
      <c r="G189" s="140"/>
      <c r="H189" s="143">
        <v>63.8</v>
      </c>
      <c r="I189" s="157"/>
      <c r="J189" s="140"/>
      <c r="K189" s="140"/>
      <c r="L189" s="85"/>
      <c r="M189" s="87"/>
      <c r="T189" s="88"/>
      <c r="AT189" s="86" t="s">
        <v>92</v>
      </c>
      <c r="AU189" s="86" t="s">
        <v>2</v>
      </c>
      <c r="AV189" s="84" t="s">
        <v>2</v>
      </c>
      <c r="AW189" s="84" t="s">
        <v>94</v>
      </c>
      <c r="AX189" s="84" t="s">
        <v>79</v>
      </c>
      <c r="AY189" s="86" t="s">
        <v>81</v>
      </c>
    </row>
    <row r="190" spans="2:65" s="8" customFormat="1" ht="33" customHeight="1" x14ac:dyDescent="0.2">
      <c r="B190" s="69"/>
      <c r="C190" s="129" t="s">
        <v>158</v>
      </c>
      <c r="D190" s="129" t="s">
        <v>83</v>
      </c>
      <c r="E190" s="130" t="s">
        <v>159</v>
      </c>
      <c r="F190" s="131" t="s">
        <v>160</v>
      </c>
      <c r="G190" s="132" t="s">
        <v>161</v>
      </c>
      <c r="H190" s="133">
        <v>110</v>
      </c>
      <c r="I190" s="70"/>
      <c r="J190" s="134">
        <f>ROUND(I190*H190,2)</f>
        <v>0</v>
      </c>
      <c r="K190" s="131" t="s">
        <v>87</v>
      </c>
      <c r="L190" s="9"/>
      <c r="M190" s="71" t="s">
        <v>10</v>
      </c>
      <c r="N190" s="72" t="s">
        <v>32</v>
      </c>
      <c r="O190" s="73">
        <v>0.27200000000000002</v>
      </c>
      <c r="P190" s="73">
        <f>O190*H190</f>
        <v>29.92</v>
      </c>
      <c r="Q190" s="73">
        <v>0</v>
      </c>
      <c r="R190" s="73">
        <f>Q190*H190</f>
        <v>0</v>
      </c>
      <c r="S190" s="73">
        <v>0.28999999999999998</v>
      </c>
      <c r="T190" s="74">
        <f>S190*H190</f>
        <v>31.9</v>
      </c>
      <c r="AR190" s="75" t="s">
        <v>88</v>
      </c>
      <c r="AT190" s="75" t="s">
        <v>83</v>
      </c>
      <c r="AU190" s="75" t="s">
        <v>2</v>
      </c>
      <c r="AY190" s="1" t="s">
        <v>81</v>
      </c>
      <c r="BE190" s="76">
        <f>IF(N190="základní",J190,0)</f>
        <v>0</v>
      </c>
      <c r="BF190" s="76">
        <f>IF(N190="snížená",J190,0)</f>
        <v>0</v>
      </c>
      <c r="BG190" s="76">
        <f>IF(N190="zákl. přenesená",J190,0)</f>
        <v>0</v>
      </c>
      <c r="BH190" s="76">
        <f>IF(N190="sníž. přenesená",J190,0)</f>
        <v>0</v>
      </c>
      <c r="BI190" s="76">
        <f>IF(N190="nulová",J190,0)</f>
        <v>0</v>
      </c>
      <c r="BJ190" s="1" t="s">
        <v>79</v>
      </c>
      <c r="BK190" s="76">
        <f>ROUND(I190*H190,2)</f>
        <v>0</v>
      </c>
      <c r="BL190" s="1" t="s">
        <v>88</v>
      </c>
      <c r="BM190" s="75" t="s">
        <v>162</v>
      </c>
    </row>
    <row r="191" spans="2:65" s="84" customFormat="1" x14ac:dyDescent="0.2">
      <c r="B191" s="85"/>
      <c r="C191" s="140"/>
      <c r="D191" s="135" t="s">
        <v>92</v>
      </c>
      <c r="E191" s="141" t="s">
        <v>10</v>
      </c>
      <c r="F191" s="142" t="s">
        <v>163</v>
      </c>
      <c r="G191" s="140"/>
      <c r="H191" s="143">
        <v>110</v>
      </c>
      <c r="I191" s="157"/>
      <c r="J191" s="140"/>
      <c r="K191" s="140"/>
      <c r="L191" s="85"/>
      <c r="M191" s="87"/>
      <c r="T191" s="88"/>
      <c r="AT191" s="86" t="s">
        <v>92</v>
      </c>
      <c r="AU191" s="86" t="s">
        <v>2</v>
      </c>
      <c r="AV191" s="84" t="s">
        <v>2</v>
      </c>
      <c r="AW191" s="84" t="s">
        <v>94</v>
      </c>
      <c r="AX191" s="84" t="s">
        <v>79</v>
      </c>
      <c r="AY191" s="86" t="s">
        <v>81</v>
      </c>
    </row>
    <row r="192" spans="2:65" s="8" customFormat="1" ht="21.75" customHeight="1" x14ac:dyDescent="0.2">
      <c r="B192" s="69"/>
      <c r="C192" s="129" t="s">
        <v>164</v>
      </c>
      <c r="D192" s="129" t="s">
        <v>83</v>
      </c>
      <c r="E192" s="130" t="s">
        <v>165</v>
      </c>
      <c r="F192" s="131" t="s">
        <v>166</v>
      </c>
      <c r="G192" s="132" t="s">
        <v>167</v>
      </c>
      <c r="H192" s="133">
        <v>6825.6</v>
      </c>
      <c r="I192" s="70"/>
      <c r="J192" s="134">
        <f>ROUND(I192*H192,2)</f>
        <v>0</v>
      </c>
      <c r="K192" s="131" t="s">
        <v>87</v>
      </c>
      <c r="L192" s="9"/>
      <c r="M192" s="71" t="s">
        <v>10</v>
      </c>
      <c r="N192" s="72" t="s">
        <v>32</v>
      </c>
      <c r="O192" s="73">
        <v>0.184</v>
      </c>
      <c r="P192" s="73">
        <f>O192*H192</f>
        <v>1255.9104</v>
      </c>
      <c r="Q192" s="73">
        <v>3.0000000000000001E-5</v>
      </c>
      <c r="R192" s="73">
        <f>Q192*H192</f>
        <v>0.20476800000000001</v>
      </c>
      <c r="S192" s="73">
        <v>0</v>
      </c>
      <c r="T192" s="74">
        <f>S192*H192</f>
        <v>0</v>
      </c>
      <c r="AR192" s="75" t="s">
        <v>88</v>
      </c>
      <c r="AT192" s="75" t="s">
        <v>83</v>
      </c>
      <c r="AU192" s="75" t="s">
        <v>2</v>
      </c>
      <c r="AY192" s="1" t="s">
        <v>81</v>
      </c>
      <c r="BE192" s="76">
        <f>IF(N192="základní",J192,0)</f>
        <v>0</v>
      </c>
      <c r="BF192" s="76">
        <f>IF(N192="snížená",J192,0)</f>
        <v>0</v>
      </c>
      <c r="BG192" s="76">
        <f>IF(N192="zákl. přenesená",J192,0)</f>
        <v>0</v>
      </c>
      <c r="BH192" s="76">
        <f>IF(N192="sníž. přenesená",J192,0)</f>
        <v>0</v>
      </c>
      <c r="BI192" s="76">
        <f>IF(N192="nulová",J192,0)</f>
        <v>0</v>
      </c>
      <c r="BJ192" s="1" t="s">
        <v>79</v>
      </c>
      <c r="BK192" s="76">
        <f>ROUND(I192*H192,2)</f>
        <v>0</v>
      </c>
      <c r="BL192" s="1" t="s">
        <v>88</v>
      </c>
      <c r="BM192" s="75" t="s">
        <v>168</v>
      </c>
    </row>
    <row r="193" spans="2:65" s="84" customFormat="1" x14ac:dyDescent="0.2">
      <c r="B193" s="85"/>
      <c r="C193" s="140"/>
      <c r="D193" s="135" t="s">
        <v>92</v>
      </c>
      <c r="E193" s="141" t="s">
        <v>10</v>
      </c>
      <c r="F193" s="142" t="s">
        <v>169</v>
      </c>
      <c r="G193" s="140"/>
      <c r="H193" s="143">
        <v>6825.6</v>
      </c>
      <c r="I193" s="157"/>
      <c r="J193" s="140"/>
      <c r="K193" s="140"/>
      <c r="L193" s="85"/>
      <c r="M193" s="87"/>
      <c r="T193" s="88"/>
      <c r="AT193" s="86" t="s">
        <v>92</v>
      </c>
      <c r="AU193" s="86" t="s">
        <v>2</v>
      </c>
      <c r="AV193" s="84" t="s">
        <v>2</v>
      </c>
      <c r="AW193" s="84" t="s">
        <v>94</v>
      </c>
      <c r="AX193" s="84" t="s">
        <v>79</v>
      </c>
      <c r="AY193" s="86" t="s">
        <v>81</v>
      </c>
    </row>
    <row r="194" spans="2:65" s="8" customFormat="1" ht="33" customHeight="1" x14ac:dyDescent="0.2">
      <c r="B194" s="69"/>
      <c r="C194" s="129" t="s">
        <v>170</v>
      </c>
      <c r="D194" s="129" t="s">
        <v>83</v>
      </c>
      <c r="E194" s="130" t="s">
        <v>171</v>
      </c>
      <c r="F194" s="131" t="s">
        <v>172</v>
      </c>
      <c r="G194" s="132" t="s">
        <v>173</v>
      </c>
      <c r="H194" s="133">
        <v>284.39999999999998</v>
      </c>
      <c r="I194" s="70"/>
      <c r="J194" s="134">
        <f>ROUND(I194*H194,2)</f>
        <v>0</v>
      </c>
      <c r="K194" s="131" t="s">
        <v>87</v>
      </c>
      <c r="L194" s="9"/>
      <c r="M194" s="71" t="s">
        <v>10</v>
      </c>
      <c r="N194" s="72" t="s">
        <v>32</v>
      </c>
      <c r="O194" s="73">
        <v>0</v>
      </c>
      <c r="P194" s="73">
        <f>O194*H194</f>
        <v>0</v>
      </c>
      <c r="Q194" s="73">
        <v>0</v>
      </c>
      <c r="R194" s="73">
        <f>Q194*H194</f>
        <v>0</v>
      </c>
      <c r="S194" s="73">
        <v>0</v>
      </c>
      <c r="T194" s="74">
        <f>S194*H194</f>
        <v>0</v>
      </c>
      <c r="AR194" s="75" t="s">
        <v>88</v>
      </c>
      <c r="AT194" s="75" t="s">
        <v>83</v>
      </c>
      <c r="AU194" s="75" t="s">
        <v>2</v>
      </c>
      <c r="AY194" s="1" t="s">
        <v>81</v>
      </c>
      <c r="BE194" s="76">
        <f>IF(N194="základní",J194,0)</f>
        <v>0</v>
      </c>
      <c r="BF194" s="76">
        <f>IF(N194="snížená",J194,0)</f>
        <v>0</v>
      </c>
      <c r="BG194" s="76">
        <f>IF(N194="zákl. přenesená",J194,0)</f>
        <v>0</v>
      </c>
      <c r="BH194" s="76">
        <f>IF(N194="sníž. přenesená",J194,0)</f>
        <v>0</v>
      </c>
      <c r="BI194" s="76">
        <f>IF(N194="nulová",J194,0)</f>
        <v>0</v>
      </c>
      <c r="BJ194" s="1" t="s">
        <v>79</v>
      </c>
      <c r="BK194" s="76">
        <f>ROUND(I194*H194,2)</f>
        <v>0</v>
      </c>
      <c r="BL194" s="1" t="s">
        <v>88</v>
      </c>
      <c r="BM194" s="75" t="s">
        <v>174</v>
      </c>
    </row>
    <row r="195" spans="2:65" s="84" customFormat="1" x14ac:dyDescent="0.2">
      <c r="B195" s="85"/>
      <c r="C195" s="140"/>
      <c r="D195" s="135" t="s">
        <v>92</v>
      </c>
      <c r="E195" s="141" t="s">
        <v>10</v>
      </c>
      <c r="F195" s="142" t="s">
        <v>175</v>
      </c>
      <c r="G195" s="140"/>
      <c r="H195" s="143">
        <v>284.39999999999998</v>
      </c>
      <c r="I195" s="157"/>
      <c r="J195" s="140"/>
      <c r="K195" s="140"/>
      <c r="L195" s="85"/>
      <c r="M195" s="87"/>
      <c r="T195" s="88"/>
      <c r="AT195" s="86" t="s">
        <v>92</v>
      </c>
      <c r="AU195" s="86" t="s">
        <v>2</v>
      </c>
      <c r="AV195" s="84" t="s">
        <v>2</v>
      </c>
      <c r="AW195" s="84" t="s">
        <v>94</v>
      </c>
      <c r="AX195" s="84" t="s">
        <v>79</v>
      </c>
      <c r="AY195" s="86" t="s">
        <v>81</v>
      </c>
    </row>
    <row r="196" spans="2:65" s="8" customFormat="1" ht="78" customHeight="1" x14ac:dyDescent="0.2">
      <c r="B196" s="69"/>
      <c r="C196" s="129" t="s">
        <v>176</v>
      </c>
      <c r="D196" s="129" t="s">
        <v>83</v>
      </c>
      <c r="E196" s="130" t="s">
        <v>177</v>
      </c>
      <c r="F196" s="131" t="s">
        <v>178</v>
      </c>
      <c r="G196" s="132" t="s">
        <v>161</v>
      </c>
      <c r="H196" s="133">
        <v>204.6</v>
      </c>
      <c r="I196" s="70"/>
      <c r="J196" s="134">
        <f>ROUND(I196*H196,2)</f>
        <v>0</v>
      </c>
      <c r="K196" s="131" t="s">
        <v>87</v>
      </c>
      <c r="L196" s="9"/>
      <c r="M196" s="71" t="s">
        <v>10</v>
      </c>
      <c r="N196" s="72" t="s">
        <v>32</v>
      </c>
      <c r="O196" s="73">
        <v>0.58099999999999996</v>
      </c>
      <c r="P196" s="73">
        <f>O196*H196</f>
        <v>118.87259999999999</v>
      </c>
      <c r="Q196" s="73">
        <v>3.6900000000000002E-2</v>
      </c>
      <c r="R196" s="73">
        <f>Q196*H196</f>
        <v>7.5497399999999999</v>
      </c>
      <c r="S196" s="73">
        <v>0</v>
      </c>
      <c r="T196" s="74">
        <f>S196*H196</f>
        <v>0</v>
      </c>
      <c r="AR196" s="75" t="s">
        <v>88</v>
      </c>
      <c r="AT196" s="75" t="s">
        <v>83</v>
      </c>
      <c r="AU196" s="75" t="s">
        <v>2</v>
      </c>
      <c r="AY196" s="1" t="s">
        <v>81</v>
      </c>
      <c r="BE196" s="76">
        <f>IF(N196="základní",J196,0)</f>
        <v>0</v>
      </c>
      <c r="BF196" s="76">
        <f>IF(N196="snížená",J196,0)</f>
        <v>0</v>
      </c>
      <c r="BG196" s="76">
        <f>IF(N196="zákl. přenesená",J196,0)</f>
        <v>0</v>
      </c>
      <c r="BH196" s="76">
        <f>IF(N196="sníž. přenesená",J196,0)</f>
        <v>0</v>
      </c>
      <c r="BI196" s="76">
        <f>IF(N196="nulová",J196,0)</f>
        <v>0</v>
      </c>
      <c r="BJ196" s="1" t="s">
        <v>79</v>
      </c>
      <c r="BK196" s="76">
        <f>ROUND(I196*H196,2)</f>
        <v>0</v>
      </c>
      <c r="BL196" s="1" t="s">
        <v>88</v>
      </c>
      <c r="BM196" s="75" t="s">
        <v>179</v>
      </c>
    </row>
    <row r="197" spans="2:65" s="84" customFormat="1" x14ac:dyDescent="0.2">
      <c r="B197" s="85"/>
      <c r="C197" s="140"/>
      <c r="D197" s="135" t="s">
        <v>92</v>
      </c>
      <c r="E197" s="141" t="s">
        <v>10</v>
      </c>
      <c r="F197" s="142" t="s">
        <v>180</v>
      </c>
      <c r="G197" s="140"/>
      <c r="H197" s="143">
        <v>204.6</v>
      </c>
      <c r="I197" s="157"/>
      <c r="J197" s="140"/>
      <c r="K197" s="140"/>
      <c r="L197" s="85"/>
      <c r="M197" s="87"/>
      <c r="T197" s="88"/>
      <c r="AT197" s="86" t="s">
        <v>92</v>
      </c>
      <c r="AU197" s="86" t="s">
        <v>2</v>
      </c>
      <c r="AV197" s="84" t="s">
        <v>2</v>
      </c>
      <c r="AW197" s="84" t="s">
        <v>94</v>
      </c>
      <c r="AX197" s="84" t="s">
        <v>79</v>
      </c>
      <c r="AY197" s="86" t="s">
        <v>81</v>
      </c>
    </row>
    <row r="198" spans="2:65" s="8" customFormat="1" ht="78" customHeight="1" x14ac:dyDescent="0.2">
      <c r="B198" s="69"/>
      <c r="C198" s="129" t="s">
        <v>181</v>
      </c>
      <c r="D198" s="129" t="s">
        <v>83</v>
      </c>
      <c r="E198" s="130" t="s">
        <v>182</v>
      </c>
      <c r="F198" s="131" t="s">
        <v>183</v>
      </c>
      <c r="G198" s="132" t="s">
        <v>161</v>
      </c>
      <c r="H198" s="133">
        <v>67.099999999999994</v>
      </c>
      <c r="I198" s="70"/>
      <c r="J198" s="134">
        <f>ROUND(I198*H198,2)</f>
        <v>0</v>
      </c>
      <c r="K198" s="131" t="s">
        <v>87</v>
      </c>
      <c r="L198" s="9"/>
      <c r="M198" s="71" t="s">
        <v>10</v>
      </c>
      <c r="N198" s="72" t="s">
        <v>32</v>
      </c>
      <c r="O198" s="73">
        <v>1.153</v>
      </c>
      <c r="P198" s="73">
        <f>O198*H198</f>
        <v>77.366299999999995</v>
      </c>
      <c r="Q198" s="73">
        <v>1.269E-2</v>
      </c>
      <c r="R198" s="73">
        <f>Q198*H198</f>
        <v>0.85149899999999989</v>
      </c>
      <c r="S198" s="73">
        <v>0</v>
      </c>
      <c r="T198" s="74">
        <f>S198*H198</f>
        <v>0</v>
      </c>
      <c r="AR198" s="75" t="s">
        <v>88</v>
      </c>
      <c r="AT198" s="75" t="s">
        <v>83</v>
      </c>
      <c r="AU198" s="75" t="s">
        <v>2</v>
      </c>
      <c r="AY198" s="1" t="s">
        <v>81</v>
      </c>
      <c r="BE198" s="76">
        <f>IF(N198="základní",J198,0)</f>
        <v>0</v>
      </c>
      <c r="BF198" s="76">
        <f>IF(N198="snížená",J198,0)</f>
        <v>0</v>
      </c>
      <c r="BG198" s="76">
        <f>IF(N198="zákl. přenesená",J198,0)</f>
        <v>0</v>
      </c>
      <c r="BH198" s="76">
        <f>IF(N198="sníž. přenesená",J198,0)</f>
        <v>0</v>
      </c>
      <c r="BI198" s="76">
        <f>IF(N198="nulová",J198,0)</f>
        <v>0</v>
      </c>
      <c r="BJ198" s="1" t="s">
        <v>79</v>
      </c>
      <c r="BK198" s="76">
        <f>ROUND(I198*H198,2)</f>
        <v>0</v>
      </c>
      <c r="BL198" s="1" t="s">
        <v>88</v>
      </c>
      <c r="BM198" s="75" t="s">
        <v>184</v>
      </c>
    </row>
    <row r="199" spans="2:65" s="84" customFormat="1" x14ac:dyDescent="0.2">
      <c r="B199" s="85"/>
      <c r="C199" s="140"/>
      <c r="D199" s="135" t="s">
        <v>92</v>
      </c>
      <c r="E199" s="141" t="s">
        <v>10</v>
      </c>
      <c r="F199" s="142" t="s">
        <v>185</v>
      </c>
      <c r="G199" s="140"/>
      <c r="H199" s="143">
        <v>67.099999999999994</v>
      </c>
      <c r="I199" s="157"/>
      <c r="J199" s="140"/>
      <c r="K199" s="140"/>
      <c r="L199" s="85"/>
      <c r="M199" s="87"/>
      <c r="T199" s="88"/>
      <c r="AT199" s="86" t="s">
        <v>92</v>
      </c>
      <c r="AU199" s="86" t="s">
        <v>2</v>
      </c>
      <c r="AV199" s="84" t="s">
        <v>2</v>
      </c>
      <c r="AW199" s="84" t="s">
        <v>94</v>
      </c>
      <c r="AX199" s="84" t="s">
        <v>79</v>
      </c>
      <c r="AY199" s="86" t="s">
        <v>81</v>
      </c>
    </row>
    <row r="200" spans="2:65" s="8" customFormat="1" ht="78" customHeight="1" x14ac:dyDescent="0.2">
      <c r="B200" s="69"/>
      <c r="C200" s="129" t="s">
        <v>186</v>
      </c>
      <c r="D200" s="129" t="s">
        <v>83</v>
      </c>
      <c r="E200" s="130" t="s">
        <v>187</v>
      </c>
      <c r="F200" s="131" t="s">
        <v>188</v>
      </c>
      <c r="G200" s="132" t="s">
        <v>161</v>
      </c>
      <c r="H200" s="133">
        <v>310.2</v>
      </c>
      <c r="I200" s="70"/>
      <c r="J200" s="134">
        <f>ROUND(I200*H200,2)</f>
        <v>0</v>
      </c>
      <c r="K200" s="131" t="s">
        <v>87</v>
      </c>
      <c r="L200" s="9"/>
      <c r="M200" s="71" t="s">
        <v>10</v>
      </c>
      <c r="N200" s="72" t="s">
        <v>32</v>
      </c>
      <c r="O200" s="73">
        <v>0.54700000000000004</v>
      </c>
      <c r="P200" s="73">
        <f>O200*H200</f>
        <v>169.67940000000002</v>
      </c>
      <c r="Q200" s="73">
        <v>3.6900000000000002E-2</v>
      </c>
      <c r="R200" s="73">
        <f>Q200*H200</f>
        <v>11.44638</v>
      </c>
      <c r="S200" s="73">
        <v>0</v>
      </c>
      <c r="T200" s="74">
        <f>S200*H200</f>
        <v>0</v>
      </c>
      <c r="AR200" s="75" t="s">
        <v>88</v>
      </c>
      <c r="AT200" s="75" t="s">
        <v>83</v>
      </c>
      <c r="AU200" s="75" t="s">
        <v>2</v>
      </c>
      <c r="AY200" s="1" t="s">
        <v>81</v>
      </c>
      <c r="BE200" s="76">
        <f>IF(N200="základní",J200,0)</f>
        <v>0</v>
      </c>
      <c r="BF200" s="76">
        <f>IF(N200="snížená",J200,0)</f>
        <v>0</v>
      </c>
      <c r="BG200" s="76">
        <f>IF(N200="zákl. přenesená",J200,0)</f>
        <v>0</v>
      </c>
      <c r="BH200" s="76">
        <f>IF(N200="sníž. přenesená",J200,0)</f>
        <v>0</v>
      </c>
      <c r="BI200" s="76">
        <f>IF(N200="nulová",J200,0)</f>
        <v>0</v>
      </c>
      <c r="BJ200" s="1" t="s">
        <v>79</v>
      </c>
      <c r="BK200" s="76">
        <f>ROUND(I200*H200,2)</f>
        <v>0</v>
      </c>
      <c r="BL200" s="1" t="s">
        <v>88</v>
      </c>
      <c r="BM200" s="75" t="s">
        <v>189</v>
      </c>
    </row>
    <row r="201" spans="2:65" s="84" customFormat="1" x14ac:dyDescent="0.2">
      <c r="B201" s="85"/>
      <c r="C201" s="140"/>
      <c r="D201" s="135" t="s">
        <v>92</v>
      </c>
      <c r="E201" s="141" t="s">
        <v>10</v>
      </c>
      <c r="F201" s="142" t="s">
        <v>190</v>
      </c>
      <c r="G201" s="140"/>
      <c r="H201" s="143">
        <v>310.2</v>
      </c>
      <c r="I201" s="157"/>
      <c r="J201" s="140"/>
      <c r="K201" s="140"/>
      <c r="L201" s="85"/>
      <c r="M201" s="87"/>
      <c r="T201" s="88"/>
      <c r="AT201" s="86" t="s">
        <v>92</v>
      </c>
      <c r="AU201" s="86" t="s">
        <v>2</v>
      </c>
      <c r="AV201" s="84" t="s">
        <v>2</v>
      </c>
      <c r="AW201" s="84" t="s">
        <v>94</v>
      </c>
      <c r="AX201" s="84" t="s">
        <v>79</v>
      </c>
      <c r="AY201" s="86" t="s">
        <v>81</v>
      </c>
    </row>
    <row r="202" spans="2:65" s="8" customFormat="1" ht="21.75" customHeight="1" x14ac:dyDescent="0.2">
      <c r="B202" s="69"/>
      <c r="C202" s="129" t="s">
        <v>191</v>
      </c>
      <c r="D202" s="129" t="s">
        <v>83</v>
      </c>
      <c r="E202" s="130" t="s">
        <v>192</v>
      </c>
      <c r="F202" s="131" t="s">
        <v>193</v>
      </c>
      <c r="G202" s="132" t="s">
        <v>86</v>
      </c>
      <c r="H202" s="133">
        <v>319</v>
      </c>
      <c r="I202" s="70"/>
      <c r="J202" s="134">
        <f>ROUND(I202*H202,2)</f>
        <v>0</v>
      </c>
      <c r="K202" s="131" t="s">
        <v>87</v>
      </c>
      <c r="L202" s="9"/>
      <c r="M202" s="71" t="s">
        <v>10</v>
      </c>
      <c r="N202" s="72" t="s">
        <v>32</v>
      </c>
      <c r="O202" s="73">
        <v>1.4999999999999999E-2</v>
      </c>
      <c r="P202" s="73">
        <f>O202*H202</f>
        <v>4.7850000000000001</v>
      </c>
      <c r="Q202" s="73">
        <v>0</v>
      </c>
      <c r="R202" s="73">
        <f>Q202*H202</f>
        <v>0</v>
      </c>
      <c r="S202" s="73">
        <v>0</v>
      </c>
      <c r="T202" s="74">
        <f>S202*H202</f>
        <v>0</v>
      </c>
      <c r="AR202" s="75" t="s">
        <v>88</v>
      </c>
      <c r="AT202" s="75" t="s">
        <v>83</v>
      </c>
      <c r="AU202" s="75" t="s">
        <v>2</v>
      </c>
      <c r="AY202" s="1" t="s">
        <v>81</v>
      </c>
      <c r="BE202" s="76">
        <f>IF(N202="základní",J202,0)</f>
        <v>0</v>
      </c>
      <c r="BF202" s="76">
        <f>IF(N202="snížená",J202,0)</f>
        <v>0</v>
      </c>
      <c r="BG202" s="76">
        <f>IF(N202="zákl. přenesená",J202,0)</f>
        <v>0</v>
      </c>
      <c r="BH202" s="76">
        <f>IF(N202="sníž. přenesená",J202,0)</f>
        <v>0</v>
      </c>
      <c r="BI202" s="76">
        <f>IF(N202="nulová",J202,0)</f>
        <v>0</v>
      </c>
      <c r="BJ202" s="1" t="s">
        <v>79</v>
      </c>
      <c r="BK202" s="76">
        <f>ROUND(I202*H202,2)</f>
        <v>0</v>
      </c>
      <c r="BL202" s="1" t="s">
        <v>88</v>
      </c>
      <c r="BM202" s="75" t="s">
        <v>194</v>
      </c>
    </row>
    <row r="203" spans="2:65" s="84" customFormat="1" x14ac:dyDescent="0.2">
      <c r="B203" s="85"/>
      <c r="C203" s="140"/>
      <c r="D203" s="135" t="s">
        <v>92</v>
      </c>
      <c r="E203" s="141" t="s">
        <v>10</v>
      </c>
      <c r="F203" s="142" t="s">
        <v>195</v>
      </c>
      <c r="G203" s="140"/>
      <c r="H203" s="143">
        <v>319</v>
      </c>
      <c r="I203" s="157"/>
      <c r="J203" s="140"/>
      <c r="K203" s="140"/>
      <c r="L203" s="85"/>
      <c r="M203" s="87"/>
      <c r="T203" s="88"/>
      <c r="AT203" s="86" t="s">
        <v>92</v>
      </c>
      <c r="AU203" s="86" t="s">
        <v>2</v>
      </c>
      <c r="AV203" s="84" t="s">
        <v>2</v>
      </c>
      <c r="AW203" s="84" t="s">
        <v>94</v>
      </c>
      <c r="AX203" s="84" t="s">
        <v>79</v>
      </c>
      <c r="AY203" s="86" t="s">
        <v>81</v>
      </c>
    </row>
    <row r="204" spans="2:65" s="8" customFormat="1" ht="33" customHeight="1" x14ac:dyDescent="0.2">
      <c r="B204" s="69"/>
      <c r="C204" s="129" t="s">
        <v>196</v>
      </c>
      <c r="D204" s="129" t="s">
        <v>83</v>
      </c>
      <c r="E204" s="130" t="s">
        <v>197</v>
      </c>
      <c r="F204" s="131" t="s">
        <v>198</v>
      </c>
      <c r="G204" s="132" t="s">
        <v>199</v>
      </c>
      <c r="H204" s="133">
        <v>1251.085</v>
      </c>
      <c r="I204" s="70"/>
      <c r="J204" s="134">
        <f>ROUND(I204*H204,2)</f>
        <v>0</v>
      </c>
      <c r="K204" s="131" t="s">
        <v>87</v>
      </c>
      <c r="L204" s="9"/>
      <c r="M204" s="71" t="s">
        <v>10</v>
      </c>
      <c r="N204" s="72" t="s">
        <v>32</v>
      </c>
      <c r="O204" s="73">
        <v>1.7629999999999999</v>
      </c>
      <c r="P204" s="73">
        <f>O204*H204</f>
        <v>2205.662855</v>
      </c>
      <c r="Q204" s="73">
        <v>0</v>
      </c>
      <c r="R204" s="73">
        <f>Q204*H204</f>
        <v>0</v>
      </c>
      <c r="S204" s="73">
        <v>0</v>
      </c>
      <c r="T204" s="74">
        <f>S204*H204</f>
        <v>0</v>
      </c>
      <c r="AR204" s="75" t="s">
        <v>88</v>
      </c>
      <c r="AT204" s="75" t="s">
        <v>83</v>
      </c>
      <c r="AU204" s="75" t="s">
        <v>2</v>
      </c>
      <c r="AY204" s="1" t="s">
        <v>81</v>
      </c>
      <c r="BE204" s="76">
        <f>IF(N204="základní",J204,0)</f>
        <v>0</v>
      </c>
      <c r="BF204" s="76">
        <f>IF(N204="snížená",J204,0)</f>
        <v>0</v>
      </c>
      <c r="BG204" s="76">
        <f>IF(N204="zákl. přenesená",J204,0)</f>
        <v>0</v>
      </c>
      <c r="BH204" s="76">
        <f>IF(N204="sníž. přenesená",J204,0)</f>
        <v>0</v>
      </c>
      <c r="BI204" s="76">
        <f>IF(N204="nulová",J204,0)</f>
        <v>0</v>
      </c>
      <c r="BJ204" s="1" t="s">
        <v>79</v>
      </c>
      <c r="BK204" s="76">
        <f>ROUND(I204*H204,2)</f>
        <v>0</v>
      </c>
      <c r="BL204" s="1" t="s">
        <v>88</v>
      </c>
      <c r="BM204" s="75" t="s">
        <v>200</v>
      </c>
    </row>
    <row r="205" spans="2:65" s="84" customFormat="1" x14ac:dyDescent="0.2">
      <c r="B205" s="85"/>
      <c r="C205" s="140"/>
      <c r="D205" s="135" t="s">
        <v>92</v>
      </c>
      <c r="E205" s="141" t="s">
        <v>10</v>
      </c>
      <c r="F205" s="142" t="s">
        <v>201</v>
      </c>
      <c r="G205" s="140"/>
      <c r="H205" s="143">
        <v>1251.085</v>
      </c>
      <c r="I205" s="157"/>
      <c r="J205" s="140"/>
      <c r="K205" s="140"/>
      <c r="L205" s="85"/>
      <c r="M205" s="87"/>
      <c r="T205" s="88"/>
      <c r="AT205" s="86" t="s">
        <v>92</v>
      </c>
      <c r="AU205" s="86" t="s">
        <v>2</v>
      </c>
      <c r="AV205" s="84" t="s">
        <v>2</v>
      </c>
      <c r="AW205" s="84" t="s">
        <v>94</v>
      </c>
      <c r="AX205" s="84" t="s">
        <v>79</v>
      </c>
      <c r="AY205" s="86" t="s">
        <v>81</v>
      </c>
    </row>
    <row r="206" spans="2:65" s="8" customFormat="1" ht="44.25" customHeight="1" x14ac:dyDescent="0.2">
      <c r="B206" s="69"/>
      <c r="C206" s="129" t="s">
        <v>202</v>
      </c>
      <c r="D206" s="129" t="s">
        <v>83</v>
      </c>
      <c r="E206" s="130" t="s">
        <v>203</v>
      </c>
      <c r="F206" s="131" t="s">
        <v>204</v>
      </c>
      <c r="G206" s="132" t="s">
        <v>199</v>
      </c>
      <c r="H206" s="133">
        <v>837.20100000000002</v>
      </c>
      <c r="I206" s="70"/>
      <c r="J206" s="134">
        <f>ROUND(I206*H206,2)</f>
        <v>0</v>
      </c>
      <c r="K206" s="131" t="s">
        <v>87</v>
      </c>
      <c r="L206" s="9"/>
      <c r="M206" s="71" t="s">
        <v>10</v>
      </c>
      <c r="N206" s="72" t="s">
        <v>32</v>
      </c>
      <c r="O206" s="73">
        <v>0.109</v>
      </c>
      <c r="P206" s="73">
        <f>O206*H206</f>
        <v>91.254908999999998</v>
      </c>
      <c r="Q206" s="73">
        <v>0</v>
      </c>
      <c r="R206" s="73">
        <f>Q206*H206</f>
        <v>0</v>
      </c>
      <c r="S206" s="73">
        <v>0</v>
      </c>
      <c r="T206" s="74">
        <f>S206*H206</f>
        <v>0</v>
      </c>
      <c r="AR206" s="75" t="s">
        <v>88</v>
      </c>
      <c r="AT206" s="75" t="s">
        <v>83</v>
      </c>
      <c r="AU206" s="75" t="s">
        <v>2</v>
      </c>
      <c r="AY206" s="1" t="s">
        <v>81</v>
      </c>
      <c r="BE206" s="76">
        <f>IF(N206="základní",J206,0)</f>
        <v>0</v>
      </c>
      <c r="BF206" s="76">
        <f>IF(N206="snížená",J206,0)</f>
        <v>0</v>
      </c>
      <c r="BG206" s="76">
        <f>IF(N206="zákl. přenesená",J206,0)</f>
        <v>0</v>
      </c>
      <c r="BH206" s="76">
        <f>IF(N206="sníž. přenesená",J206,0)</f>
        <v>0</v>
      </c>
      <c r="BI206" s="76">
        <f>IF(N206="nulová",J206,0)</f>
        <v>0</v>
      </c>
      <c r="BJ206" s="1" t="s">
        <v>79</v>
      </c>
      <c r="BK206" s="76">
        <f>ROUND(I206*H206,2)</f>
        <v>0</v>
      </c>
      <c r="BL206" s="1" t="s">
        <v>88</v>
      </c>
      <c r="BM206" s="75" t="s">
        <v>205</v>
      </c>
    </row>
    <row r="207" spans="2:65" s="79" customFormat="1" x14ac:dyDescent="0.2">
      <c r="B207" s="80"/>
      <c r="C207" s="137"/>
      <c r="D207" s="135" t="s">
        <v>92</v>
      </c>
      <c r="E207" s="138" t="s">
        <v>10</v>
      </c>
      <c r="F207" s="139" t="s">
        <v>93</v>
      </c>
      <c r="G207" s="137"/>
      <c r="H207" s="138" t="s">
        <v>10</v>
      </c>
      <c r="I207" s="156"/>
      <c r="J207" s="137"/>
      <c r="K207" s="137"/>
      <c r="L207" s="80"/>
      <c r="M207" s="82"/>
      <c r="T207" s="83"/>
      <c r="AT207" s="81" t="s">
        <v>92</v>
      </c>
      <c r="AU207" s="81" t="s">
        <v>2</v>
      </c>
      <c r="AV207" s="79" t="s">
        <v>79</v>
      </c>
      <c r="AW207" s="79" t="s">
        <v>94</v>
      </c>
      <c r="AX207" s="79" t="s">
        <v>80</v>
      </c>
      <c r="AY207" s="81" t="s">
        <v>81</v>
      </c>
    </row>
    <row r="208" spans="2:65" s="79" customFormat="1" x14ac:dyDescent="0.2">
      <c r="B208" s="80"/>
      <c r="C208" s="137"/>
      <c r="D208" s="135" t="s">
        <v>92</v>
      </c>
      <c r="E208" s="138" t="s">
        <v>10</v>
      </c>
      <c r="F208" s="139" t="s">
        <v>206</v>
      </c>
      <c r="G208" s="137"/>
      <c r="H208" s="138" t="s">
        <v>10</v>
      </c>
      <c r="I208" s="156"/>
      <c r="J208" s="137"/>
      <c r="K208" s="137"/>
      <c r="L208" s="80"/>
      <c r="M208" s="82"/>
      <c r="T208" s="83"/>
      <c r="AT208" s="81" t="s">
        <v>92</v>
      </c>
      <c r="AU208" s="81" t="s">
        <v>2</v>
      </c>
      <c r="AV208" s="79" t="s">
        <v>79</v>
      </c>
      <c r="AW208" s="79" t="s">
        <v>94</v>
      </c>
      <c r="AX208" s="79" t="s">
        <v>80</v>
      </c>
      <c r="AY208" s="81" t="s">
        <v>81</v>
      </c>
    </row>
    <row r="209" spans="2:65" s="79" customFormat="1" x14ac:dyDescent="0.2">
      <c r="B209" s="80"/>
      <c r="C209" s="137"/>
      <c r="D209" s="135" t="s">
        <v>92</v>
      </c>
      <c r="E209" s="138" t="s">
        <v>10</v>
      </c>
      <c r="F209" s="139" t="s">
        <v>207</v>
      </c>
      <c r="G209" s="137"/>
      <c r="H209" s="138" t="s">
        <v>10</v>
      </c>
      <c r="I209" s="156"/>
      <c r="J209" s="137"/>
      <c r="K209" s="137"/>
      <c r="L209" s="80"/>
      <c r="M209" s="82"/>
      <c r="T209" s="83"/>
      <c r="AT209" s="81" t="s">
        <v>92</v>
      </c>
      <c r="AU209" s="81" t="s">
        <v>2</v>
      </c>
      <c r="AV209" s="79" t="s">
        <v>79</v>
      </c>
      <c r="AW209" s="79" t="s">
        <v>94</v>
      </c>
      <c r="AX209" s="79" t="s">
        <v>80</v>
      </c>
      <c r="AY209" s="81" t="s">
        <v>81</v>
      </c>
    </row>
    <row r="210" spans="2:65" s="84" customFormat="1" x14ac:dyDescent="0.2">
      <c r="B210" s="85"/>
      <c r="C210" s="140"/>
      <c r="D210" s="135" t="s">
        <v>92</v>
      </c>
      <c r="E210" s="141" t="s">
        <v>10</v>
      </c>
      <c r="F210" s="142" t="s">
        <v>208</v>
      </c>
      <c r="G210" s="140"/>
      <c r="H210" s="143">
        <v>766.81200000000001</v>
      </c>
      <c r="I210" s="157"/>
      <c r="J210" s="140"/>
      <c r="K210" s="140"/>
      <c r="L210" s="85"/>
      <c r="M210" s="87"/>
      <c r="T210" s="88"/>
      <c r="AT210" s="86" t="s">
        <v>92</v>
      </c>
      <c r="AU210" s="86" t="s">
        <v>2</v>
      </c>
      <c r="AV210" s="84" t="s">
        <v>2</v>
      </c>
      <c r="AW210" s="84" t="s">
        <v>94</v>
      </c>
      <c r="AX210" s="84" t="s">
        <v>80</v>
      </c>
      <c r="AY210" s="86" t="s">
        <v>81</v>
      </c>
    </row>
    <row r="211" spans="2:65" s="84" customFormat="1" x14ac:dyDescent="0.2">
      <c r="B211" s="85"/>
      <c r="C211" s="140"/>
      <c r="D211" s="135" t="s">
        <v>92</v>
      </c>
      <c r="E211" s="141" t="s">
        <v>10</v>
      </c>
      <c r="F211" s="142" t="s">
        <v>209</v>
      </c>
      <c r="G211" s="140"/>
      <c r="H211" s="143">
        <v>70.388999999999996</v>
      </c>
      <c r="I211" s="157"/>
      <c r="J211" s="140"/>
      <c r="K211" s="140"/>
      <c r="L211" s="85"/>
      <c r="M211" s="87"/>
      <c r="T211" s="88"/>
      <c r="AT211" s="86" t="s">
        <v>92</v>
      </c>
      <c r="AU211" s="86" t="s">
        <v>2</v>
      </c>
      <c r="AV211" s="84" t="s">
        <v>2</v>
      </c>
      <c r="AW211" s="84" t="s">
        <v>94</v>
      </c>
      <c r="AX211" s="84" t="s">
        <v>80</v>
      </c>
      <c r="AY211" s="86" t="s">
        <v>81</v>
      </c>
    </row>
    <row r="212" spans="2:65" s="89" customFormat="1" x14ac:dyDescent="0.2">
      <c r="B212" s="90"/>
      <c r="C212" s="144"/>
      <c r="D212" s="135" t="s">
        <v>92</v>
      </c>
      <c r="E212" s="145" t="s">
        <v>10</v>
      </c>
      <c r="F212" s="146" t="s">
        <v>110</v>
      </c>
      <c r="G212" s="144"/>
      <c r="H212" s="147">
        <v>837.20100000000002</v>
      </c>
      <c r="I212" s="158"/>
      <c r="J212" s="144"/>
      <c r="K212" s="144"/>
      <c r="L212" s="90"/>
      <c r="M212" s="92"/>
      <c r="T212" s="93"/>
      <c r="AT212" s="91" t="s">
        <v>92</v>
      </c>
      <c r="AU212" s="91" t="s">
        <v>2</v>
      </c>
      <c r="AV212" s="89" t="s">
        <v>88</v>
      </c>
      <c r="AW212" s="89" t="s">
        <v>94</v>
      </c>
      <c r="AX212" s="89" t="s">
        <v>79</v>
      </c>
      <c r="AY212" s="91" t="s">
        <v>81</v>
      </c>
    </row>
    <row r="213" spans="2:65" s="8" customFormat="1" ht="44.25" customHeight="1" x14ac:dyDescent="0.2">
      <c r="B213" s="69"/>
      <c r="C213" s="129" t="s">
        <v>210</v>
      </c>
      <c r="D213" s="129" t="s">
        <v>83</v>
      </c>
      <c r="E213" s="130" t="s">
        <v>211</v>
      </c>
      <c r="F213" s="131" t="s">
        <v>212</v>
      </c>
      <c r="G213" s="132" t="s">
        <v>199</v>
      </c>
      <c r="H213" s="133">
        <v>837.20100000000002</v>
      </c>
      <c r="I213" s="70"/>
      <c r="J213" s="134">
        <f>ROUND(I213*H213,2)</f>
        <v>0</v>
      </c>
      <c r="K213" s="131" t="s">
        <v>87</v>
      </c>
      <c r="L213" s="9"/>
      <c r="M213" s="71" t="s">
        <v>10</v>
      </c>
      <c r="N213" s="72" t="s">
        <v>32</v>
      </c>
      <c r="O213" s="73">
        <v>0.22</v>
      </c>
      <c r="P213" s="73">
        <f>O213*H213</f>
        <v>184.18422000000001</v>
      </c>
      <c r="Q213" s="73">
        <v>0</v>
      </c>
      <c r="R213" s="73">
        <f>Q213*H213</f>
        <v>0</v>
      </c>
      <c r="S213" s="73">
        <v>0</v>
      </c>
      <c r="T213" s="74">
        <f>S213*H213</f>
        <v>0</v>
      </c>
      <c r="AR213" s="75" t="s">
        <v>88</v>
      </c>
      <c r="AT213" s="75" t="s">
        <v>83</v>
      </c>
      <c r="AU213" s="75" t="s">
        <v>2</v>
      </c>
      <c r="AY213" s="1" t="s">
        <v>81</v>
      </c>
      <c r="BE213" s="76">
        <f>IF(N213="základní",J213,0)</f>
        <v>0</v>
      </c>
      <c r="BF213" s="76">
        <f>IF(N213="snížená",J213,0)</f>
        <v>0</v>
      </c>
      <c r="BG213" s="76">
        <f>IF(N213="zákl. přenesená",J213,0)</f>
        <v>0</v>
      </c>
      <c r="BH213" s="76">
        <f>IF(N213="sníž. přenesená",J213,0)</f>
        <v>0</v>
      </c>
      <c r="BI213" s="76">
        <f>IF(N213="nulová",J213,0)</f>
        <v>0</v>
      </c>
      <c r="BJ213" s="1" t="s">
        <v>79</v>
      </c>
      <c r="BK213" s="76">
        <f>ROUND(I213*H213,2)</f>
        <v>0</v>
      </c>
      <c r="BL213" s="1" t="s">
        <v>88</v>
      </c>
      <c r="BM213" s="75" t="s">
        <v>213</v>
      </c>
    </row>
    <row r="214" spans="2:65" s="79" customFormat="1" x14ac:dyDescent="0.2">
      <c r="B214" s="80"/>
      <c r="C214" s="137"/>
      <c r="D214" s="135" t="s">
        <v>92</v>
      </c>
      <c r="E214" s="138" t="s">
        <v>10</v>
      </c>
      <c r="F214" s="139" t="s">
        <v>93</v>
      </c>
      <c r="G214" s="137"/>
      <c r="H214" s="138" t="s">
        <v>10</v>
      </c>
      <c r="I214" s="156"/>
      <c r="J214" s="137"/>
      <c r="K214" s="137"/>
      <c r="L214" s="80"/>
      <c r="M214" s="82"/>
      <c r="T214" s="83"/>
      <c r="AT214" s="81" t="s">
        <v>92</v>
      </c>
      <c r="AU214" s="81" t="s">
        <v>2</v>
      </c>
      <c r="AV214" s="79" t="s">
        <v>79</v>
      </c>
      <c r="AW214" s="79" t="s">
        <v>94</v>
      </c>
      <c r="AX214" s="79" t="s">
        <v>80</v>
      </c>
      <c r="AY214" s="81" t="s">
        <v>81</v>
      </c>
    </row>
    <row r="215" spans="2:65" s="79" customFormat="1" x14ac:dyDescent="0.2">
      <c r="B215" s="80"/>
      <c r="C215" s="137"/>
      <c r="D215" s="135" t="s">
        <v>92</v>
      </c>
      <c r="E215" s="138" t="s">
        <v>10</v>
      </c>
      <c r="F215" s="139" t="s">
        <v>206</v>
      </c>
      <c r="G215" s="137"/>
      <c r="H215" s="138" t="s">
        <v>10</v>
      </c>
      <c r="I215" s="156"/>
      <c r="J215" s="137"/>
      <c r="K215" s="137"/>
      <c r="L215" s="80"/>
      <c r="M215" s="82"/>
      <c r="T215" s="83"/>
      <c r="AT215" s="81" t="s">
        <v>92</v>
      </c>
      <c r="AU215" s="81" t="s">
        <v>2</v>
      </c>
      <c r="AV215" s="79" t="s">
        <v>79</v>
      </c>
      <c r="AW215" s="79" t="s">
        <v>94</v>
      </c>
      <c r="AX215" s="79" t="s">
        <v>80</v>
      </c>
      <c r="AY215" s="81" t="s">
        <v>81</v>
      </c>
    </row>
    <row r="216" spans="2:65" s="79" customFormat="1" x14ac:dyDescent="0.2">
      <c r="B216" s="80"/>
      <c r="C216" s="137"/>
      <c r="D216" s="135" t="s">
        <v>92</v>
      </c>
      <c r="E216" s="138" t="s">
        <v>10</v>
      </c>
      <c r="F216" s="139" t="s">
        <v>207</v>
      </c>
      <c r="G216" s="137"/>
      <c r="H216" s="138" t="s">
        <v>10</v>
      </c>
      <c r="I216" s="156"/>
      <c r="J216" s="137"/>
      <c r="K216" s="137"/>
      <c r="L216" s="80"/>
      <c r="M216" s="82"/>
      <c r="T216" s="83"/>
      <c r="AT216" s="81" t="s">
        <v>92</v>
      </c>
      <c r="AU216" s="81" t="s">
        <v>2</v>
      </c>
      <c r="AV216" s="79" t="s">
        <v>79</v>
      </c>
      <c r="AW216" s="79" t="s">
        <v>94</v>
      </c>
      <c r="AX216" s="79" t="s">
        <v>80</v>
      </c>
      <c r="AY216" s="81" t="s">
        <v>81</v>
      </c>
    </row>
    <row r="217" spans="2:65" s="84" customFormat="1" x14ac:dyDescent="0.2">
      <c r="B217" s="85"/>
      <c r="C217" s="140"/>
      <c r="D217" s="135" t="s">
        <v>92</v>
      </c>
      <c r="E217" s="141" t="s">
        <v>10</v>
      </c>
      <c r="F217" s="142" t="s">
        <v>208</v>
      </c>
      <c r="G217" s="140"/>
      <c r="H217" s="143">
        <v>766.81200000000001</v>
      </c>
      <c r="I217" s="157"/>
      <c r="J217" s="140"/>
      <c r="K217" s="140"/>
      <c r="L217" s="85"/>
      <c r="M217" s="87"/>
      <c r="T217" s="88"/>
      <c r="AT217" s="86" t="s">
        <v>92</v>
      </c>
      <c r="AU217" s="86" t="s">
        <v>2</v>
      </c>
      <c r="AV217" s="84" t="s">
        <v>2</v>
      </c>
      <c r="AW217" s="84" t="s">
        <v>94</v>
      </c>
      <c r="AX217" s="84" t="s">
        <v>80</v>
      </c>
      <c r="AY217" s="86" t="s">
        <v>81</v>
      </c>
    </row>
    <row r="218" spans="2:65" s="84" customFormat="1" x14ac:dyDescent="0.2">
      <c r="B218" s="85"/>
      <c r="C218" s="140"/>
      <c r="D218" s="135" t="s">
        <v>92</v>
      </c>
      <c r="E218" s="141" t="s">
        <v>10</v>
      </c>
      <c r="F218" s="142" t="s">
        <v>209</v>
      </c>
      <c r="G218" s="140"/>
      <c r="H218" s="143">
        <v>70.388999999999996</v>
      </c>
      <c r="I218" s="157"/>
      <c r="J218" s="140"/>
      <c r="K218" s="140"/>
      <c r="L218" s="85"/>
      <c r="M218" s="87"/>
      <c r="T218" s="88"/>
      <c r="AT218" s="86" t="s">
        <v>92</v>
      </c>
      <c r="AU218" s="86" t="s">
        <v>2</v>
      </c>
      <c r="AV218" s="84" t="s">
        <v>2</v>
      </c>
      <c r="AW218" s="84" t="s">
        <v>94</v>
      </c>
      <c r="AX218" s="84" t="s">
        <v>80</v>
      </c>
      <c r="AY218" s="86" t="s">
        <v>81</v>
      </c>
    </row>
    <row r="219" spans="2:65" s="89" customFormat="1" x14ac:dyDescent="0.2">
      <c r="B219" s="90"/>
      <c r="C219" s="144"/>
      <c r="D219" s="135" t="s">
        <v>92</v>
      </c>
      <c r="E219" s="145" t="s">
        <v>10</v>
      </c>
      <c r="F219" s="146" t="s">
        <v>110</v>
      </c>
      <c r="G219" s="144"/>
      <c r="H219" s="147">
        <v>837.20100000000002</v>
      </c>
      <c r="I219" s="158"/>
      <c r="J219" s="144"/>
      <c r="K219" s="144"/>
      <c r="L219" s="90"/>
      <c r="M219" s="92"/>
      <c r="T219" s="93"/>
      <c r="AT219" s="91" t="s">
        <v>92</v>
      </c>
      <c r="AU219" s="91" t="s">
        <v>2</v>
      </c>
      <c r="AV219" s="89" t="s">
        <v>88</v>
      </c>
      <c r="AW219" s="89" t="s">
        <v>94</v>
      </c>
      <c r="AX219" s="89" t="s">
        <v>79</v>
      </c>
      <c r="AY219" s="91" t="s">
        <v>81</v>
      </c>
    </row>
    <row r="220" spans="2:65" s="8" customFormat="1" ht="44.25" customHeight="1" x14ac:dyDescent="0.2">
      <c r="B220" s="69"/>
      <c r="C220" s="129" t="s">
        <v>214</v>
      </c>
      <c r="D220" s="129" t="s">
        <v>83</v>
      </c>
      <c r="E220" s="130" t="s">
        <v>215</v>
      </c>
      <c r="F220" s="131" t="s">
        <v>216</v>
      </c>
      <c r="G220" s="132" t="s">
        <v>199</v>
      </c>
      <c r="H220" s="133">
        <v>837.20100000000002</v>
      </c>
      <c r="I220" s="70"/>
      <c r="J220" s="134">
        <f>ROUND(I220*H220,2)</f>
        <v>0</v>
      </c>
      <c r="K220" s="131" t="s">
        <v>87</v>
      </c>
      <c r="L220" s="9"/>
      <c r="M220" s="71" t="s">
        <v>10</v>
      </c>
      <c r="N220" s="72" t="s">
        <v>32</v>
      </c>
      <c r="O220" s="73">
        <v>0.32600000000000001</v>
      </c>
      <c r="P220" s="73">
        <f>O220*H220</f>
        <v>272.927526</v>
      </c>
      <c r="Q220" s="73">
        <v>0</v>
      </c>
      <c r="R220" s="73">
        <f>Q220*H220</f>
        <v>0</v>
      </c>
      <c r="S220" s="73">
        <v>0</v>
      </c>
      <c r="T220" s="74">
        <f>S220*H220</f>
        <v>0</v>
      </c>
      <c r="AR220" s="75" t="s">
        <v>88</v>
      </c>
      <c r="AT220" s="75" t="s">
        <v>83</v>
      </c>
      <c r="AU220" s="75" t="s">
        <v>2</v>
      </c>
      <c r="AY220" s="1" t="s">
        <v>81</v>
      </c>
      <c r="BE220" s="76">
        <f>IF(N220="základní",J220,0)</f>
        <v>0</v>
      </c>
      <c r="BF220" s="76">
        <f>IF(N220="snížená",J220,0)</f>
        <v>0</v>
      </c>
      <c r="BG220" s="76">
        <f>IF(N220="zákl. přenesená",J220,0)</f>
        <v>0</v>
      </c>
      <c r="BH220" s="76">
        <f>IF(N220="sníž. přenesená",J220,0)</f>
        <v>0</v>
      </c>
      <c r="BI220" s="76">
        <f>IF(N220="nulová",J220,0)</f>
        <v>0</v>
      </c>
      <c r="BJ220" s="1" t="s">
        <v>79</v>
      </c>
      <c r="BK220" s="76">
        <f>ROUND(I220*H220,2)</f>
        <v>0</v>
      </c>
      <c r="BL220" s="1" t="s">
        <v>88</v>
      </c>
      <c r="BM220" s="75" t="s">
        <v>217</v>
      </c>
    </row>
    <row r="221" spans="2:65" s="79" customFormat="1" x14ac:dyDescent="0.2">
      <c r="B221" s="80"/>
      <c r="C221" s="137"/>
      <c r="D221" s="135" t="s">
        <v>92</v>
      </c>
      <c r="E221" s="138" t="s">
        <v>10</v>
      </c>
      <c r="F221" s="139" t="s">
        <v>93</v>
      </c>
      <c r="G221" s="137"/>
      <c r="H221" s="138" t="s">
        <v>10</v>
      </c>
      <c r="I221" s="156"/>
      <c r="J221" s="137"/>
      <c r="K221" s="137"/>
      <c r="L221" s="80"/>
      <c r="M221" s="82"/>
      <c r="T221" s="83"/>
      <c r="AT221" s="81" t="s">
        <v>92</v>
      </c>
      <c r="AU221" s="81" t="s">
        <v>2</v>
      </c>
      <c r="AV221" s="79" t="s">
        <v>79</v>
      </c>
      <c r="AW221" s="79" t="s">
        <v>94</v>
      </c>
      <c r="AX221" s="79" t="s">
        <v>80</v>
      </c>
      <c r="AY221" s="81" t="s">
        <v>81</v>
      </c>
    </row>
    <row r="222" spans="2:65" s="79" customFormat="1" x14ac:dyDescent="0.2">
      <c r="B222" s="80"/>
      <c r="C222" s="137"/>
      <c r="D222" s="135" t="s">
        <v>92</v>
      </c>
      <c r="E222" s="138" t="s">
        <v>10</v>
      </c>
      <c r="F222" s="139" t="s">
        <v>206</v>
      </c>
      <c r="G222" s="137"/>
      <c r="H222" s="138" t="s">
        <v>10</v>
      </c>
      <c r="I222" s="156"/>
      <c r="J222" s="137"/>
      <c r="K222" s="137"/>
      <c r="L222" s="80"/>
      <c r="M222" s="82"/>
      <c r="T222" s="83"/>
      <c r="AT222" s="81" t="s">
        <v>92</v>
      </c>
      <c r="AU222" s="81" t="s">
        <v>2</v>
      </c>
      <c r="AV222" s="79" t="s">
        <v>79</v>
      </c>
      <c r="AW222" s="79" t="s">
        <v>94</v>
      </c>
      <c r="AX222" s="79" t="s">
        <v>80</v>
      </c>
      <c r="AY222" s="81" t="s">
        <v>81</v>
      </c>
    </row>
    <row r="223" spans="2:65" s="79" customFormat="1" x14ac:dyDescent="0.2">
      <c r="B223" s="80"/>
      <c r="C223" s="137"/>
      <c r="D223" s="135" t="s">
        <v>92</v>
      </c>
      <c r="E223" s="138" t="s">
        <v>10</v>
      </c>
      <c r="F223" s="139" t="s">
        <v>207</v>
      </c>
      <c r="G223" s="137"/>
      <c r="H223" s="138" t="s">
        <v>10</v>
      </c>
      <c r="I223" s="156"/>
      <c r="J223" s="137"/>
      <c r="K223" s="137"/>
      <c r="L223" s="80"/>
      <c r="M223" s="82"/>
      <c r="T223" s="83"/>
      <c r="AT223" s="81" t="s">
        <v>92</v>
      </c>
      <c r="AU223" s="81" t="s">
        <v>2</v>
      </c>
      <c r="AV223" s="79" t="s">
        <v>79</v>
      </c>
      <c r="AW223" s="79" t="s">
        <v>94</v>
      </c>
      <c r="AX223" s="79" t="s">
        <v>80</v>
      </c>
      <c r="AY223" s="81" t="s">
        <v>81</v>
      </c>
    </row>
    <row r="224" spans="2:65" s="84" customFormat="1" x14ac:dyDescent="0.2">
      <c r="B224" s="85"/>
      <c r="C224" s="140"/>
      <c r="D224" s="135" t="s">
        <v>92</v>
      </c>
      <c r="E224" s="141" t="s">
        <v>10</v>
      </c>
      <c r="F224" s="142" t="s">
        <v>208</v>
      </c>
      <c r="G224" s="140"/>
      <c r="H224" s="143">
        <v>766.81200000000001</v>
      </c>
      <c r="I224" s="157"/>
      <c r="J224" s="140"/>
      <c r="K224" s="140"/>
      <c r="L224" s="85"/>
      <c r="M224" s="87"/>
      <c r="T224" s="88"/>
      <c r="AT224" s="86" t="s">
        <v>92</v>
      </c>
      <c r="AU224" s="86" t="s">
        <v>2</v>
      </c>
      <c r="AV224" s="84" t="s">
        <v>2</v>
      </c>
      <c r="AW224" s="84" t="s">
        <v>94</v>
      </c>
      <c r="AX224" s="84" t="s">
        <v>80</v>
      </c>
      <c r="AY224" s="86" t="s">
        <v>81</v>
      </c>
    </row>
    <row r="225" spans="2:65" s="84" customFormat="1" x14ac:dyDescent="0.2">
      <c r="B225" s="85"/>
      <c r="C225" s="140"/>
      <c r="D225" s="135" t="s">
        <v>92</v>
      </c>
      <c r="E225" s="141" t="s">
        <v>10</v>
      </c>
      <c r="F225" s="142" t="s">
        <v>209</v>
      </c>
      <c r="G225" s="140"/>
      <c r="H225" s="143">
        <v>70.388999999999996</v>
      </c>
      <c r="I225" s="157"/>
      <c r="J225" s="140"/>
      <c r="K225" s="140"/>
      <c r="L225" s="85"/>
      <c r="M225" s="87"/>
      <c r="T225" s="88"/>
      <c r="AT225" s="86" t="s">
        <v>92</v>
      </c>
      <c r="AU225" s="86" t="s">
        <v>2</v>
      </c>
      <c r="AV225" s="84" t="s">
        <v>2</v>
      </c>
      <c r="AW225" s="84" t="s">
        <v>94</v>
      </c>
      <c r="AX225" s="84" t="s">
        <v>80</v>
      </c>
      <c r="AY225" s="86" t="s">
        <v>81</v>
      </c>
    </row>
    <row r="226" spans="2:65" s="89" customFormat="1" x14ac:dyDescent="0.2">
      <c r="B226" s="90"/>
      <c r="C226" s="144"/>
      <c r="D226" s="135" t="s">
        <v>92</v>
      </c>
      <c r="E226" s="145" t="s">
        <v>10</v>
      </c>
      <c r="F226" s="146" t="s">
        <v>110</v>
      </c>
      <c r="G226" s="144"/>
      <c r="H226" s="147">
        <v>837.20100000000002</v>
      </c>
      <c r="I226" s="158"/>
      <c r="J226" s="144"/>
      <c r="K226" s="144"/>
      <c r="L226" s="90"/>
      <c r="M226" s="92"/>
      <c r="T226" s="93"/>
      <c r="AT226" s="91" t="s">
        <v>92</v>
      </c>
      <c r="AU226" s="91" t="s">
        <v>2</v>
      </c>
      <c r="AV226" s="89" t="s">
        <v>88</v>
      </c>
      <c r="AW226" s="89" t="s">
        <v>94</v>
      </c>
      <c r="AX226" s="89" t="s">
        <v>79</v>
      </c>
      <c r="AY226" s="91" t="s">
        <v>81</v>
      </c>
    </row>
    <row r="227" spans="2:65" s="8" customFormat="1" ht="44.25" customHeight="1" x14ac:dyDescent="0.2">
      <c r="B227" s="69"/>
      <c r="C227" s="129" t="s">
        <v>218</v>
      </c>
      <c r="D227" s="129" t="s">
        <v>83</v>
      </c>
      <c r="E227" s="130" t="s">
        <v>219</v>
      </c>
      <c r="F227" s="131" t="s">
        <v>220</v>
      </c>
      <c r="G227" s="132" t="s">
        <v>199</v>
      </c>
      <c r="H227" s="133">
        <v>279.06700000000001</v>
      </c>
      <c r="I227" s="70"/>
      <c r="J227" s="134">
        <f>ROUND(I227*H227,2)</f>
        <v>0</v>
      </c>
      <c r="K227" s="131" t="s">
        <v>87</v>
      </c>
      <c r="L227" s="9"/>
      <c r="M227" s="71" t="s">
        <v>10</v>
      </c>
      <c r="N227" s="72" t="s">
        <v>32</v>
      </c>
      <c r="O227" s="73">
        <v>0.57699999999999996</v>
      </c>
      <c r="P227" s="73">
        <f>O227*H227</f>
        <v>161.021659</v>
      </c>
      <c r="Q227" s="73">
        <v>0</v>
      </c>
      <c r="R227" s="73">
        <f>Q227*H227</f>
        <v>0</v>
      </c>
      <c r="S227" s="73">
        <v>0</v>
      </c>
      <c r="T227" s="74">
        <f>S227*H227</f>
        <v>0</v>
      </c>
      <c r="AR227" s="75" t="s">
        <v>88</v>
      </c>
      <c r="AT227" s="75" t="s">
        <v>83</v>
      </c>
      <c r="AU227" s="75" t="s">
        <v>2</v>
      </c>
      <c r="AY227" s="1" t="s">
        <v>81</v>
      </c>
      <c r="BE227" s="76">
        <f>IF(N227="základní",J227,0)</f>
        <v>0</v>
      </c>
      <c r="BF227" s="76">
        <f>IF(N227="snížená",J227,0)</f>
        <v>0</v>
      </c>
      <c r="BG227" s="76">
        <f>IF(N227="zákl. přenesená",J227,0)</f>
        <v>0</v>
      </c>
      <c r="BH227" s="76">
        <f>IF(N227="sníž. přenesená",J227,0)</f>
        <v>0</v>
      </c>
      <c r="BI227" s="76">
        <f>IF(N227="nulová",J227,0)</f>
        <v>0</v>
      </c>
      <c r="BJ227" s="1" t="s">
        <v>79</v>
      </c>
      <c r="BK227" s="76">
        <f>ROUND(I227*H227,2)</f>
        <v>0</v>
      </c>
      <c r="BL227" s="1" t="s">
        <v>88</v>
      </c>
      <c r="BM227" s="75" t="s">
        <v>221</v>
      </c>
    </row>
    <row r="228" spans="2:65" s="79" customFormat="1" x14ac:dyDescent="0.2">
      <c r="B228" s="80"/>
      <c r="C228" s="137"/>
      <c r="D228" s="135" t="s">
        <v>92</v>
      </c>
      <c r="E228" s="138" t="s">
        <v>10</v>
      </c>
      <c r="F228" s="139" t="s">
        <v>93</v>
      </c>
      <c r="G228" s="137"/>
      <c r="H228" s="138" t="s">
        <v>10</v>
      </c>
      <c r="I228" s="156"/>
      <c r="J228" s="137"/>
      <c r="K228" s="137"/>
      <c r="L228" s="80"/>
      <c r="M228" s="82"/>
      <c r="T228" s="83"/>
      <c r="AT228" s="81" t="s">
        <v>92</v>
      </c>
      <c r="AU228" s="81" t="s">
        <v>2</v>
      </c>
      <c r="AV228" s="79" t="s">
        <v>79</v>
      </c>
      <c r="AW228" s="79" t="s">
        <v>94</v>
      </c>
      <c r="AX228" s="79" t="s">
        <v>80</v>
      </c>
      <c r="AY228" s="81" t="s">
        <v>81</v>
      </c>
    </row>
    <row r="229" spans="2:65" s="79" customFormat="1" x14ac:dyDescent="0.2">
      <c r="B229" s="80"/>
      <c r="C229" s="137"/>
      <c r="D229" s="135" t="s">
        <v>92</v>
      </c>
      <c r="E229" s="138" t="s">
        <v>10</v>
      </c>
      <c r="F229" s="139" t="s">
        <v>222</v>
      </c>
      <c r="G229" s="137"/>
      <c r="H229" s="138" t="s">
        <v>10</v>
      </c>
      <c r="I229" s="156"/>
      <c r="J229" s="137"/>
      <c r="K229" s="137"/>
      <c r="L229" s="80"/>
      <c r="M229" s="82"/>
      <c r="T229" s="83"/>
      <c r="AT229" s="81" t="s">
        <v>92</v>
      </c>
      <c r="AU229" s="81" t="s">
        <v>2</v>
      </c>
      <c r="AV229" s="79" t="s">
        <v>79</v>
      </c>
      <c r="AW229" s="79" t="s">
        <v>94</v>
      </c>
      <c r="AX229" s="79" t="s">
        <v>80</v>
      </c>
      <c r="AY229" s="81" t="s">
        <v>81</v>
      </c>
    </row>
    <row r="230" spans="2:65" s="79" customFormat="1" x14ac:dyDescent="0.2">
      <c r="B230" s="80"/>
      <c r="C230" s="137"/>
      <c r="D230" s="135" t="s">
        <v>92</v>
      </c>
      <c r="E230" s="138" t="s">
        <v>10</v>
      </c>
      <c r="F230" s="139" t="s">
        <v>207</v>
      </c>
      <c r="G230" s="137"/>
      <c r="H230" s="138" t="s">
        <v>10</v>
      </c>
      <c r="I230" s="156"/>
      <c r="J230" s="137"/>
      <c r="K230" s="137"/>
      <c r="L230" s="80"/>
      <c r="M230" s="82"/>
      <c r="T230" s="83"/>
      <c r="AT230" s="81" t="s">
        <v>92</v>
      </c>
      <c r="AU230" s="81" t="s">
        <v>2</v>
      </c>
      <c r="AV230" s="79" t="s">
        <v>79</v>
      </c>
      <c r="AW230" s="79" t="s">
        <v>94</v>
      </c>
      <c r="AX230" s="79" t="s">
        <v>80</v>
      </c>
      <c r="AY230" s="81" t="s">
        <v>81</v>
      </c>
    </row>
    <row r="231" spans="2:65" s="84" customFormat="1" x14ac:dyDescent="0.2">
      <c r="B231" s="85"/>
      <c r="C231" s="140"/>
      <c r="D231" s="135" t="s">
        <v>92</v>
      </c>
      <c r="E231" s="141" t="s">
        <v>10</v>
      </c>
      <c r="F231" s="142" t="s">
        <v>223</v>
      </c>
      <c r="G231" s="140"/>
      <c r="H231" s="143">
        <v>255.60400000000001</v>
      </c>
      <c r="I231" s="157"/>
      <c r="J231" s="140"/>
      <c r="K231" s="140"/>
      <c r="L231" s="85"/>
      <c r="M231" s="87"/>
      <c r="T231" s="88"/>
      <c r="AT231" s="86" t="s">
        <v>92</v>
      </c>
      <c r="AU231" s="86" t="s">
        <v>2</v>
      </c>
      <c r="AV231" s="84" t="s">
        <v>2</v>
      </c>
      <c r="AW231" s="84" t="s">
        <v>94</v>
      </c>
      <c r="AX231" s="84" t="s">
        <v>80</v>
      </c>
      <c r="AY231" s="86" t="s">
        <v>81</v>
      </c>
    </row>
    <row r="232" spans="2:65" s="84" customFormat="1" x14ac:dyDescent="0.2">
      <c r="B232" s="85"/>
      <c r="C232" s="140"/>
      <c r="D232" s="135" t="s">
        <v>92</v>
      </c>
      <c r="E232" s="141" t="s">
        <v>10</v>
      </c>
      <c r="F232" s="142" t="s">
        <v>224</v>
      </c>
      <c r="G232" s="140"/>
      <c r="H232" s="143">
        <v>23.463000000000001</v>
      </c>
      <c r="I232" s="157"/>
      <c r="J232" s="140"/>
      <c r="K232" s="140"/>
      <c r="L232" s="85"/>
      <c r="M232" s="87"/>
      <c r="T232" s="88"/>
      <c r="AT232" s="86" t="s">
        <v>92</v>
      </c>
      <c r="AU232" s="86" t="s">
        <v>2</v>
      </c>
      <c r="AV232" s="84" t="s">
        <v>2</v>
      </c>
      <c r="AW232" s="84" t="s">
        <v>94</v>
      </c>
      <c r="AX232" s="84" t="s">
        <v>80</v>
      </c>
      <c r="AY232" s="86" t="s">
        <v>81</v>
      </c>
    </row>
    <row r="233" spans="2:65" s="89" customFormat="1" x14ac:dyDescent="0.2">
      <c r="B233" s="90"/>
      <c r="C233" s="144"/>
      <c r="D233" s="135" t="s">
        <v>92</v>
      </c>
      <c r="E233" s="145" t="s">
        <v>10</v>
      </c>
      <c r="F233" s="146" t="s">
        <v>110</v>
      </c>
      <c r="G233" s="144"/>
      <c r="H233" s="147">
        <v>279.06700000000001</v>
      </c>
      <c r="I233" s="158"/>
      <c r="J233" s="144"/>
      <c r="K233" s="144"/>
      <c r="L233" s="90"/>
      <c r="M233" s="92"/>
      <c r="T233" s="93"/>
      <c r="AT233" s="91" t="s">
        <v>92</v>
      </c>
      <c r="AU233" s="91" t="s">
        <v>2</v>
      </c>
      <c r="AV233" s="89" t="s">
        <v>88</v>
      </c>
      <c r="AW233" s="89" t="s">
        <v>94</v>
      </c>
      <c r="AX233" s="89" t="s">
        <v>79</v>
      </c>
      <c r="AY233" s="91" t="s">
        <v>81</v>
      </c>
    </row>
    <row r="234" spans="2:65" s="8" customFormat="1" ht="16.5" customHeight="1" x14ac:dyDescent="0.2">
      <c r="B234" s="69"/>
      <c r="C234" s="129" t="s">
        <v>225</v>
      </c>
      <c r="D234" s="129" t="s">
        <v>83</v>
      </c>
      <c r="E234" s="130" t="s">
        <v>226</v>
      </c>
      <c r="F234" s="131" t="s">
        <v>227</v>
      </c>
      <c r="G234" s="132" t="s">
        <v>228</v>
      </c>
      <c r="H234" s="133">
        <v>150</v>
      </c>
      <c r="I234" s="70"/>
      <c r="J234" s="134">
        <f>ROUND(I234*H234,2)</f>
        <v>0</v>
      </c>
      <c r="K234" s="131" t="s">
        <v>10</v>
      </c>
      <c r="L234" s="9"/>
      <c r="M234" s="71" t="s">
        <v>10</v>
      </c>
      <c r="N234" s="72" t="s">
        <v>32</v>
      </c>
      <c r="O234" s="73">
        <v>1.7629999999999999</v>
      </c>
      <c r="P234" s="73">
        <f>O234*H234</f>
        <v>264.45</v>
      </c>
      <c r="Q234" s="73">
        <v>0</v>
      </c>
      <c r="R234" s="73">
        <f>Q234*H234</f>
        <v>0</v>
      </c>
      <c r="S234" s="73">
        <v>0</v>
      </c>
      <c r="T234" s="74">
        <f>S234*H234</f>
        <v>0</v>
      </c>
      <c r="AR234" s="75" t="s">
        <v>88</v>
      </c>
      <c r="AT234" s="75" t="s">
        <v>83</v>
      </c>
      <c r="AU234" s="75" t="s">
        <v>2</v>
      </c>
      <c r="AY234" s="1" t="s">
        <v>81</v>
      </c>
      <c r="BE234" s="76">
        <f>IF(N234="základní",J234,0)</f>
        <v>0</v>
      </c>
      <c r="BF234" s="76">
        <f>IF(N234="snížená",J234,0)</f>
        <v>0</v>
      </c>
      <c r="BG234" s="76">
        <f>IF(N234="zákl. přenesená",J234,0)</f>
        <v>0</v>
      </c>
      <c r="BH234" s="76">
        <f>IF(N234="sníž. přenesená",J234,0)</f>
        <v>0</v>
      </c>
      <c r="BI234" s="76">
        <f>IF(N234="nulová",J234,0)</f>
        <v>0</v>
      </c>
      <c r="BJ234" s="1" t="s">
        <v>79</v>
      </c>
      <c r="BK234" s="76">
        <f>ROUND(I234*H234,2)</f>
        <v>0</v>
      </c>
      <c r="BL234" s="1" t="s">
        <v>88</v>
      </c>
      <c r="BM234" s="75" t="s">
        <v>229</v>
      </c>
    </row>
    <row r="235" spans="2:65" s="8" customFormat="1" ht="33" customHeight="1" x14ac:dyDescent="0.2">
      <c r="B235" s="69"/>
      <c r="C235" s="129" t="s">
        <v>230</v>
      </c>
      <c r="D235" s="129" t="s">
        <v>83</v>
      </c>
      <c r="E235" s="130" t="s">
        <v>231</v>
      </c>
      <c r="F235" s="131" t="s">
        <v>232</v>
      </c>
      <c r="G235" s="132" t="s">
        <v>86</v>
      </c>
      <c r="H235" s="133">
        <v>5688</v>
      </c>
      <c r="I235" s="70"/>
      <c r="J235" s="134">
        <f>ROUND(I235*H235,2)</f>
        <v>0</v>
      </c>
      <c r="K235" s="131" t="s">
        <v>87</v>
      </c>
      <c r="L235" s="9"/>
      <c r="M235" s="71" t="s">
        <v>10</v>
      </c>
      <c r="N235" s="72" t="s">
        <v>32</v>
      </c>
      <c r="O235" s="73">
        <v>8.7999999999999995E-2</v>
      </c>
      <c r="P235" s="73">
        <f>O235*H235</f>
        <v>500.54399999999998</v>
      </c>
      <c r="Q235" s="73">
        <v>5.8E-4</v>
      </c>
      <c r="R235" s="73">
        <f>Q235*H235</f>
        <v>3.2990400000000002</v>
      </c>
      <c r="S235" s="73">
        <v>0</v>
      </c>
      <c r="T235" s="74">
        <f>S235*H235</f>
        <v>0</v>
      </c>
      <c r="AR235" s="75" t="s">
        <v>88</v>
      </c>
      <c r="AT235" s="75" t="s">
        <v>83</v>
      </c>
      <c r="AU235" s="75" t="s">
        <v>2</v>
      </c>
      <c r="AY235" s="1" t="s">
        <v>81</v>
      </c>
      <c r="BE235" s="76">
        <f>IF(N235="základní",J235,0)</f>
        <v>0</v>
      </c>
      <c r="BF235" s="76">
        <f>IF(N235="snížená",J235,0)</f>
        <v>0</v>
      </c>
      <c r="BG235" s="76">
        <f>IF(N235="zákl. přenesená",J235,0)</f>
        <v>0</v>
      </c>
      <c r="BH235" s="76">
        <f>IF(N235="sníž. přenesená",J235,0)</f>
        <v>0</v>
      </c>
      <c r="BI235" s="76">
        <f>IF(N235="nulová",J235,0)</f>
        <v>0</v>
      </c>
      <c r="BJ235" s="1" t="s">
        <v>79</v>
      </c>
      <c r="BK235" s="76">
        <f>ROUND(I235*H235,2)</f>
        <v>0</v>
      </c>
      <c r="BL235" s="1" t="s">
        <v>88</v>
      </c>
      <c r="BM235" s="75" t="s">
        <v>233</v>
      </c>
    </row>
    <row r="236" spans="2:65" s="8" customFormat="1" ht="33" customHeight="1" x14ac:dyDescent="0.2">
      <c r="B236" s="69"/>
      <c r="C236" s="129" t="s">
        <v>234</v>
      </c>
      <c r="D236" s="129" t="s">
        <v>83</v>
      </c>
      <c r="E236" s="130" t="s">
        <v>235</v>
      </c>
      <c r="F236" s="131" t="s">
        <v>236</v>
      </c>
      <c r="G236" s="132" t="s">
        <v>86</v>
      </c>
      <c r="H236" s="133">
        <v>5688</v>
      </c>
      <c r="I236" s="70"/>
      <c r="J236" s="134">
        <f>ROUND(I236*H236,2)</f>
        <v>0</v>
      </c>
      <c r="K236" s="131" t="s">
        <v>87</v>
      </c>
      <c r="L236" s="9"/>
      <c r="M236" s="71" t="s">
        <v>10</v>
      </c>
      <c r="N236" s="72" t="s">
        <v>32</v>
      </c>
      <c r="O236" s="73">
        <v>8.5000000000000006E-2</v>
      </c>
      <c r="P236" s="73">
        <f>O236*H236</f>
        <v>483.48</v>
      </c>
      <c r="Q236" s="73">
        <v>0</v>
      </c>
      <c r="R236" s="73">
        <f>Q236*H236</f>
        <v>0</v>
      </c>
      <c r="S236" s="73">
        <v>0</v>
      </c>
      <c r="T236" s="74">
        <f>S236*H236</f>
        <v>0</v>
      </c>
      <c r="AR236" s="75" t="s">
        <v>88</v>
      </c>
      <c r="AT236" s="75" t="s">
        <v>83</v>
      </c>
      <c r="AU236" s="75" t="s">
        <v>2</v>
      </c>
      <c r="AY236" s="1" t="s">
        <v>81</v>
      </c>
      <c r="BE236" s="76">
        <f>IF(N236="základní",J236,0)</f>
        <v>0</v>
      </c>
      <c r="BF236" s="76">
        <f>IF(N236="snížená",J236,0)</f>
        <v>0</v>
      </c>
      <c r="BG236" s="76">
        <f>IF(N236="zákl. přenesená",J236,0)</f>
        <v>0</v>
      </c>
      <c r="BH236" s="76">
        <f>IF(N236="sníž. přenesená",J236,0)</f>
        <v>0</v>
      </c>
      <c r="BI236" s="76">
        <f>IF(N236="nulová",J236,0)</f>
        <v>0</v>
      </c>
      <c r="BJ236" s="1" t="s">
        <v>79</v>
      </c>
      <c r="BK236" s="76">
        <f>ROUND(I236*H236,2)</f>
        <v>0</v>
      </c>
      <c r="BL236" s="1" t="s">
        <v>88</v>
      </c>
      <c r="BM236" s="75" t="s">
        <v>237</v>
      </c>
    </row>
    <row r="237" spans="2:65" s="8" customFormat="1" ht="55.5" customHeight="1" x14ac:dyDescent="0.2">
      <c r="B237" s="69"/>
      <c r="C237" s="129" t="s">
        <v>238</v>
      </c>
      <c r="D237" s="129" t="s">
        <v>83</v>
      </c>
      <c r="E237" s="130" t="s">
        <v>239</v>
      </c>
      <c r="F237" s="131" t="s">
        <v>240</v>
      </c>
      <c r="G237" s="132" t="s">
        <v>199</v>
      </c>
      <c r="H237" s="133">
        <v>1352.14</v>
      </c>
      <c r="I237" s="70"/>
      <c r="J237" s="134">
        <f>ROUND(I237*H237,2)</f>
        <v>0</v>
      </c>
      <c r="K237" s="131" t="s">
        <v>87</v>
      </c>
      <c r="L237" s="9"/>
      <c r="M237" s="71" t="s">
        <v>10</v>
      </c>
      <c r="N237" s="72" t="s">
        <v>32</v>
      </c>
      <c r="O237" s="73">
        <v>4.8000000000000001E-2</v>
      </c>
      <c r="P237" s="73">
        <f>O237*H237</f>
        <v>64.902720000000002</v>
      </c>
      <c r="Q237" s="73">
        <v>0</v>
      </c>
      <c r="R237" s="73">
        <f>Q237*H237</f>
        <v>0</v>
      </c>
      <c r="S237" s="73">
        <v>0</v>
      </c>
      <c r="T237" s="74">
        <f>S237*H237</f>
        <v>0</v>
      </c>
      <c r="AR237" s="75" t="s">
        <v>88</v>
      </c>
      <c r="AT237" s="75" t="s">
        <v>83</v>
      </c>
      <c r="AU237" s="75" t="s">
        <v>2</v>
      </c>
      <c r="AY237" s="1" t="s">
        <v>81</v>
      </c>
      <c r="BE237" s="76">
        <f>IF(N237="základní",J237,0)</f>
        <v>0</v>
      </c>
      <c r="BF237" s="76">
        <f>IF(N237="snížená",J237,0)</f>
        <v>0</v>
      </c>
      <c r="BG237" s="76">
        <f>IF(N237="zákl. přenesená",J237,0)</f>
        <v>0</v>
      </c>
      <c r="BH237" s="76">
        <f>IF(N237="sníž. přenesená",J237,0)</f>
        <v>0</v>
      </c>
      <c r="BI237" s="76">
        <f>IF(N237="nulová",J237,0)</f>
        <v>0</v>
      </c>
      <c r="BJ237" s="1" t="s">
        <v>79</v>
      </c>
      <c r="BK237" s="76">
        <f>ROUND(I237*H237,2)</f>
        <v>0</v>
      </c>
      <c r="BL237" s="1" t="s">
        <v>88</v>
      </c>
      <c r="BM237" s="75" t="s">
        <v>241</v>
      </c>
    </row>
    <row r="238" spans="2:65" s="79" customFormat="1" x14ac:dyDescent="0.2">
      <c r="B238" s="80"/>
      <c r="C238" s="137"/>
      <c r="D238" s="135" t="s">
        <v>92</v>
      </c>
      <c r="E238" s="138" t="s">
        <v>10</v>
      </c>
      <c r="F238" s="139" t="s">
        <v>242</v>
      </c>
      <c r="G238" s="137"/>
      <c r="H238" s="138" t="s">
        <v>10</v>
      </c>
      <c r="I238" s="156"/>
      <c r="J238" s="137"/>
      <c r="K238" s="137"/>
      <c r="L238" s="80"/>
      <c r="M238" s="82"/>
      <c r="T238" s="83"/>
      <c r="AT238" s="81" t="s">
        <v>92</v>
      </c>
      <c r="AU238" s="81" t="s">
        <v>2</v>
      </c>
      <c r="AV238" s="79" t="s">
        <v>79</v>
      </c>
      <c r="AW238" s="79" t="s">
        <v>94</v>
      </c>
      <c r="AX238" s="79" t="s">
        <v>80</v>
      </c>
      <c r="AY238" s="81" t="s">
        <v>81</v>
      </c>
    </row>
    <row r="239" spans="2:65" s="84" customFormat="1" x14ac:dyDescent="0.2">
      <c r="B239" s="85"/>
      <c r="C239" s="140"/>
      <c r="D239" s="135" t="s">
        <v>92</v>
      </c>
      <c r="E239" s="141" t="s">
        <v>10</v>
      </c>
      <c r="F239" s="142" t="s">
        <v>243</v>
      </c>
      <c r="G239" s="140"/>
      <c r="H239" s="143">
        <v>1352.14</v>
      </c>
      <c r="I239" s="157"/>
      <c r="J239" s="140"/>
      <c r="K239" s="140"/>
      <c r="L239" s="85"/>
      <c r="M239" s="87"/>
      <c r="T239" s="88"/>
      <c r="AT239" s="86" t="s">
        <v>92</v>
      </c>
      <c r="AU239" s="86" t="s">
        <v>2</v>
      </c>
      <c r="AV239" s="84" t="s">
        <v>2</v>
      </c>
      <c r="AW239" s="84" t="s">
        <v>94</v>
      </c>
      <c r="AX239" s="84" t="s">
        <v>79</v>
      </c>
      <c r="AY239" s="86" t="s">
        <v>81</v>
      </c>
    </row>
    <row r="240" spans="2:65" s="8" customFormat="1" ht="55.5" customHeight="1" x14ac:dyDescent="0.2">
      <c r="B240" s="69"/>
      <c r="C240" s="129" t="s">
        <v>244</v>
      </c>
      <c r="D240" s="129" t="s">
        <v>83</v>
      </c>
      <c r="E240" s="130" t="s">
        <v>245</v>
      </c>
      <c r="F240" s="131" t="s">
        <v>246</v>
      </c>
      <c r="G240" s="132" t="s">
        <v>199</v>
      </c>
      <c r="H240" s="133">
        <v>998.33199999999999</v>
      </c>
      <c r="I240" s="70"/>
      <c r="J240" s="134">
        <f>ROUND(I240*H240,2)</f>
        <v>0</v>
      </c>
      <c r="K240" s="131" t="s">
        <v>87</v>
      </c>
      <c r="L240" s="9"/>
      <c r="M240" s="71" t="s">
        <v>10</v>
      </c>
      <c r="N240" s="72" t="s">
        <v>32</v>
      </c>
      <c r="O240" s="73">
        <v>8.6999999999999994E-2</v>
      </c>
      <c r="P240" s="73">
        <f>O240*H240</f>
        <v>86.854883999999998</v>
      </c>
      <c r="Q240" s="73">
        <v>0</v>
      </c>
      <c r="R240" s="73">
        <f>Q240*H240</f>
        <v>0</v>
      </c>
      <c r="S240" s="73">
        <v>0</v>
      </c>
      <c r="T240" s="74">
        <f>S240*H240</f>
        <v>0</v>
      </c>
      <c r="AR240" s="75" t="s">
        <v>88</v>
      </c>
      <c r="AT240" s="75" t="s">
        <v>83</v>
      </c>
      <c r="AU240" s="75" t="s">
        <v>2</v>
      </c>
      <c r="AY240" s="1" t="s">
        <v>81</v>
      </c>
      <c r="BE240" s="76">
        <f>IF(N240="základní",J240,0)</f>
        <v>0</v>
      </c>
      <c r="BF240" s="76">
        <f>IF(N240="snížená",J240,0)</f>
        <v>0</v>
      </c>
      <c r="BG240" s="76">
        <f>IF(N240="zákl. přenesená",J240,0)</f>
        <v>0</v>
      </c>
      <c r="BH240" s="76">
        <f>IF(N240="sníž. přenesená",J240,0)</f>
        <v>0</v>
      </c>
      <c r="BI240" s="76">
        <f>IF(N240="nulová",J240,0)</f>
        <v>0</v>
      </c>
      <c r="BJ240" s="1" t="s">
        <v>79</v>
      </c>
      <c r="BK240" s="76">
        <f>ROUND(I240*H240,2)</f>
        <v>0</v>
      </c>
      <c r="BL240" s="1" t="s">
        <v>88</v>
      </c>
      <c r="BM240" s="75" t="s">
        <v>247</v>
      </c>
    </row>
    <row r="241" spans="2:65" s="79" customFormat="1" x14ac:dyDescent="0.2">
      <c r="B241" s="80"/>
      <c r="C241" s="137"/>
      <c r="D241" s="135" t="s">
        <v>92</v>
      </c>
      <c r="E241" s="138" t="s">
        <v>10</v>
      </c>
      <c r="F241" s="139" t="s">
        <v>248</v>
      </c>
      <c r="G241" s="137"/>
      <c r="H241" s="138" t="s">
        <v>10</v>
      </c>
      <c r="I241" s="156"/>
      <c r="J241" s="137"/>
      <c r="K241" s="137"/>
      <c r="L241" s="80"/>
      <c r="M241" s="82"/>
      <c r="T241" s="83"/>
      <c r="AT241" s="81" t="s">
        <v>92</v>
      </c>
      <c r="AU241" s="81" t="s">
        <v>2</v>
      </c>
      <c r="AV241" s="79" t="s">
        <v>79</v>
      </c>
      <c r="AW241" s="79" t="s">
        <v>94</v>
      </c>
      <c r="AX241" s="79" t="s">
        <v>80</v>
      </c>
      <c r="AY241" s="81" t="s">
        <v>81</v>
      </c>
    </row>
    <row r="242" spans="2:65" s="84" customFormat="1" x14ac:dyDescent="0.2">
      <c r="B242" s="85"/>
      <c r="C242" s="140"/>
      <c r="D242" s="135" t="s">
        <v>92</v>
      </c>
      <c r="E242" s="141" t="s">
        <v>10</v>
      </c>
      <c r="F242" s="142" t="s">
        <v>249</v>
      </c>
      <c r="G242" s="140"/>
      <c r="H242" s="143">
        <v>1674.402</v>
      </c>
      <c r="I242" s="157"/>
      <c r="J242" s="140"/>
      <c r="K242" s="140"/>
      <c r="L242" s="85"/>
      <c r="M242" s="87"/>
      <c r="T242" s="88"/>
      <c r="AT242" s="86" t="s">
        <v>92</v>
      </c>
      <c r="AU242" s="86" t="s">
        <v>2</v>
      </c>
      <c r="AV242" s="84" t="s">
        <v>2</v>
      </c>
      <c r="AW242" s="84" t="s">
        <v>94</v>
      </c>
      <c r="AX242" s="84" t="s">
        <v>80</v>
      </c>
      <c r="AY242" s="86" t="s">
        <v>81</v>
      </c>
    </row>
    <row r="243" spans="2:65" s="84" customFormat="1" x14ac:dyDescent="0.2">
      <c r="B243" s="85"/>
      <c r="C243" s="140"/>
      <c r="D243" s="135" t="s">
        <v>92</v>
      </c>
      <c r="E243" s="141" t="s">
        <v>10</v>
      </c>
      <c r="F243" s="142" t="s">
        <v>250</v>
      </c>
      <c r="G243" s="140"/>
      <c r="H243" s="143">
        <v>-676.07</v>
      </c>
      <c r="I243" s="157"/>
      <c r="J243" s="140"/>
      <c r="K243" s="140"/>
      <c r="L243" s="85"/>
      <c r="M243" s="87"/>
      <c r="T243" s="88"/>
      <c r="AT243" s="86" t="s">
        <v>92</v>
      </c>
      <c r="AU243" s="86" t="s">
        <v>2</v>
      </c>
      <c r="AV243" s="84" t="s">
        <v>2</v>
      </c>
      <c r="AW243" s="84" t="s">
        <v>94</v>
      </c>
      <c r="AX243" s="84" t="s">
        <v>80</v>
      </c>
      <c r="AY243" s="86" t="s">
        <v>81</v>
      </c>
    </row>
    <row r="244" spans="2:65" s="89" customFormat="1" x14ac:dyDescent="0.2">
      <c r="B244" s="90"/>
      <c r="C244" s="144"/>
      <c r="D244" s="135" t="s">
        <v>92</v>
      </c>
      <c r="E244" s="145" t="s">
        <v>10</v>
      </c>
      <c r="F244" s="146" t="s">
        <v>110</v>
      </c>
      <c r="G244" s="144"/>
      <c r="H244" s="147">
        <v>998.33199999999999</v>
      </c>
      <c r="I244" s="158"/>
      <c r="J244" s="144"/>
      <c r="K244" s="144"/>
      <c r="L244" s="90"/>
      <c r="M244" s="92"/>
      <c r="T244" s="93"/>
      <c r="AT244" s="91" t="s">
        <v>92</v>
      </c>
      <c r="AU244" s="91" t="s">
        <v>2</v>
      </c>
      <c r="AV244" s="89" t="s">
        <v>88</v>
      </c>
      <c r="AW244" s="89" t="s">
        <v>94</v>
      </c>
      <c r="AX244" s="89" t="s">
        <v>79</v>
      </c>
      <c r="AY244" s="91" t="s">
        <v>81</v>
      </c>
    </row>
    <row r="245" spans="2:65" s="8" customFormat="1" ht="55.5" customHeight="1" x14ac:dyDescent="0.2">
      <c r="B245" s="69"/>
      <c r="C245" s="129" t="s">
        <v>251</v>
      </c>
      <c r="D245" s="129" t="s">
        <v>83</v>
      </c>
      <c r="E245" s="130" t="s">
        <v>252</v>
      </c>
      <c r="F245" s="131" t="s">
        <v>253</v>
      </c>
      <c r="G245" s="132" t="s">
        <v>199</v>
      </c>
      <c r="H245" s="133">
        <v>7986.6559999999999</v>
      </c>
      <c r="I245" s="70"/>
      <c r="J245" s="134">
        <f>ROUND(I245*H245,2)</f>
        <v>0</v>
      </c>
      <c r="K245" s="131" t="s">
        <v>87</v>
      </c>
      <c r="L245" s="9"/>
      <c r="M245" s="71" t="s">
        <v>10</v>
      </c>
      <c r="N245" s="72" t="s">
        <v>32</v>
      </c>
      <c r="O245" s="73">
        <v>5.0000000000000001E-3</v>
      </c>
      <c r="P245" s="73">
        <f>O245*H245</f>
        <v>39.933280000000003</v>
      </c>
      <c r="Q245" s="73">
        <v>0</v>
      </c>
      <c r="R245" s="73">
        <f>Q245*H245</f>
        <v>0</v>
      </c>
      <c r="S245" s="73">
        <v>0</v>
      </c>
      <c r="T245" s="74">
        <f>S245*H245</f>
        <v>0</v>
      </c>
      <c r="AR245" s="75" t="s">
        <v>88</v>
      </c>
      <c r="AT245" s="75" t="s">
        <v>83</v>
      </c>
      <c r="AU245" s="75" t="s">
        <v>2</v>
      </c>
      <c r="AY245" s="1" t="s">
        <v>81</v>
      </c>
      <c r="BE245" s="76">
        <f>IF(N245="základní",J245,0)</f>
        <v>0</v>
      </c>
      <c r="BF245" s="76">
        <f>IF(N245="snížená",J245,0)</f>
        <v>0</v>
      </c>
      <c r="BG245" s="76">
        <f>IF(N245="zákl. přenesená",J245,0)</f>
        <v>0</v>
      </c>
      <c r="BH245" s="76">
        <f>IF(N245="sníž. přenesená",J245,0)</f>
        <v>0</v>
      </c>
      <c r="BI245" s="76">
        <f>IF(N245="nulová",J245,0)</f>
        <v>0</v>
      </c>
      <c r="BJ245" s="1" t="s">
        <v>79</v>
      </c>
      <c r="BK245" s="76">
        <f>ROUND(I245*H245,2)</f>
        <v>0</v>
      </c>
      <c r="BL245" s="1" t="s">
        <v>88</v>
      </c>
      <c r="BM245" s="75" t="s">
        <v>254</v>
      </c>
    </row>
    <row r="246" spans="2:65" s="79" customFormat="1" x14ac:dyDescent="0.2">
      <c r="B246" s="80"/>
      <c r="C246" s="137"/>
      <c r="D246" s="135" t="s">
        <v>92</v>
      </c>
      <c r="E246" s="138" t="s">
        <v>10</v>
      </c>
      <c r="F246" s="139" t="s">
        <v>255</v>
      </c>
      <c r="G246" s="137"/>
      <c r="H246" s="138" t="s">
        <v>10</v>
      </c>
      <c r="I246" s="156"/>
      <c r="J246" s="137"/>
      <c r="K246" s="137"/>
      <c r="L246" s="80"/>
      <c r="M246" s="82"/>
      <c r="T246" s="83"/>
      <c r="AT246" s="81" t="s">
        <v>92</v>
      </c>
      <c r="AU246" s="81" t="s">
        <v>2</v>
      </c>
      <c r="AV246" s="79" t="s">
        <v>79</v>
      </c>
      <c r="AW246" s="79" t="s">
        <v>94</v>
      </c>
      <c r="AX246" s="79" t="s">
        <v>80</v>
      </c>
      <c r="AY246" s="81" t="s">
        <v>81</v>
      </c>
    </row>
    <row r="247" spans="2:65" s="84" customFormat="1" x14ac:dyDescent="0.2">
      <c r="B247" s="85"/>
      <c r="C247" s="140"/>
      <c r="D247" s="135" t="s">
        <v>92</v>
      </c>
      <c r="E247" s="141" t="s">
        <v>10</v>
      </c>
      <c r="F247" s="142" t="s">
        <v>256</v>
      </c>
      <c r="G247" s="140"/>
      <c r="H247" s="143">
        <v>7986.6559999999999</v>
      </c>
      <c r="I247" s="157"/>
      <c r="J247" s="140"/>
      <c r="K247" s="140"/>
      <c r="L247" s="85"/>
      <c r="M247" s="87"/>
      <c r="T247" s="88"/>
      <c r="AT247" s="86" t="s">
        <v>92</v>
      </c>
      <c r="AU247" s="86" t="s">
        <v>2</v>
      </c>
      <c r="AV247" s="84" t="s">
        <v>2</v>
      </c>
      <c r="AW247" s="84" t="s">
        <v>94</v>
      </c>
      <c r="AX247" s="84" t="s">
        <v>79</v>
      </c>
      <c r="AY247" s="86" t="s">
        <v>81</v>
      </c>
    </row>
    <row r="248" spans="2:65" s="8" customFormat="1" ht="55.5" customHeight="1" x14ac:dyDescent="0.2">
      <c r="B248" s="69"/>
      <c r="C248" s="129" t="s">
        <v>257</v>
      </c>
      <c r="D248" s="129" t="s">
        <v>83</v>
      </c>
      <c r="E248" s="130" t="s">
        <v>258</v>
      </c>
      <c r="F248" s="131" t="s">
        <v>259</v>
      </c>
      <c r="G248" s="132" t="s">
        <v>199</v>
      </c>
      <c r="H248" s="133">
        <v>837.20100000000002</v>
      </c>
      <c r="I248" s="70"/>
      <c r="J248" s="134">
        <f>ROUND(I248*H248,2)</f>
        <v>0</v>
      </c>
      <c r="K248" s="131" t="s">
        <v>87</v>
      </c>
      <c r="L248" s="9"/>
      <c r="M248" s="71" t="s">
        <v>10</v>
      </c>
      <c r="N248" s="72" t="s">
        <v>32</v>
      </c>
      <c r="O248" s="73">
        <v>9.9000000000000005E-2</v>
      </c>
      <c r="P248" s="73">
        <f>O248*H248</f>
        <v>82.882899000000009</v>
      </c>
      <c r="Q248" s="73">
        <v>0</v>
      </c>
      <c r="R248" s="73">
        <f>Q248*H248</f>
        <v>0</v>
      </c>
      <c r="S248" s="73">
        <v>0</v>
      </c>
      <c r="T248" s="74">
        <f>S248*H248</f>
        <v>0</v>
      </c>
      <c r="AR248" s="75" t="s">
        <v>88</v>
      </c>
      <c r="AT248" s="75" t="s">
        <v>83</v>
      </c>
      <c r="AU248" s="75" t="s">
        <v>2</v>
      </c>
      <c r="AY248" s="1" t="s">
        <v>81</v>
      </c>
      <c r="BE248" s="76">
        <f>IF(N248="základní",J248,0)</f>
        <v>0</v>
      </c>
      <c r="BF248" s="76">
        <f>IF(N248="snížená",J248,0)</f>
        <v>0</v>
      </c>
      <c r="BG248" s="76">
        <f>IF(N248="zákl. přenesená",J248,0)</f>
        <v>0</v>
      </c>
      <c r="BH248" s="76">
        <f>IF(N248="sníž. přenesená",J248,0)</f>
        <v>0</v>
      </c>
      <c r="BI248" s="76">
        <f>IF(N248="nulová",J248,0)</f>
        <v>0</v>
      </c>
      <c r="BJ248" s="1" t="s">
        <v>79</v>
      </c>
      <c r="BK248" s="76">
        <f>ROUND(I248*H248,2)</f>
        <v>0</v>
      </c>
      <c r="BL248" s="1" t="s">
        <v>88</v>
      </c>
      <c r="BM248" s="75" t="s">
        <v>260</v>
      </c>
    </row>
    <row r="249" spans="2:65" s="79" customFormat="1" x14ac:dyDescent="0.2">
      <c r="B249" s="80"/>
      <c r="C249" s="137"/>
      <c r="D249" s="135" t="s">
        <v>92</v>
      </c>
      <c r="E249" s="138" t="s">
        <v>10</v>
      </c>
      <c r="F249" s="139" t="s">
        <v>248</v>
      </c>
      <c r="G249" s="137"/>
      <c r="H249" s="138" t="s">
        <v>10</v>
      </c>
      <c r="I249" s="156"/>
      <c r="J249" s="137"/>
      <c r="K249" s="137"/>
      <c r="L249" s="80"/>
      <c r="M249" s="82"/>
      <c r="T249" s="83"/>
      <c r="AT249" s="81" t="s">
        <v>92</v>
      </c>
      <c r="AU249" s="81" t="s">
        <v>2</v>
      </c>
      <c r="AV249" s="79" t="s">
        <v>79</v>
      </c>
      <c r="AW249" s="79" t="s">
        <v>94</v>
      </c>
      <c r="AX249" s="79" t="s">
        <v>80</v>
      </c>
      <c r="AY249" s="81" t="s">
        <v>81</v>
      </c>
    </row>
    <row r="250" spans="2:65" s="84" customFormat="1" x14ac:dyDescent="0.2">
      <c r="B250" s="85"/>
      <c r="C250" s="140"/>
      <c r="D250" s="135" t="s">
        <v>92</v>
      </c>
      <c r="E250" s="141" t="s">
        <v>10</v>
      </c>
      <c r="F250" s="142" t="s">
        <v>261</v>
      </c>
      <c r="G250" s="140"/>
      <c r="H250" s="143">
        <v>837.20100000000002</v>
      </c>
      <c r="I250" s="157"/>
      <c r="J250" s="140"/>
      <c r="K250" s="140"/>
      <c r="L250" s="85"/>
      <c r="M250" s="87"/>
      <c r="T250" s="88"/>
      <c r="AT250" s="86" t="s">
        <v>92</v>
      </c>
      <c r="AU250" s="86" t="s">
        <v>2</v>
      </c>
      <c r="AV250" s="84" t="s">
        <v>2</v>
      </c>
      <c r="AW250" s="84" t="s">
        <v>94</v>
      </c>
      <c r="AX250" s="84" t="s">
        <v>79</v>
      </c>
      <c r="AY250" s="86" t="s">
        <v>81</v>
      </c>
    </row>
    <row r="251" spans="2:65" s="8" customFormat="1" ht="66.75" customHeight="1" x14ac:dyDescent="0.2">
      <c r="B251" s="69"/>
      <c r="C251" s="129" t="s">
        <v>262</v>
      </c>
      <c r="D251" s="129" t="s">
        <v>83</v>
      </c>
      <c r="E251" s="130" t="s">
        <v>263</v>
      </c>
      <c r="F251" s="131" t="s">
        <v>264</v>
      </c>
      <c r="G251" s="132" t="s">
        <v>199</v>
      </c>
      <c r="H251" s="133">
        <v>6697.6080000000002</v>
      </c>
      <c r="I251" s="70"/>
      <c r="J251" s="134">
        <f>ROUND(I251*H251,2)</f>
        <v>0</v>
      </c>
      <c r="K251" s="131" t="s">
        <v>87</v>
      </c>
      <c r="L251" s="9"/>
      <c r="M251" s="71" t="s">
        <v>10</v>
      </c>
      <c r="N251" s="72" t="s">
        <v>32</v>
      </c>
      <c r="O251" s="73">
        <v>6.0000000000000001E-3</v>
      </c>
      <c r="P251" s="73">
        <f>O251*H251</f>
        <v>40.185648</v>
      </c>
      <c r="Q251" s="73">
        <v>0</v>
      </c>
      <c r="R251" s="73">
        <f>Q251*H251</f>
        <v>0</v>
      </c>
      <c r="S251" s="73">
        <v>0</v>
      </c>
      <c r="T251" s="74">
        <f>S251*H251</f>
        <v>0</v>
      </c>
      <c r="AR251" s="75" t="s">
        <v>88</v>
      </c>
      <c r="AT251" s="75" t="s">
        <v>83</v>
      </c>
      <c r="AU251" s="75" t="s">
        <v>2</v>
      </c>
      <c r="AY251" s="1" t="s">
        <v>81</v>
      </c>
      <c r="BE251" s="76">
        <f>IF(N251="základní",J251,0)</f>
        <v>0</v>
      </c>
      <c r="BF251" s="76">
        <f>IF(N251="snížená",J251,0)</f>
        <v>0</v>
      </c>
      <c r="BG251" s="76">
        <f>IF(N251="zákl. přenesená",J251,0)</f>
        <v>0</v>
      </c>
      <c r="BH251" s="76">
        <f>IF(N251="sníž. přenesená",J251,0)</f>
        <v>0</v>
      </c>
      <c r="BI251" s="76">
        <f>IF(N251="nulová",J251,0)</f>
        <v>0</v>
      </c>
      <c r="BJ251" s="1" t="s">
        <v>79</v>
      </c>
      <c r="BK251" s="76">
        <f>ROUND(I251*H251,2)</f>
        <v>0</v>
      </c>
      <c r="BL251" s="1" t="s">
        <v>88</v>
      </c>
      <c r="BM251" s="75" t="s">
        <v>265</v>
      </c>
    </row>
    <row r="252" spans="2:65" s="79" customFormat="1" x14ac:dyDescent="0.2">
      <c r="B252" s="80"/>
      <c r="C252" s="137"/>
      <c r="D252" s="135" t="s">
        <v>92</v>
      </c>
      <c r="E252" s="138" t="s">
        <v>10</v>
      </c>
      <c r="F252" s="139" t="s">
        <v>255</v>
      </c>
      <c r="G252" s="137"/>
      <c r="H252" s="138" t="s">
        <v>10</v>
      </c>
      <c r="I252" s="156"/>
      <c r="J252" s="137"/>
      <c r="K252" s="137"/>
      <c r="L252" s="80"/>
      <c r="M252" s="82"/>
      <c r="T252" s="83"/>
      <c r="AT252" s="81" t="s">
        <v>92</v>
      </c>
      <c r="AU252" s="81" t="s">
        <v>2</v>
      </c>
      <c r="AV252" s="79" t="s">
        <v>79</v>
      </c>
      <c r="AW252" s="79" t="s">
        <v>94</v>
      </c>
      <c r="AX252" s="79" t="s">
        <v>80</v>
      </c>
      <c r="AY252" s="81" t="s">
        <v>81</v>
      </c>
    </row>
    <row r="253" spans="2:65" s="84" customFormat="1" x14ac:dyDescent="0.2">
      <c r="B253" s="85"/>
      <c r="C253" s="140"/>
      <c r="D253" s="135" t="s">
        <v>92</v>
      </c>
      <c r="E253" s="141" t="s">
        <v>10</v>
      </c>
      <c r="F253" s="142" t="s">
        <v>266</v>
      </c>
      <c r="G253" s="140"/>
      <c r="H253" s="143">
        <v>6697.6080000000002</v>
      </c>
      <c r="I253" s="157"/>
      <c r="J253" s="140"/>
      <c r="K253" s="140"/>
      <c r="L253" s="85"/>
      <c r="M253" s="87"/>
      <c r="T253" s="88"/>
      <c r="AT253" s="86" t="s">
        <v>92</v>
      </c>
      <c r="AU253" s="86" t="s">
        <v>2</v>
      </c>
      <c r="AV253" s="84" t="s">
        <v>2</v>
      </c>
      <c r="AW253" s="84" t="s">
        <v>94</v>
      </c>
      <c r="AX253" s="84" t="s">
        <v>79</v>
      </c>
      <c r="AY253" s="86" t="s">
        <v>81</v>
      </c>
    </row>
    <row r="254" spans="2:65" s="8" customFormat="1" ht="55.5" customHeight="1" x14ac:dyDescent="0.2">
      <c r="B254" s="69"/>
      <c r="C254" s="129" t="s">
        <v>267</v>
      </c>
      <c r="D254" s="129" t="s">
        <v>83</v>
      </c>
      <c r="E254" s="130" t="s">
        <v>268</v>
      </c>
      <c r="F254" s="131" t="s">
        <v>269</v>
      </c>
      <c r="G254" s="132" t="s">
        <v>199</v>
      </c>
      <c r="H254" s="133">
        <v>279.06700000000001</v>
      </c>
      <c r="I254" s="70"/>
      <c r="J254" s="134">
        <f>ROUND(I254*H254,2)</f>
        <v>0</v>
      </c>
      <c r="K254" s="131" t="s">
        <v>87</v>
      </c>
      <c r="L254" s="9"/>
      <c r="M254" s="71" t="s">
        <v>10</v>
      </c>
      <c r="N254" s="72" t="s">
        <v>32</v>
      </c>
      <c r="O254" s="73">
        <v>0.113</v>
      </c>
      <c r="P254" s="73">
        <f>O254*H254</f>
        <v>31.534571000000003</v>
      </c>
      <c r="Q254" s="73">
        <v>0</v>
      </c>
      <c r="R254" s="73">
        <f>Q254*H254</f>
        <v>0</v>
      </c>
      <c r="S254" s="73">
        <v>0</v>
      </c>
      <c r="T254" s="74">
        <f>S254*H254</f>
        <v>0</v>
      </c>
      <c r="AR254" s="75" t="s">
        <v>88</v>
      </c>
      <c r="AT254" s="75" t="s">
        <v>83</v>
      </c>
      <c r="AU254" s="75" t="s">
        <v>2</v>
      </c>
      <c r="AY254" s="1" t="s">
        <v>81</v>
      </c>
      <c r="BE254" s="76">
        <f>IF(N254="základní",J254,0)</f>
        <v>0</v>
      </c>
      <c r="BF254" s="76">
        <f>IF(N254="snížená",J254,0)</f>
        <v>0</v>
      </c>
      <c r="BG254" s="76">
        <f>IF(N254="zákl. přenesená",J254,0)</f>
        <v>0</v>
      </c>
      <c r="BH254" s="76">
        <f>IF(N254="sníž. přenesená",J254,0)</f>
        <v>0</v>
      </c>
      <c r="BI254" s="76">
        <f>IF(N254="nulová",J254,0)</f>
        <v>0</v>
      </c>
      <c r="BJ254" s="1" t="s">
        <v>79</v>
      </c>
      <c r="BK254" s="76">
        <f>ROUND(I254*H254,2)</f>
        <v>0</v>
      </c>
      <c r="BL254" s="1" t="s">
        <v>88</v>
      </c>
      <c r="BM254" s="75" t="s">
        <v>270</v>
      </c>
    </row>
    <row r="255" spans="2:65" s="79" customFormat="1" x14ac:dyDescent="0.2">
      <c r="B255" s="80"/>
      <c r="C255" s="137"/>
      <c r="D255" s="135" t="s">
        <v>92</v>
      </c>
      <c r="E255" s="138" t="s">
        <v>10</v>
      </c>
      <c r="F255" s="139" t="s">
        <v>248</v>
      </c>
      <c r="G255" s="137"/>
      <c r="H255" s="138" t="s">
        <v>10</v>
      </c>
      <c r="I255" s="156"/>
      <c r="J255" s="137"/>
      <c r="K255" s="137"/>
      <c r="L255" s="80"/>
      <c r="M255" s="82"/>
      <c r="T255" s="83"/>
      <c r="AT255" s="81" t="s">
        <v>92</v>
      </c>
      <c r="AU255" s="81" t="s">
        <v>2</v>
      </c>
      <c r="AV255" s="79" t="s">
        <v>79</v>
      </c>
      <c r="AW255" s="79" t="s">
        <v>94</v>
      </c>
      <c r="AX255" s="79" t="s">
        <v>80</v>
      </c>
      <c r="AY255" s="81" t="s">
        <v>81</v>
      </c>
    </row>
    <row r="256" spans="2:65" s="84" customFormat="1" x14ac:dyDescent="0.2">
      <c r="B256" s="85"/>
      <c r="C256" s="140"/>
      <c r="D256" s="135" t="s">
        <v>92</v>
      </c>
      <c r="E256" s="141" t="s">
        <v>10</v>
      </c>
      <c r="F256" s="142" t="s">
        <v>271</v>
      </c>
      <c r="G256" s="140"/>
      <c r="H256" s="143">
        <v>279.06700000000001</v>
      </c>
      <c r="I256" s="157"/>
      <c r="J256" s="140"/>
      <c r="K256" s="140"/>
      <c r="L256" s="85"/>
      <c r="M256" s="87"/>
      <c r="T256" s="88"/>
      <c r="AT256" s="86" t="s">
        <v>92</v>
      </c>
      <c r="AU256" s="86" t="s">
        <v>2</v>
      </c>
      <c r="AV256" s="84" t="s">
        <v>2</v>
      </c>
      <c r="AW256" s="84" t="s">
        <v>94</v>
      </c>
      <c r="AX256" s="84" t="s">
        <v>79</v>
      </c>
      <c r="AY256" s="86" t="s">
        <v>81</v>
      </c>
    </row>
    <row r="257" spans="2:65" s="8" customFormat="1" ht="66.75" customHeight="1" x14ac:dyDescent="0.2">
      <c r="B257" s="69"/>
      <c r="C257" s="129" t="s">
        <v>272</v>
      </c>
      <c r="D257" s="129" t="s">
        <v>83</v>
      </c>
      <c r="E257" s="130" t="s">
        <v>273</v>
      </c>
      <c r="F257" s="131" t="s">
        <v>274</v>
      </c>
      <c r="G257" s="132" t="s">
        <v>199</v>
      </c>
      <c r="H257" s="133">
        <v>2232.5360000000001</v>
      </c>
      <c r="I257" s="70"/>
      <c r="J257" s="134">
        <f>ROUND(I257*H257,2)</f>
        <v>0</v>
      </c>
      <c r="K257" s="131" t="s">
        <v>87</v>
      </c>
      <c r="L257" s="9"/>
      <c r="M257" s="71" t="s">
        <v>10</v>
      </c>
      <c r="N257" s="72" t="s">
        <v>32</v>
      </c>
      <c r="O257" s="73">
        <v>6.0000000000000001E-3</v>
      </c>
      <c r="P257" s="73">
        <f>O257*H257</f>
        <v>13.395216000000001</v>
      </c>
      <c r="Q257" s="73">
        <v>0</v>
      </c>
      <c r="R257" s="73">
        <f>Q257*H257</f>
        <v>0</v>
      </c>
      <c r="S257" s="73">
        <v>0</v>
      </c>
      <c r="T257" s="74">
        <f>S257*H257</f>
        <v>0</v>
      </c>
      <c r="AR257" s="75" t="s">
        <v>88</v>
      </c>
      <c r="AT257" s="75" t="s">
        <v>83</v>
      </c>
      <c r="AU257" s="75" t="s">
        <v>2</v>
      </c>
      <c r="AY257" s="1" t="s">
        <v>81</v>
      </c>
      <c r="BE257" s="76">
        <f>IF(N257="základní",J257,0)</f>
        <v>0</v>
      </c>
      <c r="BF257" s="76">
        <f>IF(N257="snížená",J257,0)</f>
        <v>0</v>
      </c>
      <c r="BG257" s="76">
        <f>IF(N257="zákl. přenesená",J257,0)</f>
        <v>0</v>
      </c>
      <c r="BH257" s="76">
        <f>IF(N257="sníž. přenesená",J257,0)</f>
        <v>0</v>
      </c>
      <c r="BI257" s="76">
        <f>IF(N257="nulová",J257,0)</f>
        <v>0</v>
      </c>
      <c r="BJ257" s="1" t="s">
        <v>79</v>
      </c>
      <c r="BK257" s="76">
        <f>ROUND(I257*H257,2)</f>
        <v>0</v>
      </c>
      <c r="BL257" s="1" t="s">
        <v>88</v>
      </c>
      <c r="BM257" s="75" t="s">
        <v>275</v>
      </c>
    </row>
    <row r="258" spans="2:65" s="79" customFormat="1" x14ac:dyDescent="0.2">
      <c r="B258" s="80"/>
      <c r="C258" s="137"/>
      <c r="D258" s="135" t="s">
        <v>92</v>
      </c>
      <c r="E258" s="138" t="s">
        <v>10</v>
      </c>
      <c r="F258" s="139" t="s">
        <v>255</v>
      </c>
      <c r="G258" s="137"/>
      <c r="H258" s="138" t="s">
        <v>10</v>
      </c>
      <c r="I258" s="156"/>
      <c r="J258" s="137"/>
      <c r="K258" s="137"/>
      <c r="L258" s="80"/>
      <c r="M258" s="82"/>
      <c r="T258" s="83"/>
      <c r="AT258" s="81" t="s">
        <v>92</v>
      </c>
      <c r="AU258" s="81" t="s">
        <v>2</v>
      </c>
      <c r="AV258" s="79" t="s">
        <v>79</v>
      </c>
      <c r="AW258" s="79" t="s">
        <v>94</v>
      </c>
      <c r="AX258" s="79" t="s">
        <v>80</v>
      </c>
      <c r="AY258" s="81" t="s">
        <v>81</v>
      </c>
    </row>
    <row r="259" spans="2:65" s="84" customFormat="1" x14ac:dyDescent="0.2">
      <c r="B259" s="85"/>
      <c r="C259" s="140"/>
      <c r="D259" s="135" t="s">
        <v>92</v>
      </c>
      <c r="E259" s="141" t="s">
        <v>10</v>
      </c>
      <c r="F259" s="142" t="s">
        <v>276</v>
      </c>
      <c r="G259" s="140"/>
      <c r="H259" s="143">
        <v>2232.5360000000001</v>
      </c>
      <c r="I259" s="157"/>
      <c r="J259" s="140"/>
      <c r="K259" s="140"/>
      <c r="L259" s="85"/>
      <c r="M259" s="87"/>
      <c r="T259" s="88"/>
      <c r="AT259" s="86" t="s">
        <v>92</v>
      </c>
      <c r="AU259" s="86" t="s">
        <v>2</v>
      </c>
      <c r="AV259" s="84" t="s">
        <v>2</v>
      </c>
      <c r="AW259" s="84" t="s">
        <v>94</v>
      </c>
      <c r="AX259" s="84" t="s">
        <v>79</v>
      </c>
      <c r="AY259" s="86" t="s">
        <v>81</v>
      </c>
    </row>
    <row r="260" spans="2:65" s="8" customFormat="1" ht="33" customHeight="1" x14ac:dyDescent="0.2">
      <c r="B260" s="69"/>
      <c r="C260" s="129" t="s">
        <v>277</v>
      </c>
      <c r="D260" s="129" t="s">
        <v>83</v>
      </c>
      <c r="E260" s="130" t="s">
        <v>278</v>
      </c>
      <c r="F260" s="131" t="s">
        <v>279</v>
      </c>
      <c r="G260" s="132" t="s">
        <v>199</v>
      </c>
      <c r="H260" s="133">
        <v>676.07</v>
      </c>
      <c r="I260" s="70"/>
      <c r="J260" s="134">
        <f>ROUND(I260*H260,2)</f>
        <v>0</v>
      </c>
      <c r="K260" s="131" t="s">
        <v>87</v>
      </c>
      <c r="L260" s="9"/>
      <c r="M260" s="71" t="s">
        <v>10</v>
      </c>
      <c r="N260" s="72" t="s">
        <v>32</v>
      </c>
      <c r="O260" s="73">
        <v>7.1999999999999995E-2</v>
      </c>
      <c r="P260" s="73">
        <f>O260*H260</f>
        <v>48.677039999999998</v>
      </c>
      <c r="Q260" s="73">
        <v>0</v>
      </c>
      <c r="R260" s="73">
        <f>Q260*H260</f>
        <v>0</v>
      </c>
      <c r="S260" s="73">
        <v>0</v>
      </c>
      <c r="T260" s="74">
        <f>S260*H260</f>
        <v>0</v>
      </c>
      <c r="AR260" s="75" t="s">
        <v>88</v>
      </c>
      <c r="AT260" s="75" t="s">
        <v>83</v>
      </c>
      <c r="AU260" s="75" t="s">
        <v>2</v>
      </c>
      <c r="AY260" s="1" t="s">
        <v>81</v>
      </c>
      <c r="BE260" s="76">
        <f>IF(N260="základní",J260,0)</f>
        <v>0</v>
      </c>
      <c r="BF260" s="76">
        <f>IF(N260="snížená",J260,0)</f>
        <v>0</v>
      </c>
      <c r="BG260" s="76">
        <f>IF(N260="zákl. přenesená",J260,0)</f>
        <v>0</v>
      </c>
      <c r="BH260" s="76">
        <f>IF(N260="sníž. přenesená",J260,0)</f>
        <v>0</v>
      </c>
      <c r="BI260" s="76">
        <f>IF(N260="nulová",J260,0)</f>
        <v>0</v>
      </c>
      <c r="BJ260" s="1" t="s">
        <v>79</v>
      </c>
      <c r="BK260" s="76">
        <f>ROUND(I260*H260,2)</f>
        <v>0</v>
      </c>
      <c r="BL260" s="1" t="s">
        <v>88</v>
      </c>
      <c r="BM260" s="75" t="s">
        <v>280</v>
      </c>
    </row>
    <row r="261" spans="2:65" s="79" customFormat="1" x14ac:dyDescent="0.2">
      <c r="B261" s="80"/>
      <c r="C261" s="137"/>
      <c r="D261" s="135" t="s">
        <v>92</v>
      </c>
      <c r="E261" s="138" t="s">
        <v>10</v>
      </c>
      <c r="F261" s="139" t="s">
        <v>281</v>
      </c>
      <c r="G261" s="137"/>
      <c r="H261" s="138" t="s">
        <v>10</v>
      </c>
      <c r="I261" s="156"/>
      <c r="J261" s="137"/>
      <c r="K261" s="137"/>
      <c r="L261" s="80"/>
      <c r="M261" s="82"/>
      <c r="T261" s="83"/>
      <c r="AT261" s="81" t="s">
        <v>92</v>
      </c>
      <c r="AU261" s="81" t="s">
        <v>2</v>
      </c>
      <c r="AV261" s="79" t="s">
        <v>79</v>
      </c>
      <c r="AW261" s="79" t="s">
        <v>94</v>
      </c>
      <c r="AX261" s="79" t="s">
        <v>80</v>
      </c>
      <c r="AY261" s="81" t="s">
        <v>81</v>
      </c>
    </row>
    <row r="262" spans="2:65" s="84" customFormat="1" x14ac:dyDescent="0.2">
      <c r="B262" s="85"/>
      <c r="C262" s="140"/>
      <c r="D262" s="135" t="s">
        <v>92</v>
      </c>
      <c r="E262" s="141" t="s">
        <v>10</v>
      </c>
      <c r="F262" s="142" t="s">
        <v>282</v>
      </c>
      <c r="G262" s="140"/>
      <c r="H262" s="143">
        <v>676.07</v>
      </c>
      <c r="I262" s="157"/>
      <c r="J262" s="140"/>
      <c r="K262" s="140"/>
      <c r="L262" s="85"/>
      <c r="M262" s="87"/>
      <c r="T262" s="88"/>
      <c r="AT262" s="86" t="s">
        <v>92</v>
      </c>
      <c r="AU262" s="86" t="s">
        <v>2</v>
      </c>
      <c r="AV262" s="84" t="s">
        <v>2</v>
      </c>
      <c r="AW262" s="84" t="s">
        <v>94</v>
      </c>
      <c r="AX262" s="84" t="s">
        <v>79</v>
      </c>
      <c r="AY262" s="86" t="s">
        <v>81</v>
      </c>
    </row>
    <row r="263" spans="2:65" s="8" customFormat="1" ht="33" customHeight="1" x14ac:dyDescent="0.2">
      <c r="B263" s="69"/>
      <c r="C263" s="129" t="s">
        <v>283</v>
      </c>
      <c r="D263" s="129" t="s">
        <v>83</v>
      </c>
      <c r="E263" s="130" t="s">
        <v>284</v>
      </c>
      <c r="F263" s="131" t="s">
        <v>285</v>
      </c>
      <c r="G263" s="132" t="s">
        <v>286</v>
      </c>
      <c r="H263" s="133">
        <v>4017.74</v>
      </c>
      <c r="I263" s="70"/>
      <c r="J263" s="134">
        <f>ROUND(I263*H263,2)</f>
        <v>0</v>
      </c>
      <c r="K263" s="131"/>
      <c r="L263" s="9"/>
      <c r="M263" s="71" t="s">
        <v>10</v>
      </c>
      <c r="N263" s="72" t="s">
        <v>32</v>
      </c>
      <c r="O263" s="73">
        <v>0</v>
      </c>
      <c r="P263" s="73">
        <f>O263*H263</f>
        <v>0</v>
      </c>
      <c r="Q263" s="73">
        <v>0</v>
      </c>
      <c r="R263" s="73">
        <f>Q263*H263</f>
        <v>0</v>
      </c>
      <c r="S263" s="73">
        <v>0</v>
      </c>
      <c r="T263" s="74">
        <f>S263*H263</f>
        <v>0</v>
      </c>
      <c r="AR263" s="75" t="s">
        <v>88</v>
      </c>
      <c r="AT263" s="75" t="s">
        <v>83</v>
      </c>
      <c r="AU263" s="75" t="s">
        <v>2</v>
      </c>
      <c r="AY263" s="1" t="s">
        <v>81</v>
      </c>
      <c r="BE263" s="76">
        <f>IF(N263="základní",J263,0)</f>
        <v>0</v>
      </c>
      <c r="BF263" s="76">
        <f>IF(N263="snížená",J263,0)</f>
        <v>0</v>
      </c>
      <c r="BG263" s="76">
        <f>IF(N263="zákl. přenesená",J263,0)</f>
        <v>0</v>
      </c>
      <c r="BH263" s="76">
        <f>IF(N263="sníž. přenesená",J263,0)</f>
        <v>0</v>
      </c>
      <c r="BI263" s="76">
        <f>IF(N263="nulová",J263,0)</f>
        <v>0</v>
      </c>
      <c r="BJ263" s="1" t="s">
        <v>79</v>
      </c>
      <c r="BK263" s="76">
        <f>ROUND(I263*H263,2)</f>
        <v>0</v>
      </c>
      <c r="BL263" s="1" t="s">
        <v>88</v>
      </c>
      <c r="BM263" s="75" t="s">
        <v>287</v>
      </c>
    </row>
    <row r="264" spans="2:65" s="84" customFormat="1" x14ac:dyDescent="0.2">
      <c r="B264" s="85"/>
      <c r="C264" s="140"/>
      <c r="D264" s="135" t="s">
        <v>92</v>
      </c>
      <c r="E264" s="141" t="s">
        <v>10</v>
      </c>
      <c r="F264" s="142" t="s">
        <v>288</v>
      </c>
      <c r="G264" s="140"/>
      <c r="H264" s="143">
        <v>1896.8309999999999</v>
      </c>
      <c r="I264" s="157"/>
      <c r="J264" s="140"/>
      <c r="K264" s="140"/>
      <c r="L264" s="85"/>
      <c r="M264" s="87"/>
      <c r="T264" s="88"/>
      <c r="AT264" s="86" t="s">
        <v>92</v>
      </c>
      <c r="AU264" s="86" t="s">
        <v>2</v>
      </c>
      <c r="AV264" s="84" t="s">
        <v>2</v>
      </c>
      <c r="AW264" s="84" t="s">
        <v>94</v>
      </c>
      <c r="AX264" s="84" t="s">
        <v>80</v>
      </c>
      <c r="AY264" s="86" t="s">
        <v>81</v>
      </c>
    </row>
    <row r="265" spans="2:65" s="84" customFormat="1" x14ac:dyDescent="0.2">
      <c r="B265" s="85"/>
      <c r="C265" s="140"/>
      <c r="D265" s="135" t="s">
        <v>92</v>
      </c>
      <c r="E265" s="141" t="s">
        <v>10</v>
      </c>
      <c r="F265" s="142" t="s">
        <v>289</v>
      </c>
      <c r="G265" s="140"/>
      <c r="H265" s="143">
        <v>1590.682</v>
      </c>
      <c r="I265" s="157"/>
      <c r="J265" s="140"/>
      <c r="K265" s="140"/>
      <c r="L265" s="85"/>
      <c r="M265" s="87"/>
      <c r="T265" s="88"/>
      <c r="AT265" s="86" t="s">
        <v>92</v>
      </c>
      <c r="AU265" s="86" t="s">
        <v>2</v>
      </c>
      <c r="AV265" s="84" t="s">
        <v>2</v>
      </c>
      <c r="AW265" s="84" t="s">
        <v>94</v>
      </c>
      <c r="AX265" s="84" t="s">
        <v>80</v>
      </c>
      <c r="AY265" s="86" t="s">
        <v>81</v>
      </c>
    </row>
    <row r="266" spans="2:65" s="84" customFormat="1" x14ac:dyDescent="0.2">
      <c r="B266" s="85"/>
      <c r="C266" s="140"/>
      <c r="D266" s="135" t="s">
        <v>92</v>
      </c>
      <c r="E266" s="141" t="s">
        <v>10</v>
      </c>
      <c r="F266" s="142" t="s">
        <v>290</v>
      </c>
      <c r="G266" s="140"/>
      <c r="H266" s="143">
        <v>530.22699999999998</v>
      </c>
      <c r="I266" s="157"/>
      <c r="J266" s="140"/>
      <c r="K266" s="140"/>
      <c r="L266" s="85"/>
      <c r="M266" s="87"/>
      <c r="T266" s="88"/>
      <c r="AT266" s="86" t="s">
        <v>92</v>
      </c>
      <c r="AU266" s="86" t="s">
        <v>2</v>
      </c>
      <c r="AV266" s="84" t="s">
        <v>2</v>
      </c>
      <c r="AW266" s="84" t="s">
        <v>94</v>
      </c>
      <c r="AX266" s="84" t="s">
        <v>80</v>
      </c>
      <c r="AY266" s="86" t="s">
        <v>81</v>
      </c>
    </row>
    <row r="267" spans="2:65" s="89" customFormat="1" x14ac:dyDescent="0.2">
      <c r="B267" s="90"/>
      <c r="C267" s="144"/>
      <c r="D267" s="135" t="s">
        <v>92</v>
      </c>
      <c r="E267" s="145" t="s">
        <v>10</v>
      </c>
      <c r="F267" s="146" t="s">
        <v>110</v>
      </c>
      <c r="G267" s="144"/>
      <c r="H267" s="147">
        <v>4017.74</v>
      </c>
      <c r="I267" s="158"/>
      <c r="J267" s="144"/>
      <c r="K267" s="144"/>
      <c r="L267" s="90"/>
      <c r="M267" s="92"/>
      <c r="T267" s="93"/>
      <c r="AT267" s="91" t="s">
        <v>92</v>
      </c>
      <c r="AU267" s="91" t="s">
        <v>2</v>
      </c>
      <c r="AV267" s="89" t="s">
        <v>88</v>
      </c>
      <c r="AW267" s="89" t="s">
        <v>94</v>
      </c>
      <c r="AX267" s="89" t="s">
        <v>79</v>
      </c>
      <c r="AY267" s="91" t="s">
        <v>81</v>
      </c>
    </row>
    <row r="268" spans="2:65" s="8" customFormat="1" ht="33" customHeight="1" x14ac:dyDescent="0.2">
      <c r="B268" s="69"/>
      <c r="C268" s="129" t="s">
        <v>291</v>
      </c>
      <c r="D268" s="129" t="s">
        <v>83</v>
      </c>
      <c r="E268" s="130" t="s">
        <v>292</v>
      </c>
      <c r="F268" s="131" t="s">
        <v>293</v>
      </c>
      <c r="G268" s="132" t="s">
        <v>199</v>
      </c>
      <c r="H268" s="133">
        <v>1664.44</v>
      </c>
      <c r="I268" s="70"/>
      <c r="J268" s="134">
        <f>ROUND(I268*H268,2)</f>
        <v>0</v>
      </c>
      <c r="K268" s="131" t="s">
        <v>87</v>
      </c>
      <c r="L268" s="9"/>
      <c r="M268" s="71" t="s">
        <v>10</v>
      </c>
      <c r="N268" s="72" t="s">
        <v>32</v>
      </c>
      <c r="O268" s="73">
        <v>0.32800000000000001</v>
      </c>
      <c r="P268" s="73">
        <f>O268*H268</f>
        <v>545.93632000000002</v>
      </c>
      <c r="Q268" s="73">
        <v>0</v>
      </c>
      <c r="R268" s="73">
        <f>Q268*H268</f>
        <v>0</v>
      </c>
      <c r="S268" s="73">
        <v>0</v>
      </c>
      <c r="T268" s="74">
        <f>S268*H268</f>
        <v>0</v>
      </c>
      <c r="AR268" s="75" t="s">
        <v>88</v>
      </c>
      <c r="AT268" s="75" t="s">
        <v>83</v>
      </c>
      <c r="AU268" s="75" t="s">
        <v>2</v>
      </c>
      <c r="AY268" s="1" t="s">
        <v>81</v>
      </c>
      <c r="BE268" s="76">
        <f>IF(N268="základní",J268,0)</f>
        <v>0</v>
      </c>
      <c r="BF268" s="76">
        <f>IF(N268="snížená",J268,0)</f>
        <v>0</v>
      </c>
      <c r="BG268" s="76">
        <f>IF(N268="zákl. přenesená",J268,0)</f>
        <v>0</v>
      </c>
      <c r="BH268" s="76">
        <f>IF(N268="sníž. přenesená",J268,0)</f>
        <v>0</v>
      </c>
      <c r="BI268" s="76">
        <f>IF(N268="nulová",J268,0)</f>
        <v>0</v>
      </c>
      <c r="BJ268" s="1" t="s">
        <v>79</v>
      </c>
      <c r="BK268" s="76">
        <f>ROUND(I268*H268,2)</f>
        <v>0</v>
      </c>
      <c r="BL268" s="1" t="s">
        <v>88</v>
      </c>
      <c r="BM268" s="75" t="s">
        <v>294</v>
      </c>
    </row>
    <row r="269" spans="2:65" s="79" customFormat="1" x14ac:dyDescent="0.2">
      <c r="B269" s="80"/>
      <c r="C269" s="137"/>
      <c r="D269" s="135" t="s">
        <v>92</v>
      </c>
      <c r="E269" s="138" t="s">
        <v>10</v>
      </c>
      <c r="F269" s="139" t="s">
        <v>93</v>
      </c>
      <c r="G269" s="137"/>
      <c r="H269" s="138" t="s">
        <v>10</v>
      </c>
      <c r="I269" s="156"/>
      <c r="J269" s="137"/>
      <c r="K269" s="137"/>
      <c r="L269" s="80"/>
      <c r="M269" s="82"/>
      <c r="T269" s="83"/>
      <c r="AT269" s="81" t="s">
        <v>92</v>
      </c>
      <c r="AU269" s="81" t="s">
        <v>2</v>
      </c>
      <c r="AV269" s="79" t="s">
        <v>79</v>
      </c>
      <c r="AW269" s="79" t="s">
        <v>94</v>
      </c>
      <c r="AX269" s="79" t="s">
        <v>80</v>
      </c>
      <c r="AY269" s="81" t="s">
        <v>81</v>
      </c>
    </row>
    <row r="270" spans="2:65" s="84" customFormat="1" x14ac:dyDescent="0.2">
      <c r="B270" s="85"/>
      <c r="C270" s="140"/>
      <c r="D270" s="135" t="s">
        <v>92</v>
      </c>
      <c r="E270" s="141" t="s">
        <v>10</v>
      </c>
      <c r="F270" s="142" t="s">
        <v>295</v>
      </c>
      <c r="G270" s="140"/>
      <c r="H270" s="143">
        <v>676.07</v>
      </c>
      <c r="I270" s="157"/>
      <c r="J270" s="140"/>
      <c r="K270" s="140"/>
      <c r="L270" s="85"/>
      <c r="M270" s="87"/>
      <c r="T270" s="88"/>
      <c r="AT270" s="86" t="s">
        <v>92</v>
      </c>
      <c r="AU270" s="86" t="s">
        <v>2</v>
      </c>
      <c r="AV270" s="84" t="s">
        <v>2</v>
      </c>
      <c r="AW270" s="84" t="s">
        <v>94</v>
      </c>
      <c r="AX270" s="84" t="s">
        <v>80</v>
      </c>
      <c r="AY270" s="86" t="s">
        <v>81</v>
      </c>
    </row>
    <row r="271" spans="2:65" s="84" customFormat="1" x14ac:dyDescent="0.2">
      <c r="B271" s="85"/>
      <c r="C271" s="140"/>
      <c r="D271" s="135" t="s">
        <v>92</v>
      </c>
      <c r="E271" s="141" t="s">
        <v>10</v>
      </c>
      <c r="F271" s="142" t="s">
        <v>296</v>
      </c>
      <c r="G271" s="140"/>
      <c r="H271" s="143">
        <v>988.37</v>
      </c>
      <c r="I271" s="157"/>
      <c r="J271" s="140"/>
      <c r="K271" s="140"/>
      <c r="L271" s="85"/>
      <c r="M271" s="87"/>
      <c r="T271" s="88"/>
      <c r="AT271" s="86" t="s">
        <v>92</v>
      </c>
      <c r="AU271" s="86" t="s">
        <v>2</v>
      </c>
      <c r="AV271" s="84" t="s">
        <v>2</v>
      </c>
      <c r="AW271" s="84" t="s">
        <v>94</v>
      </c>
      <c r="AX271" s="84" t="s">
        <v>80</v>
      </c>
      <c r="AY271" s="86" t="s">
        <v>81</v>
      </c>
    </row>
    <row r="272" spans="2:65" s="89" customFormat="1" x14ac:dyDescent="0.2">
      <c r="B272" s="90"/>
      <c r="C272" s="144"/>
      <c r="D272" s="135" t="s">
        <v>92</v>
      </c>
      <c r="E272" s="145" t="s">
        <v>10</v>
      </c>
      <c r="F272" s="146" t="s">
        <v>110</v>
      </c>
      <c r="G272" s="144"/>
      <c r="H272" s="147">
        <v>1664.44</v>
      </c>
      <c r="I272" s="158"/>
      <c r="J272" s="144"/>
      <c r="K272" s="144"/>
      <c r="L272" s="90"/>
      <c r="M272" s="92"/>
      <c r="T272" s="93"/>
      <c r="AT272" s="91" t="s">
        <v>92</v>
      </c>
      <c r="AU272" s="91" t="s">
        <v>2</v>
      </c>
      <c r="AV272" s="89" t="s">
        <v>88</v>
      </c>
      <c r="AW272" s="89" t="s">
        <v>94</v>
      </c>
      <c r="AX272" s="89" t="s">
        <v>79</v>
      </c>
      <c r="AY272" s="91" t="s">
        <v>81</v>
      </c>
    </row>
    <row r="273" spans="2:65" s="8" customFormat="1" ht="16.5" customHeight="1" x14ac:dyDescent="0.2">
      <c r="B273" s="69"/>
      <c r="C273" s="148" t="s">
        <v>297</v>
      </c>
      <c r="D273" s="148" t="s">
        <v>298</v>
      </c>
      <c r="E273" s="149" t="s">
        <v>299</v>
      </c>
      <c r="F273" s="150" t="s">
        <v>300</v>
      </c>
      <c r="G273" s="151" t="s">
        <v>286</v>
      </c>
      <c r="H273" s="152">
        <v>1976.74</v>
      </c>
      <c r="I273" s="70"/>
      <c r="J273" s="153">
        <f>ROUND(I273*H273,2)</f>
        <v>0</v>
      </c>
      <c r="K273" s="150" t="s">
        <v>10</v>
      </c>
      <c r="L273" s="94"/>
      <c r="M273" s="95" t="s">
        <v>10</v>
      </c>
      <c r="N273" s="96" t="s">
        <v>32</v>
      </c>
      <c r="O273" s="73">
        <v>0</v>
      </c>
      <c r="P273" s="73">
        <f>O273*H273</f>
        <v>0</v>
      </c>
      <c r="Q273" s="73">
        <v>1</v>
      </c>
      <c r="R273" s="73">
        <f>Q273*H273</f>
        <v>1976.74</v>
      </c>
      <c r="S273" s="73">
        <v>0</v>
      </c>
      <c r="T273" s="74">
        <f>S273*H273</f>
        <v>0</v>
      </c>
      <c r="AR273" s="75" t="s">
        <v>135</v>
      </c>
      <c r="AT273" s="75" t="s">
        <v>298</v>
      </c>
      <c r="AU273" s="75" t="s">
        <v>2</v>
      </c>
      <c r="AY273" s="1" t="s">
        <v>81</v>
      </c>
      <c r="BE273" s="76">
        <f>IF(N273="základní",J273,0)</f>
        <v>0</v>
      </c>
      <c r="BF273" s="76">
        <f>IF(N273="snížená",J273,0)</f>
        <v>0</v>
      </c>
      <c r="BG273" s="76">
        <f>IF(N273="zákl. přenesená",J273,0)</f>
        <v>0</v>
      </c>
      <c r="BH273" s="76">
        <f>IF(N273="sníž. přenesená",J273,0)</f>
        <v>0</v>
      </c>
      <c r="BI273" s="76">
        <f>IF(N273="nulová",J273,0)</f>
        <v>0</v>
      </c>
      <c r="BJ273" s="1" t="s">
        <v>79</v>
      </c>
      <c r="BK273" s="76">
        <f>ROUND(I273*H273,2)</f>
        <v>0</v>
      </c>
      <c r="BL273" s="1" t="s">
        <v>88</v>
      </c>
      <c r="BM273" s="75" t="s">
        <v>301</v>
      </c>
    </row>
    <row r="274" spans="2:65" s="8" customFormat="1" ht="19.2" x14ac:dyDescent="0.2">
      <c r="B274" s="9"/>
      <c r="C274" s="109"/>
      <c r="D274" s="135" t="s">
        <v>90</v>
      </c>
      <c r="E274" s="109"/>
      <c r="F274" s="136" t="s">
        <v>302</v>
      </c>
      <c r="G274" s="109"/>
      <c r="H274" s="109"/>
      <c r="I274" s="154"/>
      <c r="J274" s="109"/>
      <c r="K274" s="109"/>
      <c r="L274" s="9"/>
      <c r="M274" s="77"/>
      <c r="T274" s="78"/>
      <c r="AT274" s="1" t="s">
        <v>90</v>
      </c>
      <c r="AU274" s="1" t="s">
        <v>2</v>
      </c>
    </row>
    <row r="275" spans="2:65" s="84" customFormat="1" x14ac:dyDescent="0.2">
      <c r="B275" s="85"/>
      <c r="C275" s="140"/>
      <c r="D275" s="135" t="s">
        <v>92</v>
      </c>
      <c r="E275" s="141" t="s">
        <v>10</v>
      </c>
      <c r="F275" s="142" t="s">
        <v>303</v>
      </c>
      <c r="G275" s="140"/>
      <c r="H275" s="143">
        <v>1976.74</v>
      </c>
      <c r="I275" s="157"/>
      <c r="J275" s="140"/>
      <c r="K275" s="140"/>
      <c r="L275" s="85"/>
      <c r="M275" s="87"/>
      <c r="T275" s="88"/>
      <c r="AT275" s="86" t="s">
        <v>92</v>
      </c>
      <c r="AU275" s="86" t="s">
        <v>2</v>
      </c>
      <c r="AV275" s="84" t="s">
        <v>2</v>
      </c>
      <c r="AW275" s="84" t="s">
        <v>94</v>
      </c>
      <c r="AX275" s="84" t="s">
        <v>79</v>
      </c>
      <c r="AY275" s="86" t="s">
        <v>81</v>
      </c>
    </row>
    <row r="276" spans="2:65" s="8" customFormat="1" ht="55.5" customHeight="1" x14ac:dyDescent="0.2">
      <c r="B276" s="69"/>
      <c r="C276" s="129" t="s">
        <v>304</v>
      </c>
      <c r="D276" s="129" t="s">
        <v>83</v>
      </c>
      <c r="E276" s="130" t="s">
        <v>305</v>
      </c>
      <c r="F276" s="131" t="s">
        <v>306</v>
      </c>
      <c r="G276" s="132" t="s">
        <v>199</v>
      </c>
      <c r="H276" s="133">
        <v>702.9</v>
      </c>
      <c r="I276" s="70"/>
      <c r="J276" s="134">
        <f>ROUND(I276*H276,2)</f>
        <v>0</v>
      </c>
      <c r="K276" s="131" t="s">
        <v>87</v>
      </c>
      <c r="L276" s="9"/>
      <c r="M276" s="71" t="s">
        <v>10</v>
      </c>
      <c r="N276" s="72" t="s">
        <v>32</v>
      </c>
      <c r="O276" s="73">
        <v>0.435</v>
      </c>
      <c r="P276" s="73">
        <f>O276*H276</f>
        <v>305.76150000000001</v>
      </c>
      <c r="Q276" s="73">
        <v>0</v>
      </c>
      <c r="R276" s="73">
        <f>Q276*H276</f>
        <v>0</v>
      </c>
      <c r="S276" s="73">
        <v>0</v>
      </c>
      <c r="T276" s="74">
        <f>S276*H276</f>
        <v>0</v>
      </c>
      <c r="AR276" s="75" t="s">
        <v>88</v>
      </c>
      <c r="AT276" s="75" t="s">
        <v>83</v>
      </c>
      <c r="AU276" s="75" t="s">
        <v>2</v>
      </c>
      <c r="AY276" s="1" t="s">
        <v>81</v>
      </c>
      <c r="BE276" s="76">
        <f>IF(N276="základní",J276,0)</f>
        <v>0</v>
      </c>
      <c r="BF276" s="76">
        <f>IF(N276="snížená",J276,0)</f>
        <v>0</v>
      </c>
      <c r="BG276" s="76">
        <f>IF(N276="zákl. přenesená",J276,0)</f>
        <v>0</v>
      </c>
      <c r="BH276" s="76">
        <f>IF(N276="sníž. přenesená",J276,0)</f>
        <v>0</v>
      </c>
      <c r="BI276" s="76">
        <f>IF(N276="nulová",J276,0)</f>
        <v>0</v>
      </c>
      <c r="BJ276" s="1" t="s">
        <v>79</v>
      </c>
      <c r="BK276" s="76">
        <f>ROUND(I276*H276,2)</f>
        <v>0</v>
      </c>
      <c r="BL276" s="1" t="s">
        <v>88</v>
      </c>
      <c r="BM276" s="75" t="s">
        <v>307</v>
      </c>
    </row>
    <row r="277" spans="2:65" s="79" customFormat="1" x14ac:dyDescent="0.2">
      <c r="B277" s="80"/>
      <c r="C277" s="137"/>
      <c r="D277" s="135" t="s">
        <v>92</v>
      </c>
      <c r="E277" s="138" t="s">
        <v>10</v>
      </c>
      <c r="F277" s="139" t="s">
        <v>93</v>
      </c>
      <c r="G277" s="137"/>
      <c r="H277" s="138" t="s">
        <v>10</v>
      </c>
      <c r="I277" s="156"/>
      <c r="J277" s="137"/>
      <c r="K277" s="137"/>
      <c r="L277" s="80"/>
      <c r="M277" s="82"/>
      <c r="T277" s="83"/>
      <c r="AT277" s="81" t="s">
        <v>92</v>
      </c>
      <c r="AU277" s="81" t="s">
        <v>2</v>
      </c>
      <c r="AV277" s="79" t="s">
        <v>79</v>
      </c>
      <c r="AW277" s="79" t="s">
        <v>94</v>
      </c>
      <c r="AX277" s="79" t="s">
        <v>80</v>
      </c>
      <c r="AY277" s="81" t="s">
        <v>81</v>
      </c>
    </row>
    <row r="278" spans="2:65" s="79" customFormat="1" x14ac:dyDescent="0.2">
      <c r="B278" s="80"/>
      <c r="C278" s="137"/>
      <c r="D278" s="135" t="s">
        <v>92</v>
      </c>
      <c r="E278" s="138" t="s">
        <v>10</v>
      </c>
      <c r="F278" s="139" t="s">
        <v>207</v>
      </c>
      <c r="G278" s="137"/>
      <c r="H278" s="138" t="s">
        <v>10</v>
      </c>
      <c r="I278" s="156"/>
      <c r="J278" s="137"/>
      <c r="K278" s="137"/>
      <c r="L278" s="80"/>
      <c r="M278" s="82"/>
      <c r="T278" s="83"/>
      <c r="AT278" s="81" t="s">
        <v>92</v>
      </c>
      <c r="AU278" s="81" t="s">
        <v>2</v>
      </c>
      <c r="AV278" s="79" t="s">
        <v>79</v>
      </c>
      <c r="AW278" s="79" t="s">
        <v>94</v>
      </c>
      <c r="AX278" s="79" t="s">
        <v>80</v>
      </c>
      <c r="AY278" s="81" t="s">
        <v>81</v>
      </c>
    </row>
    <row r="279" spans="2:65" s="84" customFormat="1" x14ac:dyDescent="0.2">
      <c r="B279" s="85"/>
      <c r="C279" s="140"/>
      <c r="D279" s="135" t="s">
        <v>92</v>
      </c>
      <c r="E279" s="141" t="s">
        <v>10</v>
      </c>
      <c r="F279" s="142" t="s">
        <v>308</v>
      </c>
      <c r="G279" s="140"/>
      <c r="H279" s="143">
        <v>702.9</v>
      </c>
      <c r="I279" s="157"/>
      <c r="J279" s="140"/>
      <c r="K279" s="140"/>
      <c r="L279" s="85"/>
      <c r="M279" s="87"/>
      <c r="T279" s="88"/>
      <c r="AT279" s="86" t="s">
        <v>92</v>
      </c>
      <c r="AU279" s="86" t="s">
        <v>2</v>
      </c>
      <c r="AV279" s="84" t="s">
        <v>2</v>
      </c>
      <c r="AW279" s="84" t="s">
        <v>94</v>
      </c>
      <c r="AX279" s="84" t="s">
        <v>79</v>
      </c>
      <c r="AY279" s="86" t="s">
        <v>81</v>
      </c>
    </row>
    <row r="280" spans="2:65" s="8" customFormat="1" ht="16.5" customHeight="1" x14ac:dyDescent="0.2">
      <c r="B280" s="69"/>
      <c r="C280" s="148" t="s">
        <v>309</v>
      </c>
      <c r="D280" s="148" t="s">
        <v>298</v>
      </c>
      <c r="E280" s="149" t="s">
        <v>310</v>
      </c>
      <c r="F280" s="150" t="s">
        <v>311</v>
      </c>
      <c r="G280" s="151" t="s">
        <v>286</v>
      </c>
      <c r="H280" s="152">
        <v>1405.8</v>
      </c>
      <c r="I280" s="70"/>
      <c r="J280" s="153">
        <f>ROUND(I280*H280,2)</f>
        <v>0</v>
      </c>
      <c r="K280" s="150" t="s">
        <v>87</v>
      </c>
      <c r="L280" s="94"/>
      <c r="M280" s="95" t="s">
        <v>10</v>
      </c>
      <c r="N280" s="96" t="s">
        <v>32</v>
      </c>
      <c r="O280" s="73">
        <v>0</v>
      </c>
      <c r="P280" s="73">
        <f>O280*H280</f>
        <v>0</v>
      </c>
      <c r="Q280" s="73">
        <v>1</v>
      </c>
      <c r="R280" s="73">
        <f>Q280*H280</f>
        <v>1405.8</v>
      </c>
      <c r="S280" s="73">
        <v>0</v>
      </c>
      <c r="T280" s="74">
        <f>S280*H280</f>
        <v>0</v>
      </c>
      <c r="AR280" s="75" t="s">
        <v>135</v>
      </c>
      <c r="AT280" s="75" t="s">
        <v>298</v>
      </c>
      <c r="AU280" s="75" t="s">
        <v>2</v>
      </c>
      <c r="AY280" s="1" t="s">
        <v>81</v>
      </c>
      <c r="BE280" s="76">
        <f>IF(N280="základní",J280,0)</f>
        <v>0</v>
      </c>
      <c r="BF280" s="76">
        <f>IF(N280="snížená",J280,0)</f>
        <v>0</v>
      </c>
      <c r="BG280" s="76">
        <f>IF(N280="zákl. přenesená",J280,0)</f>
        <v>0</v>
      </c>
      <c r="BH280" s="76">
        <f>IF(N280="sníž. přenesená",J280,0)</f>
        <v>0</v>
      </c>
      <c r="BI280" s="76">
        <f>IF(N280="nulová",J280,0)</f>
        <v>0</v>
      </c>
      <c r="BJ280" s="1" t="s">
        <v>79</v>
      </c>
      <c r="BK280" s="76">
        <f>ROUND(I280*H280,2)</f>
        <v>0</v>
      </c>
      <c r="BL280" s="1" t="s">
        <v>88</v>
      </c>
      <c r="BM280" s="75" t="s">
        <v>312</v>
      </c>
    </row>
    <row r="281" spans="2:65" s="8" customFormat="1" ht="19.2" x14ac:dyDescent="0.2">
      <c r="B281" s="9"/>
      <c r="C281" s="109"/>
      <c r="D281" s="135" t="s">
        <v>90</v>
      </c>
      <c r="E281" s="109"/>
      <c r="F281" s="136" t="s">
        <v>302</v>
      </c>
      <c r="G281" s="109"/>
      <c r="H281" s="109"/>
      <c r="I281" s="154"/>
      <c r="J281" s="109"/>
      <c r="K281" s="109"/>
      <c r="L281" s="9"/>
      <c r="M281" s="77"/>
      <c r="T281" s="78"/>
      <c r="AT281" s="1" t="s">
        <v>90</v>
      </c>
      <c r="AU281" s="1" t="s">
        <v>2</v>
      </c>
    </row>
    <row r="282" spans="2:65" s="84" customFormat="1" x14ac:dyDescent="0.2">
      <c r="B282" s="85"/>
      <c r="C282" s="140"/>
      <c r="D282" s="135" t="s">
        <v>92</v>
      </c>
      <c r="E282" s="140"/>
      <c r="F282" s="142" t="s">
        <v>313</v>
      </c>
      <c r="G282" s="140"/>
      <c r="H282" s="143">
        <v>1405.8</v>
      </c>
      <c r="I282" s="157"/>
      <c r="J282" s="140"/>
      <c r="K282" s="140"/>
      <c r="L282" s="85"/>
      <c r="M282" s="87"/>
      <c r="T282" s="88"/>
      <c r="AT282" s="86" t="s">
        <v>92</v>
      </c>
      <c r="AU282" s="86" t="s">
        <v>2</v>
      </c>
      <c r="AV282" s="84" t="s">
        <v>2</v>
      </c>
      <c r="AW282" s="84" t="s">
        <v>5</v>
      </c>
      <c r="AX282" s="84" t="s">
        <v>79</v>
      </c>
      <c r="AY282" s="86" t="s">
        <v>81</v>
      </c>
    </row>
    <row r="283" spans="2:65" s="8" customFormat="1" ht="44.25" customHeight="1" x14ac:dyDescent="0.2">
      <c r="B283" s="69"/>
      <c r="C283" s="129" t="s">
        <v>314</v>
      </c>
      <c r="D283" s="129" t="s">
        <v>83</v>
      </c>
      <c r="E283" s="130" t="s">
        <v>315</v>
      </c>
      <c r="F283" s="131" t="s">
        <v>316</v>
      </c>
      <c r="G283" s="132" t="s">
        <v>86</v>
      </c>
      <c r="H283" s="133">
        <v>580</v>
      </c>
      <c r="I283" s="70"/>
      <c r="J283" s="134">
        <f>ROUND(I283*H283,2)</f>
        <v>0</v>
      </c>
      <c r="K283" s="131" t="s">
        <v>87</v>
      </c>
      <c r="L283" s="9"/>
      <c r="M283" s="71" t="s">
        <v>10</v>
      </c>
      <c r="N283" s="72" t="s">
        <v>32</v>
      </c>
      <c r="O283" s="73">
        <v>9.5000000000000001E-2</v>
      </c>
      <c r="P283" s="73">
        <f>O283*H283</f>
        <v>55.1</v>
      </c>
      <c r="Q283" s="73">
        <v>0</v>
      </c>
      <c r="R283" s="73">
        <f>Q283*H283</f>
        <v>0</v>
      </c>
      <c r="S283" s="73">
        <v>0</v>
      </c>
      <c r="T283" s="74">
        <f>S283*H283</f>
        <v>0</v>
      </c>
      <c r="AR283" s="75" t="s">
        <v>88</v>
      </c>
      <c r="AT283" s="75" t="s">
        <v>83</v>
      </c>
      <c r="AU283" s="75" t="s">
        <v>2</v>
      </c>
      <c r="AY283" s="1" t="s">
        <v>81</v>
      </c>
      <c r="BE283" s="76">
        <f>IF(N283="základní",J283,0)</f>
        <v>0</v>
      </c>
      <c r="BF283" s="76">
        <f>IF(N283="snížená",J283,0)</f>
        <v>0</v>
      </c>
      <c r="BG283" s="76">
        <f>IF(N283="zákl. přenesená",J283,0)</f>
        <v>0</v>
      </c>
      <c r="BH283" s="76">
        <f>IF(N283="sníž. přenesená",J283,0)</f>
        <v>0</v>
      </c>
      <c r="BI283" s="76">
        <f>IF(N283="nulová",J283,0)</f>
        <v>0</v>
      </c>
      <c r="BJ283" s="1" t="s">
        <v>79</v>
      </c>
      <c r="BK283" s="76">
        <f>ROUND(I283*H283,2)</f>
        <v>0</v>
      </c>
      <c r="BL283" s="1" t="s">
        <v>88</v>
      </c>
      <c r="BM283" s="75" t="s">
        <v>317</v>
      </c>
    </row>
    <row r="284" spans="2:65" s="84" customFormat="1" x14ac:dyDescent="0.2">
      <c r="B284" s="85"/>
      <c r="C284" s="140"/>
      <c r="D284" s="135" t="s">
        <v>92</v>
      </c>
      <c r="E284" s="141" t="s">
        <v>10</v>
      </c>
      <c r="F284" s="142" t="s">
        <v>318</v>
      </c>
      <c r="G284" s="140"/>
      <c r="H284" s="143">
        <v>580</v>
      </c>
      <c r="I284" s="157"/>
      <c r="J284" s="140"/>
      <c r="K284" s="140"/>
      <c r="L284" s="85"/>
      <c r="M284" s="87"/>
      <c r="T284" s="88"/>
      <c r="AT284" s="86" t="s">
        <v>92</v>
      </c>
      <c r="AU284" s="86" t="s">
        <v>2</v>
      </c>
      <c r="AV284" s="84" t="s">
        <v>2</v>
      </c>
      <c r="AW284" s="84" t="s">
        <v>94</v>
      </c>
      <c r="AX284" s="84" t="s">
        <v>79</v>
      </c>
      <c r="AY284" s="86" t="s">
        <v>81</v>
      </c>
    </row>
    <row r="285" spans="2:65" s="8" customFormat="1" ht="33" customHeight="1" x14ac:dyDescent="0.2">
      <c r="B285" s="69"/>
      <c r="C285" s="129" t="s">
        <v>319</v>
      </c>
      <c r="D285" s="129" t="s">
        <v>83</v>
      </c>
      <c r="E285" s="130" t="s">
        <v>320</v>
      </c>
      <c r="F285" s="131" t="s">
        <v>321</v>
      </c>
      <c r="G285" s="132" t="s">
        <v>86</v>
      </c>
      <c r="H285" s="133">
        <v>319</v>
      </c>
      <c r="I285" s="70"/>
      <c r="J285" s="134">
        <f>ROUND(I285*H285,2)</f>
        <v>0</v>
      </c>
      <c r="K285" s="131" t="s">
        <v>87</v>
      </c>
      <c r="L285" s="9"/>
      <c r="M285" s="71" t="s">
        <v>10</v>
      </c>
      <c r="N285" s="72" t="s">
        <v>32</v>
      </c>
      <c r="O285" s="73">
        <v>1.2E-2</v>
      </c>
      <c r="P285" s="73">
        <f>O285*H285</f>
        <v>3.8280000000000003</v>
      </c>
      <c r="Q285" s="73">
        <v>0</v>
      </c>
      <c r="R285" s="73">
        <f>Q285*H285</f>
        <v>0</v>
      </c>
      <c r="S285" s="73">
        <v>0</v>
      </c>
      <c r="T285" s="74">
        <f>S285*H285</f>
        <v>0</v>
      </c>
      <c r="AR285" s="75" t="s">
        <v>88</v>
      </c>
      <c r="AT285" s="75" t="s">
        <v>83</v>
      </c>
      <c r="AU285" s="75" t="s">
        <v>2</v>
      </c>
      <c r="AY285" s="1" t="s">
        <v>81</v>
      </c>
      <c r="BE285" s="76">
        <f>IF(N285="základní",J285,0)</f>
        <v>0</v>
      </c>
      <c r="BF285" s="76">
        <f>IF(N285="snížená",J285,0)</f>
        <v>0</v>
      </c>
      <c r="BG285" s="76">
        <f>IF(N285="zákl. přenesená",J285,0)</f>
        <v>0</v>
      </c>
      <c r="BH285" s="76">
        <f>IF(N285="sníž. přenesená",J285,0)</f>
        <v>0</v>
      </c>
      <c r="BI285" s="76">
        <f>IF(N285="nulová",J285,0)</f>
        <v>0</v>
      </c>
      <c r="BJ285" s="1" t="s">
        <v>79</v>
      </c>
      <c r="BK285" s="76">
        <f>ROUND(I285*H285,2)</f>
        <v>0</v>
      </c>
      <c r="BL285" s="1" t="s">
        <v>88</v>
      </c>
      <c r="BM285" s="75" t="s">
        <v>322</v>
      </c>
    </row>
    <row r="286" spans="2:65" s="84" customFormat="1" x14ac:dyDescent="0.2">
      <c r="B286" s="85"/>
      <c r="C286" s="140"/>
      <c r="D286" s="135" t="s">
        <v>92</v>
      </c>
      <c r="E286" s="141" t="s">
        <v>10</v>
      </c>
      <c r="F286" s="142" t="s">
        <v>195</v>
      </c>
      <c r="G286" s="140"/>
      <c r="H286" s="143">
        <v>319</v>
      </c>
      <c r="I286" s="157"/>
      <c r="J286" s="140"/>
      <c r="K286" s="140"/>
      <c r="L286" s="85"/>
      <c r="M286" s="87"/>
      <c r="T286" s="88"/>
      <c r="AT286" s="86" t="s">
        <v>92</v>
      </c>
      <c r="AU286" s="86" t="s">
        <v>2</v>
      </c>
      <c r="AV286" s="84" t="s">
        <v>2</v>
      </c>
      <c r="AW286" s="84" t="s">
        <v>94</v>
      </c>
      <c r="AX286" s="84" t="s">
        <v>79</v>
      </c>
      <c r="AY286" s="86" t="s">
        <v>81</v>
      </c>
    </row>
    <row r="287" spans="2:65" s="8" customFormat="1" ht="33" customHeight="1" x14ac:dyDescent="0.2">
      <c r="B287" s="69"/>
      <c r="C287" s="129" t="s">
        <v>323</v>
      </c>
      <c r="D287" s="129" t="s">
        <v>83</v>
      </c>
      <c r="E287" s="130" t="s">
        <v>324</v>
      </c>
      <c r="F287" s="131" t="s">
        <v>325</v>
      </c>
      <c r="G287" s="132" t="s">
        <v>86</v>
      </c>
      <c r="H287" s="133">
        <v>899</v>
      </c>
      <c r="I287" s="70"/>
      <c r="J287" s="134">
        <f>ROUND(I287*H287,2)</f>
        <v>0</v>
      </c>
      <c r="K287" s="131" t="s">
        <v>87</v>
      </c>
      <c r="L287" s="9"/>
      <c r="M287" s="71" t="s">
        <v>10</v>
      </c>
      <c r="N287" s="72" t="s">
        <v>32</v>
      </c>
      <c r="O287" s="73">
        <v>5.0000000000000001E-3</v>
      </c>
      <c r="P287" s="73">
        <f>O287*H287</f>
        <v>4.4950000000000001</v>
      </c>
      <c r="Q287" s="73">
        <v>0</v>
      </c>
      <c r="R287" s="73">
        <f>Q287*H287</f>
        <v>0</v>
      </c>
      <c r="S287" s="73">
        <v>0</v>
      </c>
      <c r="T287" s="74">
        <f>S287*H287</f>
        <v>0</v>
      </c>
      <c r="AR287" s="75" t="s">
        <v>88</v>
      </c>
      <c r="AT287" s="75" t="s">
        <v>83</v>
      </c>
      <c r="AU287" s="75" t="s">
        <v>2</v>
      </c>
      <c r="AY287" s="1" t="s">
        <v>81</v>
      </c>
      <c r="BE287" s="76">
        <f>IF(N287="základní",J287,0)</f>
        <v>0</v>
      </c>
      <c r="BF287" s="76">
        <f>IF(N287="snížená",J287,0)</f>
        <v>0</v>
      </c>
      <c r="BG287" s="76">
        <f>IF(N287="zákl. přenesená",J287,0)</f>
        <v>0</v>
      </c>
      <c r="BH287" s="76">
        <f>IF(N287="sníž. přenesená",J287,0)</f>
        <v>0</v>
      </c>
      <c r="BI287" s="76">
        <f>IF(N287="nulová",J287,0)</f>
        <v>0</v>
      </c>
      <c r="BJ287" s="1" t="s">
        <v>79</v>
      </c>
      <c r="BK287" s="76">
        <f>ROUND(I287*H287,2)</f>
        <v>0</v>
      </c>
      <c r="BL287" s="1" t="s">
        <v>88</v>
      </c>
      <c r="BM287" s="75" t="s">
        <v>326</v>
      </c>
    </row>
    <row r="288" spans="2:65" s="84" customFormat="1" x14ac:dyDescent="0.2">
      <c r="B288" s="85"/>
      <c r="C288" s="140"/>
      <c r="D288" s="135" t="s">
        <v>92</v>
      </c>
      <c r="E288" s="141" t="s">
        <v>10</v>
      </c>
      <c r="F288" s="142" t="s">
        <v>327</v>
      </c>
      <c r="G288" s="140"/>
      <c r="H288" s="143">
        <v>899</v>
      </c>
      <c r="I288" s="157"/>
      <c r="J288" s="140"/>
      <c r="K288" s="140"/>
      <c r="L288" s="85"/>
      <c r="M288" s="87"/>
      <c r="T288" s="88"/>
      <c r="AT288" s="86" t="s">
        <v>92</v>
      </c>
      <c r="AU288" s="86" t="s">
        <v>2</v>
      </c>
      <c r="AV288" s="84" t="s">
        <v>2</v>
      </c>
      <c r="AW288" s="84" t="s">
        <v>94</v>
      </c>
      <c r="AX288" s="84" t="s">
        <v>79</v>
      </c>
      <c r="AY288" s="86" t="s">
        <v>81</v>
      </c>
    </row>
    <row r="289" spans="2:65" s="8" customFormat="1" ht="16.5" customHeight="1" x14ac:dyDescent="0.2">
      <c r="B289" s="69"/>
      <c r="C289" s="148" t="s">
        <v>328</v>
      </c>
      <c r="D289" s="148" t="s">
        <v>298</v>
      </c>
      <c r="E289" s="149" t="s">
        <v>329</v>
      </c>
      <c r="F289" s="150" t="s">
        <v>330</v>
      </c>
      <c r="G289" s="151" t="s">
        <v>331</v>
      </c>
      <c r="H289" s="152">
        <v>18.518999999999998</v>
      </c>
      <c r="I289" s="70"/>
      <c r="J289" s="153">
        <f>ROUND(I289*H289,2)</f>
        <v>0</v>
      </c>
      <c r="K289" s="150" t="s">
        <v>87</v>
      </c>
      <c r="L289" s="94"/>
      <c r="M289" s="95" t="s">
        <v>10</v>
      </c>
      <c r="N289" s="96" t="s">
        <v>32</v>
      </c>
      <c r="O289" s="73">
        <v>0</v>
      </c>
      <c r="P289" s="73">
        <f>O289*H289</f>
        <v>0</v>
      </c>
      <c r="Q289" s="73">
        <v>1E-3</v>
      </c>
      <c r="R289" s="73">
        <f>Q289*H289</f>
        <v>1.8518999999999997E-2</v>
      </c>
      <c r="S289" s="73">
        <v>0</v>
      </c>
      <c r="T289" s="74">
        <f>S289*H289</f>
        <v>0</v>
      </c>
      <c r="AR289" s="75" t="s">
        <v>135</v>
      </c>
      <c r="AT289" s="75" t="s">
        <v>298</v>
      </c>
      <c r="AU289" s="75" t="s">
        <v>2</v>
      </c>
      <c r="AY289" s="1" t="s">
        <v>81</v>
      </c>
      <c r="BE289" s="76">
        <f>IF(N289="základní",J289,0)</f>
        <v>0</v>
      </c>
      <c r="BF289" s="76">
        <f>IF(N289="snížená",J289,0)</f>
        <v>0</v>
      </c>
      <c r="BG289" s="76">
        <f>IF(N289="zákl. přenesená",J289,0)</f>
        <v>0</v>
      </c>
      <c r="BH289" s="76">
        <f>IF(N289="sníž. přenesená",J289,0)</f>
        <v>0</v>
      </c>
      <c r="BI289" s="76">
        <f>IF(N289="nulová",J289,0)</f>
        <v>0</v>
      </c>
      <c r="BJ289" s="1" t="s">
        <v>79</v>
      </c>
      <c r="BK289" s="76">
        <f>ROUND(I289*H289,2)</f>
        <v>0</v>
      </c>
      <c r="BL289" s="1" t="s">
        <v>88</v>
      </c>
      <c r="BM289" s="75" t="s">
        <v>332</v>
      </c>
    </row>
    <row r="290" spans="2:65" s="84" customFormat="1" x14ac:dyDescent="0.2">
      <c r="B290" s="85"/>
      <c r="C290" s="140"/>
      <c r="D290" s="135" t="s">
        <v>92</v>
      </c>
      <c r="E290" s="141" t="s">
        <v>10</v>
      </c>
      <c r="F290" s="142" t="s">
        <v>333</v>
      </c>
      <c r="G290" s="140"/>
      <c r="H290" s="143">
        <v>18.518999999999998</v>
      </c>
      <c r="I290" s="157"/>
      <c r="J290" s="140"/>
      <c r="K290" s="140"/>
      <c r="L290" s="85"/>
      <c r="M290" s="87"/>
      <c r="T290" s="88"/>
      <c r="AT290" s="86" t="s">
        <v>92</v>
      </c>
      <c r="AU290" s="86" t="s">
        <v>2</v>
      </c>
      <c r="AV290" s="84" t="s">
        <v>2</v>
      </c>
      <c r="AW290" s="84" t="s">
        <v>94</v>
      </c>
      <c r="AX290" s="84" t="s">
        <v>79</v>
      </c>
      <c r="AY290" s="86" t="s">
        <v>81</v>
      </c>
    </row>
    <row r="291" spans="2:65" s="61" customFormat="1" ht="22.95" customHeight="1" x14ac:dyDescent="0.25">
      <c r="B291" s="62"/>
      <c r="C291" s="123"/>
      <c r="D291" s="124" t="s">
        <v>76</v>
      </c>
      <c r="E291" s="127" t="s">
        <v>2</v>
      </c>
      <c r="F291" s="127" t="s">
        <v>334</v>
      </c>
      <c r="G291" s="123"/>
      <c r="H291" s="123"/>
      <c r="I291" s="155"/>
      <c r="J291" s="128">
        <f>BK291</f>
        <v>0</v>
      </c>
      <c r="K291" s="123"/>
      <c r="L291" s="62"/>
      <c r="M291" s="64"/>
      <c r="P291" s="65">
        <f>SUM(P292:P295)</f>
        <v>813.09960000000001</v>
      </c>
      <c r="R291" s="65">
        <f>SUM(R292:R295)</f>
        <v>720.85446000000002</v>
      </c>
      <c r="T291" s="66">
        <f>SUM(T292:T295)</f>
        <v>0</v>
      </c>
      <c r="AR291" s="63" t="s">
        <v>79</v>
      </c>
      <c r="AT291" s="67" t="s">
        <v>76</v>
      </c>
      <c r="AU291" s="67" t="s">
        <v>79</v>
      </c>
      <c r="AY291" s="63" t="s">
        <v>81</v>
      </c>
      <c r="BK291" s="68">
        <f>SUM(BK292:BK295)</f>
        <v>0</v>
      </c>
    </row>
    <row r="292" spans="2:65" s="8" customFormat="1" ht="33" customHeight="1" x14ac:dyDescent="0.2">
      <c r="B292" s="69"/>
      <c r="C292" s="129" t="s">
        <v>335</v>
      </c>
      <c r="D292" s="129" t="s">
        <v>83</v>
      </c>
      <c r="E292" s="130" t="s">
        <v>336</v>
      </c>
      <c r="F292" s="131" t="s">
        <v>337</v>
      </c>
      <c r="G292" s="132" t="s">
        <v>199</v>
      </c>
      <c r="H292" s="133">
        <v>234.63</v>
      </c>
      <c r="I292" s="70"/>
      <c r="J292" s="134">
        <f>ROUND(I292*H292,2)</f>
        <v>0</v>
      </c>
      <c r="K292" s="131" t="s">
        <v>87</v>
      </c>
      <c r="L292" s="9"/>
      <c r="M292" s="71" t="s">
        <v>10</v>
      </c>
      <c r="N292" s="72" t="s">
        <v>32</v>
      </c>
      <c r="O292" s="73">
        <v>0.92</v>
      </c>
      <c r="P292" s="73">
        <f>O292*H292</f>
        <v>215.8596</v>
      </c>
      <c r="Q292" s="73">
        <v>1.63</v>
      </c>
      <c r="R292" s="73">
        <f>Q292*H292</f>
        <v>382.44689999999997</v>
      </c>
      <c r="S292" s="73">
        <v>0</v>
      </c>
      <c r="T292" s="74">
        <f>S292*H292</f>
        <v>0</v>
      </c>
      <c r="AR292" s="75" t="s">
        <v>88</v>
      </c>
      <c r="AT292" s="75" t="s">
        <v>83</v>
      </c>
      <c r="AU292" s="75" t="s">
        <v>2</v>
      </c>
      <c r="AY292" s="1" t="s">
        <v>81</v>
      </c>
      <c r="BE292" s="76">
        <f>IF(N292="základní",J292,0)</f>
        <v>0</v>
      </c>
      <c r="BF292" s="76">
        <f>IF(N292="snížená",J292,0)</f>
        <v>0</v>
      </c>
      <c r="BG292" s="76">
        <f>IF(N292="zákl. přenesená",J292,0)</f>
        <v>0</v>
      </c>
      <c r="BH292" s="76">
        <f>IF(N292="sníž. přenesená",J292,0)</f>
        <v>0</v>
      </c>
      <c r="BI292" s="76">
        <f>IF(N292="nulová",J292,0)</f>
        <v>0</v>
      </c>
      <c r="BJ292" s="1" t="s">
        <v>79</v>
      </c>
      <c r="BK292" s="76">
        <f>ROUND(I292*H292,2)</f>
        <v>0</v>
      </c>
      <c r="BL292" s="1" t="s">
        <v>88</v>
      </c>
      <c r="BM292" s="75" t="s">
        <v>338</v>
      </c>
    </row>
    <row r="293" spans="2:65" s="79" customFormat="1" x14ac:dyDescent="0.2">
      <c r="B293" s="80"/>
      <c r="C293" s="137"/>
      <c r="D293" s="135" t="s">
        <v>92</v>
      </c>
      <c r="E293" s="138" t="s">
        <v>10</v>
      </c>
      <c r="F293" s="139" t="s">
        <v>93</v>
      </c>
      <c r="G293" s="137"/>
      <c r="H293" s="138" t="s">
        <v>10</v>
      </c>
      <c r="I293" s="156"/>
      <c r="J293" s="137"/>
      <c r="K293" s="137"/>
      <c r="L293" s="80"/>
      <c r="M293" s="82"/>
      <c r="T293" s="83"/>
      <c r="AT293" s="81" t="s">
        <v>92</v>
      </c>
      <c r="AU293" s="81" t="s">
        <v>2</v>
      </c>
      <c r="AV293" s="79" t="s">
        <v>79</v>
      </c>
      <c r="AW293" s="79" t="s">
        <v>94</v>
      </c>
      <c r="AX293" s="79" t="s">
        <v>80</v>
      </c>
      <c r="AY293" s="81" t="s">
        <v>81</v>
      </c>
    </row>
    <row r="294" spans="2:65" s="84" customFormat="1" x14ac:dyDescent="0.2">
      <c r="B294" s="85"/>
      <c r="C294" s="140"/>
      <c r="D294" s="135" t="s">
        <v>92</v>
      </c>
      <c r="E294" s="141" t="s">
        <v>10</v>
      </c>
      <c r="F294" s="142" t="s">
        <v>339</v>
      </c>
      <c r="G294" s="140"/>
      <c r="H294" s="143">
        <v>234.63</v>
      </c>
      <c r="I294" s="157"/>
      <c r="J294" s="140"/>
      <c r="K294" s="140"/>
      <c r="L294" s="85"/>
      <c r="M294" s="87"/>
      <c r="T294" s="88"/>
      <c r="AT294" s="86" t="s">
        <v>92</v>
      </c>
      <c r="AU294" s="86" t="s">
        <v>2</v>
      </c>
      <c r="AV294" s="84" t="s">
        <v>2</v>
      </c>
      <c r="AW294" s="84" t="s">
        <v>94</v>
      </c>
      <c r="AX294" s="84" t="s">
        <v>79</v>
      </c>
      <c r="AY294" s="86" t="s">
        <v>81</v>
      </c>
    </row>
    <row r="295" spans="2:65" s="8" customFormat="1" ht="55.5" customHeight="1" x14ac:dyDescent="0.2">
      <c r="B295" s="69"/>
      <c r="C295" s="129" t="s">
        <v>340</v>
      </c>
      <c r="D295" s="129" t="s">
        <v>83</v>
      </c>
      <c r="E295" s="130" t="s">
        <v>341</v>
      </c>
      <c r="F295" s="131" t="s">
        <v>342</v>
      </c>
      <c r="G295" s="132" t="s">
        <v>161</v>
      </c>
      <c r="H295" s="133">
        <v>1422</v>
      </c>
      <c r="I295" s="70"/>
      <c r="J295" s="134">
        <f>ROUND(I295*H295,2)</f>
        <v>0</v>
      </c>
      <c r="K295" s="131" t="s">
        <v>87</v>
      </c>
      <c r="L295" s="9"/>
      <c r="M295" s="71" t="s">
        <v>10</v>
      </c>
      <c r="N295" s="72" t="s">
        <v>32</v>
      </c>
      <c r="O295" s="73">
        <v>0.42</v>
      </c>
      <c r="P295" s="73">
        <f>O295*H295</f>
        <v>597.24</v>
      </c>
      <c r="Q295" s="73">
        <v>0.23798</v>
      </c>
      <c r="R295" s="73">
        <f>Q295*H295</f>
        <v>338.40755999999999</v>
      </c>
      <c r="S295" s="73">
        <v>0</v>
      </c>
      <c r="T295" s="74">
        <f>S295*H295</f>
        <v>0</v>
      </c>
      <c r="AR295" s="75" t="s">
        <v>88</v>
      </c>
      <c r="AT295" s="75" t="s">
        <v>83</v>
      </c>
      <c r="AU295" s="75" t="s">
        <v>2</v>
      </c>
      <c r="AY295" s="1" t="s">
        <v>81</v>
      </c>
      <c r="BE295" s="76">
        <f>IF(N295="základní",J295,0)</f>
        <v>0</v>
      </c>
      <c r="BF295" s="76">
        <f>IF(N295="snížená",J295,0)</f>
        <v>0</v>
      </c>
      <c r="BG295" s="76">
        <f>IF(N295="zákl. přenesená",J295,0)</f>
        <v>0</v>
      </c>
      <c r="BH295" s="76">
        <f>IF(N295="sníž. přenesená",J295,0)</f>
        <v>0</v>
      </c>
      <c r="BI295" s="76">
        <f>IF(N295="nulová",J295,0)</f>
        <v>0</v>
      </c>
      <c r="BJ295" s="1" t="s">
        <v>79</v>
      </c>
      <c r="BK295" s="76">
        <f>ROUND(I295*H295,2)</f>
        <v>0</v>
      </c>
      <c r="BL295" s="1" t="s">
        <v>88</v>
      </c>
      <c r="BM295" s="75" t="s">
        <v>343</v>
      </c>
    </row>
    <row r="296" spans="2:65" s="61" customFormat="1" ht="22.95" customHeight="1" x14ac:dyDescent="0.25">
      <c r="B296" s="62"/>
      <c r="C296" s="123"/>
      <c r="D296" s="124" t="s">
        <v>76</v>
      </c>
      <c r="E296" s="127" t="s">
        <v>88</v>
      </c>
      <c r="F296" s="127" t="s">
        <v>344</v>
      </c>
      <c r="G296" s="123"/>
      <c r="H296" s="123"/>
      <c r="I296" s="155"/>
      <c r="J296" s="128">
        <f>BK296</f>
        <v>0</v>
      </c>
      <c r="K296" s="123"/>
      <c r="L296" s="62"/>
      <c r="M296" s="64"/>
      <c r="P296" s="65">
        <f>SUM(P297:P300)</f>
        <v>206.00513999999998</v>
      </c>
      <c r="R296" s="65">
        <f>SUM(R297:R300)</f>
        <v>0</v>
      </c>
      <c r="T296" s="66">
        <f>SUM(T297:T300)</f>
        <v>0</v>
      </c>
      <c r="AR296" s="63" t="s">
        <v>79</v>
      </c>
      <c r="AT296" s="67" t="s">
        <v>76</v>
      </c>
      <c r="AU296" s="67" t="s">
        <v>79</v>
      </c>
      <c r="AY296" s="63" t="s">
        <v>81</v>
      </c>
      <c r="BK296" s="68">
        <f>SUM(BK297:BK300)</f>
        <v>0</v>
      </c>
    </row>
    <row r="297" spans="2:65" s="8" customFormat="1" ht="21.75" customHeight="1" x14ac:dyDescent="0.2">
      <c r="B297" s="69"/>
      <c r="C297" s="129" t="s">
        <v>345</v>
      </c>
      <c r="D297" s="129" t="s">
        <v>83</v>
      </c>
      <c r="E297" s="130" t="s">
        <v>346</v>
      </c>
      <c r="F297" s="131" t="s">
        <v>347</v>
      </c>
      <c r="G297" s="132" t="s">
        <v>199</v>
      </c>
      <c r="H297" s="133">
        <v>156.41999999999999</v>
      </c>
      <c r="I297" s="70"/>
      <c r="J297" s="134">
        <f>ROUND(I297*H297,2)</f>
        <v>0</v>
      </c>
      <c r="K297" s="131" t="s">
        <v>87</v>
      </c>
      <c r="L297" s="9"/>
      <c r="M297" s="71" t="s">
        <v>10</v>
      </c>
      <c r="N297" s="72" t="s">
        <v>32</v>
      </c>
      <c r="O297" s="73">
        <v>1.3169999999999999</v>
      </c>
      <c r="P297" s="73">
        <f>O297*H297</f>
        <v>206.00513999999998</v>
      </c>
      <c r="Q297" s="73">
        <v>0</v>
      </c>
      <c r="R297" s="73">
        <f>Q297*H297</f>
        <v>0</v>
      </c>
      <c r="S297" s="73">
        <v>0</v>
      </c>
      <c r="T297" s="74">
        <f>S297*H297</f>
        <v>0</v>
      </c>
      <c r="AR297" s="75" t="s">
        <v>88</v>
      </c>
      <c r="AT297" s="75" t="s">
        <v>83</v>
      </c>
      <c r="AU297" s="75" t="s">
        <v>2</v>
      </c>
      <c r="AY297" s="1" t="s">
        <v>81</v>
      </c>
      <c r="BE297" s="76">
        <f>IF(N297="základní",J297,0)</f>
        <v>0</v>
      </c>
      <c r="BF297" s="76">
        <f>IF(N297="snížená",J297,0)</f>
        <v>0</v>
      </c>
      <c r="BG297" s="76">
        <f>IF(N297="zákl. přenesená",J297,0)</f>
        <v>0</v>
      </c>
      <c r="BH297" s="76">
        <f>IF(N297="sníž. přenesená",J297,0)</f>
        <v>0</v>
      </c>
      <c r="BI297" s="76">
        <f>IF(N297="nulová",J297,0)</f>
        <v>0</v>
      </c>
      <c r="BJ297" s="1" t="s">
        <v>79</v>
      </c>
      <c r="BK297" s="76">
        <f>ROUND(I297*H297,2)</f>
        <v>0</v>
      </c>
      <c r="BL297" s="1" t="s">
        <v>88</v>
      </c>
      <c r="BM297" s="75" t="s">
        <v>348</v>
      </c>
    </row>
    <row r="298" spans="2:65" s="79" customFormat="1" x14ac:dyDescent="0.2">
      <c r="B298" s="80"/>
      <c r="C298" s="137"/>
      <c r="D298" s="135" t="s">
        <v>92</v>
      </c>
      <c r="E298" s="138" t="s">
        <v>10</v>
      </c>
      <c r="F298" s="139" t="s">
        <v>93</v>
      </c>
      <c r="G298" s="137"/>
      <c r="H298" s="138" t="s">
        <v>10</v>
      </c>
      <c r="I298" s="156"/>
      <c r="J298" s="137"/>
      <c r="K298" s="137"/>
      <c r="L298" s="80"/>
      <c r="M298" s="82"/>
      <c r="T298" s="83"/>
      <c r="AT298" s="81" t="s">
        <v>92</v>
      </c>
      <c r="AU298" s="81" t="s">
        <v>2</v>
      </c>
      <c r="AV298" s="79" t="s">
        <v>79</v>
      </c>
      <c r="AW298" s="79" t="s">
        <v>94</v>
      </c>
      <c r="AX298" s="79" t="s">
        <v>80</v>
      </c>
      <c r="AY298" s="81" t="s">
        <v>81</v>
      </c>
    </row>
    <row r="299" spans="2:65" s="79" customFormat="1" x14ac:dyDescent="0.2">
      <c r="B299" s="80"/>
      <c r="C299" s="137"/>
      <c r="D299" s="135" t="s">
        <v>92</v>
      </c>
      <c r="E299" s="138" t="s">
        <v>10</v>
      </c>
      <c r="F299" s="139" t="s">
        <v>207</v>
      </c>
      <c r="G299" s="137"/>
      <c r="H299" s="138" t="s">
        <v>10</v>
      </c>
      <c r="I299" s="156"/>
      <c r="J299" s="137"/>
      <c r="K299" s="137"/>
      <c r="L299" s="80"/>
      <c r="M299" s="82"/>
      <c r="T299" s="83"/>
      <c r="AT299" s="81" t="s">
        <v>92</v>
      </c>
      <c r="AU299" s="81" t="s">
        <v>2</v>
      </c>
      <c r="AV299" s="79" t="s">
        <v>79</v>
      </c>
      <c r="AW299" s="79" t="s">
        <v>94</v>
      </c>
      <c r="AX299" s="79" t="s">
        <v>80</v>
      </c>
      <c r="AY299" s="81" t="s">
        <v>81</v>
      </c>
    </row>
    <row r="300" spans="2:65" s="84" customFormat="1" x14ac:dyDescent="0.2">
      <c r="B300" s="85"/>
      <c r="C300" s="140"/>
      <c r="D300" s="135" t="s">
        <v>92</v>
      </c>
      <c r="E300" s="141" t="s">
        <v>10</v>
      </c>
      <c r="F300" s="142" t="s">
        <v>349</v>
      </c>
      <c r="G300" s="140"/>
      <c r="H300" s="143">
        <v>156.41999999999999</v>
      </c>
      <c r="I300" s="157"/>
      <c r="J300" s="140"/>
      <c r="K300" s="140"/>
      <c r="L300" s="85"/>
      <c r="M300" s="87"/>
      <c r="T300" s="88"/>
      <c r="AT300" s="86" t="s">
        <v>92</v>
      </c>
      <c r="AU300" s="86" t="s">
        <v>2</v>
      </c>
      <c r="AV300" s="84" t="s">
        <v>2</v>
      </c>
      <c r="AW300" s="84" t="s">
        <v>94</v>
      </c>
      <c r="AX300" s="84" t="s">
        <v>79</v>
      </c>
      <c r="AY300" s="86" t="s">
        <v>81</v>
      </c>
    </row>
    <row r="301" spans="2:65" s="61" customFormat="1" ht="22.95" customHeight="1" x14ac:dyDescent="0.25">
      <c r="B301" s="62"/>
      <c r="C301" s="123"/>
      <c r="D301" s="124" t="s">
        <v>76</v>
      </c>
      <c r="E301" s="127" t="s">
        <v>118</v>
      </c>
      <c r="F301" s="127" t="s">
        <v>350</v>
      </c>
      <c r="G301" s="123"/>
      <c r="H301" s="123"/>
      <c r="I301" s="155"/>
      <c r="J301" s="128">
        <f>BK301</f>
        <v>0</v>
      </c>
      <c r="K301" s="123"/>
      <c r="L301" s="62"/>
      <c r="M301" s="64"/>
      <c r="P301" s="65">
        <f>SUM(P302:P389)</f>
        <v>583.17365999999993</v>
      </c>
      <c r="R301" s="65">
        <f>SUM(R302:R389)</f>
        <v>38.683152999999997</v>
      </c>
      <c r="T301" s="66">
        <f>SUM(T302:T389)</f>
        <v>0</v>
      </c>
      <c r="AR301" s="63" t="s">
        <v>79</v>
      </c>
      <c r="AT301" s="67" t="s">
        <v>76</v>
      </c>
      <c r="AU301" s="67" t="s">
        <v>79</v>
      </c>
      <c r="AY301" s="63" t="s">
        <v>81</v>
      </c>
      <c r="BK301" s="68">
        <f>SUM(BK302:BK389)</f>
        <v>0</v>
      </c>
    </row>
    <row r="302" spans="2:65" s="8" customFormat="1" ht="33" customHeight="1" x14ac:dyDescent="0.2">
      <c r="B302" s="69"/>
      <c r="C302" s="129" t="s">
        <v>351</v>
      </c>
      <c r="D302" s="129" t="s">
        <v>83</v>
      </c>
      <c r="E302" s="130" t="s">
        <v>352</v>
      </c>
      <c r="F302" s="131" t="s">
        <v>353</v>
      </c>
      <c r="G302" s="132" t="s">
        <v>86</v>
      </c>
      <c r="H302" s="133">
        <v>139.69999999999999</v>
      </c>
      <c r="I302" s="70"/>
      <c r="J302" s="134">
        <f>ROUND(I302*H302,2)</f>
        <v>0</v>
      </c>
      <c r="K302" s="131" t="s">
        <v>87</v>
      </c>
      <c r="L302" s="9"/>
      <c r="M302" s="71" t="s">
        <v>10</v>
      </c>
      <c r="N302" s="72" t="s">
        <v>32</v>
      </c>
      <c r="O302" s="73">
        <v>5.7000000000000002E-2</v>
      </c>
      <c r="P302" s="73">
        <f>O302*H302</f>
        <v>7.9628999999999994</v>
      </c>
      <c r="Q302" s="73">
        <v>0</v>
      </c>
      <c r="R302" s="73">
        <f>Q302*H302</f>
        <v>0</v>
      </c>
      <c r="S302" s="73">
        <v>0</v>
      </c>
      <c r="T302" s="74">
        <f>S302*H302</f>
        <v>0</v>
      </c>
      <c r="AR302" s="75" t="s">
        <v>88</v>
      </c>
      <c r="AT302" s="75" t="s">
        <v>83</v>
      </c>
      <c r="AU302" s="75" t="s">
        <v>2</v>
      </c>
      <c r="AY302" s="1" t="s">
        <v>81</v>
      </c>
      <c r="BE302" s="76">
        <f>IF(N302="základní",J302,0)</f>
        <v>0</v>
      </c>
      <c r="BF302" s="76">
        <f>IF(N302="snížená",J302,0)</f>
        <v>0</v>
      </c>
      <c r="BG302" s="76">
        <f>IF(N302="zákl. přenesená",J302,0)</f>
        <v>0</v>
      </c>
      <c r="BH302" s="76">
        <f>IF(N302="sníž. přenesená",J302,0)</f>
        <v>0</v>
      </c>
      <c r="BI302" s="76">
        <f>IF(N302="nulová",J302,0)</f>
        <v>0</v>
      </c>
      <c r="BJ302" s="1" t="s">
        <v>79</v>
      </c>
      <c r="BK302" s="76">
        <f>ROUND(I302*H302,2)</f>
        <v>0</v>
      </c>
      <c r="BL302" s="1" t="s">
        <v>88</v>
      </c>
      <c r="BM302" s="75" t="s">
        <v>354</v>
      </c>
    </row>
    <row r="303" spans="2:65" s="79" customFormat="1" x14ac:dyDescent="0.2">
      <c r="B303" s="80"/>
      <c r="C303" s="137"/>
      <c r="D303" s="135" t="s">
        <v>92</v>
      </c>
      <c r="E303" s="138" t="s">
        <v>10</v>
      </c>
      <c r="F303" s="139" t="s">
        <v>93</v>
      </c>
      <c r="G303" s="137"/>
      <c r="H303" s="138" t="s">
        <v>10</v>
      </c>
      <c r="I303" s="156"/>
      <c r="J303" s="137"/>
      <c r="K303" s="137"/>
      <c r="L303" s="80"/>
      <c r="M303" s="82"/>
      <c r="T303" s="83"/>
      <c r="AT303" s="81" t="s">
        <v>92</v>
      </c>
      <c r="AU303" s="81" t="s">
        <v>2</v>
      </c>
      <c r="AV303" s="79" t="s">
        <v>79</v>
      </c>
      <c r="AW303" s="79" t="s">
        <v>94</v>
      </c>
      <c r="AX303" s="79" t="s">
        <v>80</v>
      </c>
      <c r="AY303" s="81" t="s">
        <v>81</v>
      </c>
    </row>
    <row r="304" spans="2:65" s="79" customFormat="1" x14ac:dyDescent="0.2">
      <c r="B304" s="80"/>
      <c r="C304" s="137"/>
      <c r="D304" s="135" t="s">
        <v>92</v>
      </c>
      <c r="E304" s="138" t="s">
        <v>10</v>
      </c>
      <c r="F304" s="139" t="s">
        <v>95</v>
      </c>
      <c r="G304" s="137"/>
      <c r="H304" s="138" t="s">
        <v>10</v>
      </c>
      <c r="I304" s="156"/>
      <c r="J304" s="137"/>
      <c r="K304" s="137"/>
      <c r="L304" s="80"/>
      <c r="M304" s="82"/>
      <c r="T304" s="83"/>
      <c r="AT304" s="81" t="s">
        <v>92</v>
      </c>
      <c r="AU304" s="81" t="s">
        <v>2</v>
      </c>
      <c r="AV304" s="79" t="s">
        <v>79</v>
      </c>
      <c r="AW304" s="79" t="s">
        <v>94</v>
      </c>
      <c r="AX304" s="79" t="s">
        <v>80</v>
      </c>
      <c r="AY304" s="81" t="s">
        <v>81</v>
      </c>
    </row>
    <row r="305" spans="2:65" s="84" customFormat="1" x14ac:dyDescent="0.2">
      <c r="B305" s="85"/>
      <c r="C305" s="140"/>
      <c r="D305" s="135" t="s">
        <v>92</v>
      </c>
      <c r="E305" s="141" t="s">
        <v>10</v>
      </c>
      <c r="F305" s="142" t="s">
        <v>123</v>
      </c>
      <c r="G305" s="140"/>
      <c r="H305" s="143">
        <v>139.69999999999999</v>
      </c>
      <c r="I305" s="157"/>
      <c r="J305" s="140"/>
      <c r="K305" s="140"/>
      <c r="L305" s="85"/>
      <c r="M305" s="87"/>
      <c r="T305" s="88"/>
      <c r="AT305" s="86" t="s">
        <v>92</v>
      </c>
      <c r="AU305" s="86" t="s">
        <v>2</v>
      </c>
      <c r="AV305" s="84" t="s">
        <v>2</v>
      </c>
      <c r="AW305" s="84" t="s">
        <v>94</v>
      </c>
      <c r="AX305" s="84" t="s">
        <v>79</v>
      </c>
      <c r="AY305" s="86" t="s">
        <v>81</v>
      </c>
    </row>
    <row r="306" spans="2:65" s="8" customFormat="1" ht="21.75" customHeight="1" x14ac:dyDescent="0.2">
      <c r="B306" s="69"/>
      <c r="C306" s="129" t="s">
        <v>355</v>
      </c>
      <c r="D306" s="129" t="s">
        <v>83</v>
      </c>
      <c r="E306" s="130" t="s">
        <v>356</v>
      </c>
      <c r="F306" s="131" t="s">
        <v>357</v>
      </c>
      <c r="G306" s="132" t="s">
        <v>86</v>
      </c>
      <c r="H306" s="133">
        <v>457</v>
      </c>
      <c r="I306" s="70"/>
      <c r="J306" s="134">
        <f>ROUND(I306*H306,2)</f>
        <v>0</v>
      </c>
      <c r="K306" s="131" t="s">
        <v>87</v>
      </c>
      <c r="L306" s="9"/>
      <c r="M306" s="71" t="s">
        <v>10</v>
      </c>
      <c r="N306" s="72" t="s">
        <v>32</v>
      </c>
      <c r="O306" s="73">
        <v>2.5999999999999999E-2</v>
      </c>
      <c r="P306" s="73">
        <f>O306*H306</f>
        <v>11.882</v>
      </c>
      <c r="Q306" s="73">
        <v>0</v>
      </c>
      <c r="R306" s="73">
        <f>Q306*H306</f>
        <v>0</v>
      </c>
      <c r="S306" s="73">
        <v>0</v>
      </c>
      <c r="T306" s="74">
        <f>S306*H306</f>
        <v>0</v>
      </c>
      <c r="AR306" s="75" t="s">
        <v>88</v>
      </c>
      <c r="AT306" s="75" t="s">
        <v>83</v>
      </c>
      <c r="AU306" s="75" t="s">
        <v>2</v>
      </c>
      <c r="AY306" s="1" t="s">
        <v>81</v>
      </c>
      <c r="BE306" s="76">
        <f>IF(N306="základní",J306,0)</f>
        <v>0</v>
      </c>
      <c r="BF306" s="76">
        <f>IF(N306="snížená",J306,0)</f>
        <v>0</v>
      </c>
      <c r="BG306" s="76">
        <f>IF(N306="zákl. přenesená",J306,0)</f>
        <v>0</v>
      </c>
      <c r="BH306" s="76">
        <f>IF(N306="sníž. přenesená",J306,0)</f>
        <v>0</v>
      </c>
      <c r="BI306" s="76">
        <f>IF(N306="nulová",J306,0)</f>
        <v>0</v>
      </c>
      <c r="BJ306" s="1" t="s">
        <v>79</v>
      </c>
      <c r="BK306" s="76">
        <f>ROUND(I306*H306,2)</f>
        <v>0</v>
      </c>
      <c r="BL306" s="1" t="s">
        <v>88</v>
      </c>
      <c r="BM306" s="75" t="s">
        <v>358</v>
      </c>
    </row>
    <row r="307" spans="2:65" s="79" customFormat="1" x14ac:dyDescent="0.2">
      <c r="B307" s="80"/>
      <c r="C307" s="137"/>
      <c r="D307" s="135" t="s">
        <v>92</v>
      </c>
      <c r="E307" s="138" t="s">
        <v>10</v>
      </c>
      <c r="F307" s="139" t="s">
        <v>93</v>
      </c>
      <c r="G307" s="137"/>
      <c r="H307" s="138" t="s">
        <v>10</v>
      </c>
      <c r="I307" s="156"/>
      <c r="J307" s="137"/>
      <c r="K307" s="137"/>
      <c r="L307" s="80"/>
      <c r="M307" s="82"/>
      <c r="T307" s="83"/>
      <c r="AT307" s="81" t="s">
        <v>92</v>
      </c>
      <c r="AU307" s="81" t="s">
        <v>2</v>
      </c>
      <c r="AV307" s="79" t="s">
        <v>79</v>
      </c>
      <c r="AW307" s="79" t="s">
        <v>94</v>
      </c>
      <c r="AX307" s="79" t="s">
        <v>80</v>
      </c>
      <c r="AY307" s="81" t="s">
        <v>81</v>
      </c>
    </row>
    <row r="308" spans="2:65" s="79" customFormat="1" x14ac:dyDescent="0.2">
      <c r="B308" s="80"/>
      <c r="C308" s="137"/>
      <c r="D308" s="135" t="s">
        <v>92</v>
      </c>
      <c r="E308" s="138" t="s">
        <v>10</v>
      </c>
      <c r="F308" s="139" t="s">
        <v>95</v>
      </c>
      <c r="G308" s="137"/>
      <c r="H308" s="138" t="s">
        <v>10</v>
      </c>
      <c r="I308" s="156"/>
      <c r="J308" s="137"/>
      <c r="K308" s="137"/>
      <c r="L308" s="80"/>
      <c r="M308" s="82"/>
      <c r="T308" s="83"/>
      <c r="AT308" s="81" t="s">
        <v>92</v>
      </c>
      <c r="AU308" s="81" t="s">
        <v>2</v>
      </c>
      <c r="AV308" s="79" t="s">
        <v>79</v>
      </c>
      <c r="AW308" s="79" t="s">
        <v>94</v>
      </c>
      <c r="AX308" s="79" t="s">
        <v>80</v>
      </c>
      <c r="AY308" s="81" t="s">
        <v>81</v>
      </c>
    </row>
    <row r="309" spans="2:65" s="84" customFormat="1" x14ac:dyDescent="0.2">
      <c r="B309" s="85"/>
      <c r="C309" s="140"/>
      <c r="D309" s="135" t="s">
        <v>92</v>
      </c>
      <c r="E309" s="141" t="s">
        <v>10</v>
      </c>
      <c r="F309" s="142" t="s">
        <v>123</v>
      </c>
      <c r="G309" s="140"/>
      <c r="H309" s="143">
        <v>139.69999999999999</v>
      </c>
      <c r="I309" s="157"/>
      <c r="J309" s="140"/>
      <c r="K309" s="140"/>
      <c r="L309" s="85"/>
      <c r="M309" s="87"/>
      <c r="T309" s="88"/>
      <c r="AT309" s="86" t="s">
        <v>92</v>
      </c>
      <c r="AU309" s="86" t="s">
        <v>2</v>
      </c>
      <c r="AV309" s="84" t="s">
        <v>2</v>
      </c>
      <c r="AW309" s="84" t="s">
        <v>94</v>
      </c>
      <c r="AX309" s="84" t="s">
        <v>80</v>
      </c>
      <c r="AY309" s="86" t="s">
        <v>81</v>
      </c>
    </row>
    <row r="310" spans="2:65" s="84" customFormat="1" x14ac:dyDescent="0.2">
      <c r="B310" s="85"/>
      <c r="C310" s="140"/>
      <c r="D310" s="135" t="s">
        <v>92</v>
      </c>
      <c r="E310" s="141" t="s">
        <v>10</v>
      </c>
      <c r="F310" s="142" t="s">
        <v>108</v>
      </c>
      <c r="G310" s="140"/>
      <c r="H310" s="143">
        <v>36.799999999999997</v>
      </c>
      <c r="I310" s="157"/>
      <c r="J310" s="140"/>
      <c r="K310" s="140"/>
      <c r="L310" s="85"/>
      <c r="M310" s="87"/>
      <c r="T310" s="88"/>
      <c r="AT310" s="86" t="s">
        <v>92</v>
      </c>
      <c r="AU310" s="86" t="s">
        <v>2</v>
      </c>
      <c r="AV310" s="84" t="s">
        <v>2</v>
      </c>
      <c r="AW310" s="84" t="s">
        <v>94</v>
      </c>
      <c r="AX310" s="84" t="s">
        <v>80</v>
      </c>
      <c r="AY310" s="86" t="s">
        <v>81</v>
      </c>
    </row>
    <row r="311" spans="2:65" s="84" customFormat="1" x14ac:dyDescent="0.2">
      <c r="B311" s="85"/>
      <c r="C311" s="140"/>
      <c r="D311" s="135" t="s">
        <v>92</v>
      </c>
      <c r="E311" s="141" t="s">
        <v>10</v>
      </c>
      <c r="F311" s="142" t="s">
        <v>109</v>
      </c>
      <c r="G311" s="140"/>
      <c r="H311" s="143">
        <v>280.5</v>
      </c>
      <c r="I311" s="157"/>
      <c r="J311" s="140"/>
      <c r="K311" s="140"/>
      <c r="L311" s="85"/>
      <c r="M311" s="87"/>
      <c r="T311" s="88"/>
      <c r="AT311" s="86" t="s">
        <v>92</v>
      </c>
      <c r="AU311" s="86" t="s">
        <v>2</v>
      </c>
      <c r="AV311" s="84" t="s">
        <v>2</v>
      </c>
      <c r="AW311" s="84" t="s">
        <v>94</v>
      </c>
      <c r="AX311" s="84" t="s">
        <v>80</v>
      </c>
      <c r="AY311" s="86" t="s">
        <v>81</v>
      </c>
    </row>
    <row r="312" spans="2:65" s="89" customFormat="1" x14ac:dyDescent="0.2">
      <c r="B312" s="90"/>
      <c r="C312" s="144"/>
      <c r="D312" s="135" t="s">
        <v>92</v>
      </c>
      <c r="E312" s="145" t="s">
        <v>10</v>
      </c>
      <c r="F312" s="146" t="s">
        <v>110</v>
      </c>
      <c r="G312" s="144"/>
      <c r="H312" s="147">
        <v>457</v>
      </c>
      <c r="I312" s="158"/>
      <c r="J312" s="144"/>
      <c r="K312" s="144"/>
      <c r="L312" s="90"/>
      <c r="M312" s="92"/>
      <c r="T312" s="93"/>
      <c r="AT312" s="91" t="s">
        <v>92</v>
      </c>
      <c r="AU312" s="91" t="s">
        <v>2</v>
      </c>
      <c r="AV312" s="89" t="s">
        <v>88</v>
      </c>
      <c r="AW312" s="89" t="s">
        <v>94</v>
      </c>
      <c r="AX312" s="89" t="s">
        <v>79</v>
      </c>
      <c r="AY312" s="91" t="s">
        <v>81</v>
      </c>
    </row>
    <row r="313" spans="2:65" s="8" customFormat="1" ht="21.75" customHeight="1" x14ac:dyDescent="0.2">
      <c r="B313" s="69"/>
      <c r="C313" s="129" t="s">
        <v>359</v>
      </c>
      <c r="D313" s="129" t="s">
        <v>83</v>
      </c>
      <c r="E313" s="130" t="s">
        <v>360</v>
      </c>
      <c r="F313" s="131" t="s">
        <v>361</v>
      </c>
      <c r="G313" s="132" t="s">
        <v>86</v>
      </c>
      <c r="H313" s="133">
        <v>810.7</v>
      </c>
      <c r="I313" s="70"/>
      <c r="J313" s="134">
        <f>ROUND(I313*H313,2)</f>
        <v>0</v>
      </c>
      <c r="K313" s="131" t="s">
        <v>87</v>
      </c>
      <c r="L313" s="9"/>
      <c r="M313" s="71" t="s">
        <v>10</v>
      </c>
      <c r="N313" s="72" t="s">
        <v>32</v>
      </c>
      <c r="O313" s="73">
        <v>2.9000000000000001E-2</v>
      </c>
      <c r="P313" s="73">
        <f>O313*H313</f>
        <v>23.510300000000001</v>
      </c>
      <c r="Q313" s="73">
        <v>0</v>
      </c>
      <c r="R313" s="73">
        <f>Q313*H313</f>
        <v>0</v>
      </c>
      <c r="S313" s="73">
        <v>0</v>
      </c>
      <c r="T313" s="74">
        <f>S313*H313</f>
        <v>0</v>
      </c>
      <c r="AR313" s="75" t="s">
        <v>88</v>
      </c>
      <c r="AT313" s="75" t="s">
        <v>83</v>
      </c>
      <c r="AU313" s="75" t="s">
        <v>2</v>
      </c>
      <c r="AY313" s="1" t="s">
        <v>81</v>
      </c>
      <c r="BE313" s="76">
        <f>IF(N313="základní",J313,0)</f>
        <v>0</v>
      </c>
      <c r="BF313" s="76">
        <f>IF(N313="snížená",J313,0)</f>
        <v>0</v>
      </c>
      <c r="BG313" s="76">
        <f>IF(N313="zákl. přenesená",J313,0)</f>
        <v>0</v>
      </c>
      <c r="BH313" s="76">
        <f>IF(N313="sníž. přenesená",J313,0)</f>
        <v>0</v>
      </c>
      <c r="BI313" s="76">
        <f>IF(N313="nulová",J313,0)</f>
        <v>0</v>
      </c>
      <c r="BJ313" s="1" t="s">
        <v>79</v>
      </c>
      <c r="BK313" s="76">
        <f>ROUND(I313*H313,2)</f>
        <v>0</v>
      </c>
      <c r="BL313" s="1" t="s">
        <v>88</v>
      </c>
      <c r="BM313" s="75" t="s">
        <v>362</v>
      </c>
    </row>
    <row r="314" spans="2:65" s="79" customFormat="1" x14ac:dyDescent="0.2">
      <c r="B314" s="80"/>
      <c r="C314" s="137"/>
      <c r="D314" s="135" t="s">
        <v>92</v>
      </c>
      <c r="E314" s="138" t="s">
        <v>10</v>
      </c>
      <c r="F314" s="139" t="s">
        <v>93</v>
      </c>
      <c r="G314" s="137"/>
      <c r="H314" s="138" t="s">
        <v>10</v>
      </c>
      <c r="I314" s="156"/>
      <c r="J314" s="137"/>
      <c r="K314" s="137"/>
      <c r="L314" s="80"/>
      <c r="M314" s="82"/>
      <c r="T314" s="83"/>
      <c r="AT314" s="81" t="s">
        <v>92</v>
      </c>
      <c r="AU314" s="81" t="s">
        <v>2</v>
      </c>
      <c r="AV314" s="79" t="s">
        <v>79</v>
      </c>
      <c r="AW314" s="79" t="s">
        <v>94</v>
      </c>
      <c r="AX314" s="79" t="s">
        <v>80</v>
      </c>
      <c r="AY314" s="81" t="s">
        <v>81</v>
      </c>
    </row>
    <row r="315" spans="2:65" s="79" customFormat="1" x14ac:dyDescent="0.2">
      <c r="B315" s="80"/>
      <c r="C315" s="137"/>
      <c r="D315" s="135" t="s">
        <v>92</v>
      </c>
      <c r="E315" s="138" t="s">
        <v>10</v>
      </c>
      <c r="F315" s="139" t="s">
        <v>95</v>
      </c>
      <c r="G315" s="137"/>
      <c r="H315" s="138" t="s">
        <v>10</v>
      </c>
      <c r="I315" s="156"/>
      <c r="J315" s="137"/>
      <c r="K315" s="137"/>
      <c r="L315" s="80"/>
      <c r="M315" s="82"/>
      <c r="T315" s="83"/>
      <c r="AT315" s="81" t="s">
        <v>92</v>
      </c>
      <c r="AU315" s="81" t="s">
        <v>2</v>
      </c>
      <c r="AV315" s="79" t="s">
        <v>79</v>
      </c>
      <c r="AW315" s="79" t="s">
        <v>94</v>
      </c>
      <c r="AX315" s="79" t="s">
        <v>80</v>
      </c>
      <c r="AY315" s="81" t="s">
        <v>81</v>
      </c>
    </row>
    <row r="316" spans="2:65" s="84" customFormat="1" x14ac:dyDescent="0.2">
      <c r="B316" s="85"/>
      <c r="C316" s="140"/>
      <c r="D316" s="135" t="s">
        <v>92</v>
      </c>
      <c r="E316" s="141" t="s">
        <v>10</v>
      </c>
      <c r="F316" s="142" t="s">
        <v>117</v>
      </c>
      <c r="G316" s="140"/>
      <c r="H316" s="143">
        <v>810.7</v>
      </c>
      <c r="I316" s="157"/>
      <c r="J316" s="140"/>
      <c r="K316" s="140"/>
      <c r="L316" s="85"/>
      <c r="M316" s="87"/>
      <c r="T316" s="88"/>
      <c r="AT316" s="86" t="s">
        <v>92</v>
      </c>
      <c r="AU316" s="86" t="s">
        <v>2</v>
      </c>
      <c r="AV316" s="84" t="s">
        <v>2</v>
      </c>
      <c r="AW316" s="84" t="s">
        <v>94</v>
      </c>
      <c r="AX316" s="84" t="s">
        <v>79</v>
      </c>
      <c r="AY316" s="86" t="s">
        <v>81</v>
      </c>
    </row>
    <row r="317" spans="2:65" s="8" customFormat="1" ht="21.75" customHeight="1" x14ac:dyDescent="0.2">
      <c r="B317" s="69"/>
      <c r="C317" s="129" t="s">
        <v>363</v>
      </c>
      <c r="D317" s="129" t="s">
        <v>83</v>
      </c>
      <c r="E317" s="130" t="s">
        <v>364</v>
      </c>
      <c r="F317" s="131" t="s">
        <v>365</v>
      </c>
      <c r="G317" s="132" t="s">
        <v>86</v>
      </c>
      <c r="H317" s="133">
        <v>810.7</v>
      </c>
      <c r="I317" s="70"/>
      <c r="J317" s="134">
        <f>ROUND(I317*H317,2)</f>
        <v>0</v>
      </c>
      <c r="K317" s="131" t="s">
        <v>87</v>
      </c>
      <c r="L317" s="9"/>
      <c r="M317" s="71" t="s">
        <v>10</v>
      </c>
      <c r="N317" s="72" t="s">
        <v>32</v>
      </c>
      <c r="O317" s="73">
        <v>3.2000000000000001E-2</v>
      </c>
      <c r="P317" s="73">
        <f>O317*H317</f>
        <v>25.942400000000003</v>
      </c>
      <c r="Q317" s="73">
        <v>0</v>
      </c>
      <c r="R317" s="73">
        <f>Q317*H317</f>
        <v>0</v>
      </c>
      <c r="S317" s="73">
        <v>0</v>
      </c>
      <c r="T317" s="74">
        <f>S317*H317</f>
        <v>0</v>
      </c>
      <c r="AR317" s="75" t="s">
        <v>88</v>
      </c>
      <c r="AT317" s="75" t="s">
        <v>83</v>
      </c>
      <c r="AU317" s="75" t="s">
        <v>2</v>
      </c>
      <c r="AY317" s="1" t="s">
        <v>81</v>
      </c>
      <c r="BE317" s="76">
        <f>IF(N317="základní",J317,0)</f>
        <v>0</v>
      </c>
      <c r="BF317" s="76">
        <f>IF(N317="snížená",J317,0)</f>
        <v>0</v>
      </c>
      <c r="BG317" s="76">
        <f>IF(N317="zákl. přenesená",J317,0)</f>
        <v>0</v>
      </c>
      <c r="BH317" s="76">
        <f>IF(N317="sníž. přenesená",J317,0)</f>
        <v>0</v>
      </c>
      <c r="BI317" s="76">
        <f>IF(N317="nulová",J317,0)</f>
        <v>0</v>
      </c>
      <c r="BJ317" s="1" t="s">
        <v>79</v>
      </c>
      <c r="BK317" s="76">
        <f>ROUND(I317*H317,2)</f>
        <v>0</v>
      </c>
      <c r="BL317" s="1" t="s">
        <v>88</v>
      </c>
      <c r="BM317" s="75" t="s">
        <v>366</v>
      </c>
    </row>
    <row r="318" spans="2:65" s="79" customFormat="1" x14ac:dyDescent="0.2">
      <c r="B318" s="80"/>
      <c r="C318" s="137"/>
      <c r="D318" s="135" t="s">
        <v>92</v>
      </c>
      <c r="E318" s="138" t="s">
        <v>10</v>
      </c>
      <c r="F318" s="139" t="s">
        <v>93</v>
      </c>
      <c r="G318" s="137"/>
      <c r="H318" s="138" t="s">
        <v>10</v>
      </c>
      <c r="I318" s="156"/>
      <c r="J318" s="137"/>
      <c r="K318" s="137"/>
      <c r="L318" s="80"/>
      <c r="M318" s="82"/>
      <c r="T318" s="83"/>
      <c r="AT318" s="81" t="s">
        <v>92</v>
      </c>
      <c r="AU318" s="81" t="s">
        <v>2</v>
      </c>
      <c r="AV318" s="79" t="s">
        <v>79</v>
      </c>
      <c r="AW318" s="79" t="s">
        <v>94</v>
      </c>
      <c r="AX318" s="79" t="s">
        <v>80</v>
      </c>
      <c r="AY318" s="81" t="s">
        <v>81</v>
      </c>
    </row>
    <row r="319" spans="2:65" s="79" customFormat="1" x14ac:dyDescent="0.2">
      <c r="B319" s="80"/>
      <c r="C319" s="137"/>
      <c r="D319" s="135" t="s">
        <v>92</v>
      </c>
      <c r="E319" s="138" t="s">
        <v>10</v>
      </c>
      <c r="F319" s="139" t="s">
        <v>95</v>
      </c>
      <c r="G319" s="137"/>
      <c r="H319" s="138" t="s">
        <v>10</v>
      </c>
      <c r="I319" s="156"/>
      <c r="J319" s="137"/>
      <c r="K319" s="137"/>
      <c r="L319" s="80"/>
      <c r="M319" s="82"/>
      <c r="T319" s="83"/>
      <c r="AT319" s="81" t="s">
        <v>92</v>
      </c>
      <c r="AU319" s="81" t="s">
        <v>2</v>
      </c>
      <c r="AV319" s="79" t="s">
        <v>79</v>
      </c>
      <c r="AW319" s="79" t="s">
        <v>94</v>
      </c>
      <c r="AX319" s="79" t="s">
        <v>80</v>
      </c>
      <c r="AY319" s="81" t="s">
        <v>81</v>
      </c>
    </row>
    <row r="320" spans="2:65" s="79" customFormat="1" x14ac:dyDescent="0.2">
      <c r="B320" s="80"/>
      <c r="C320" s="137"/>
      <c r="D320" s="135" t="s">
        <v>92</v>
      </c>
      <c r="E320" s="138" t="s">
        <v>10</v>
      </c>
      <c r="F320" s="139" t="s">
        <v>115</v>
      </c>
      <c r="G320" s="137"/>
      <c r="H320" s="138" t="s">
        <v>10</v>
      </c>
      <c r="I320" s="156"/>
      <c r="J320" s="137"/>
      <c r="K320" s="137"/>
      <c r="L320" s="80"/>
      <c r="M320" s="82"/>
      <c r="T320" s="83"/>
      <c r="AT320" s="81" t="s">
        <v>92</v>
      </c>
      <c r="AU320" s="81" t="s">
        <v>2</v>
      </c>
      <c r="AV320" s="79" t="s">
        <v>79</v>
      </c>
      <c r="AW320" s="79" t="s">
        <v>94</v>
      </c>
      <c r="AX320" s="79" t="s">
        <v>80</v>
      </c>
      <c r="AY320" s="81" t="s">
        <v>81</v>
      </c>
    </row>
    <row r="321" spans="2:65" s="84" customFormat="1" x14ac:dyDescent="0.2">
      <c r="B321" s="85"/>
      <c r="C321" s="140"/>
      <c r="D321" s="135" t="s">
        <v>92</v>
      </c>
      <c r="E321" s="141" t="s">
        <v>10</v>
      </c>
      <c r="F321" s="142" t="s">
        <v>117</v>
      </c>
      <c r="G321" s="140"/>
      <c r="H321" s="143">
        <v>810.7</v>
      </c>
      <c r="I321" s="157"/>
      <c r="J321" s="140"/>
      <c r="K321" s="140"/>
      <c r="L321" s="85"/>
      <c r="M321" s="87"/>
      <c r="T321" s="88"/>
      <c r="AT321" s="86" t="s">
        <v>92</v>
      </c>
      <c r="AU321" s="86" t="s">
        <v>2</v>
      </c>
      <c r="AV321" s="84" t="s">
        <v>2</v>
      </c>
      <c r="AW321" s="84" t="s">
        <v>94</v>
      </c>
      <c r="AX321" s="84" t="s">
        <v>79</v>
      </c>
      <c r="AY321" s="86" t="s">
        <v>81</v>
      </c>
    </row>
    <row r="322" spans="2:65" s="8" customFormat="1" ht="21.75" customHeight="1" x14ac:dyDescent="0.2">
      <c r="B322" s="69"/>
      <c r="C322" s="129" t="s">
        <v>367</v>
      </c>
      <c r="D322" s="129" t="s">
        <v>83</v>
      </c>
      <c r="E322" s="130" t="s">
        <v>368</v>
      </c>
      <c r="F322" s="131" t="s">
        <v>369</v>
      </c>
      <c r="G322" s="132" t="s">
        <v>86</v>
      </c>
      <c r="H322" s="133">
        <v>63.8</v>
      </c>
      <c r="I322" s="70"/>
      <c r="J322" s="134">
        <f>ROUND(I322*H322,2)</f>
        <v>0</v>
      </c>
      <c r="K322" s="131" t="s">
        <v>87</v>
      </c>
      <c r="L322" s="9"/>
      <c r="M322" s="71" t="s">
        <v>10</v>
      </c>
      <c r="N322" s="72" t="s">
        <v>32</v>
      </c>
      <c r="O322" s="73">
        <v>3.1E-2</v>
      </c>
      <c r="P322" s="73">
        <f>O322*H322</f>
        <v>1.9778</v>
      </c>
      <c r="Q322" s="73">
        <v>0</v>
      </c>
      <c r="R322" s="73">
        <f>Q322*H322</f>
        <v>0</v>
      </c>
      <c r="S322" s="73">
        <v>0</v>
      </c>
      <c r="T322" s="74">
        <f>S322*H322</f>
        <v>0</v>
      </c>
      <c r="AR322" s="75" t="s">
        <v>88</v>
      </c>
      <c r="AT322" s="75" t="s">
        <v>83</v>
      </c>
      <c r="AU322" s="75" t="s">
        <v>2</v>
      </c>
      <c r="AY322" s="1" t="s">
        <v>81</v>
      </c>
      <c r="BE322" s="76">
        <f>IF(N322="základní",J322,0)</f>
        <v>0</v>
      </c>
      <c r="BF322" s="76">
        <f>IF(N322="snížená",J322,0)</f>
        <v>0</v>
      </c>
      <c r="BG322" s="76">
        <f>IF(N322="zákl. přenesená",J322,0)</f>
        <v>0</v>
      </c>
      <c r="BH322" s="76">
        <f>IF(N322="sníž. přenesená",J322,0)</f>
        <v>0</v>
      </c>
      <c r="BI322" s="76">
        <f>IF(N322="nulová",J322,0)</f>
        <v>0</v>
      </c>
      <c r="BJ322" s="1" t="s">
        <v>79</v>
      </c>
      <c r="BK322" s="76">
        <f>ROUND(I322*H322,2)</f>
        <v>0</v>
      </c>
      <c r="BL322" s="1" t="s">
        <v>88</v>
      </c>
      <c r="BM322" s="75" t="s">
        <v>370</v>
      </c>
    </row>
    <row r="323" spans="2:65" s="79" customFormat="1" x14ac:dyDescent="0.2">
      <c r="B323" s="80"/>
      <c r="C323" s="137"/>
      <c r="D323" s="135" t="s">
        <v>92</v>
      </c>
      <c r="E323" s="138" t="s">
        <v>10</v>
      </c>
      <c r="F323" s="139" t="s">
        <v>93</v>
      </c>
      <c r="G323" s="137"/>
      <c r="H323" s="138" t="s">
        <v>10</v>
      </c>
      <c r="I323" s="156"/>
      <c r="J323" s="137"/>
      <c r="K323" s="137"/>
      <c r="L323" s="80"/>
      <c r="M323" s="82"/>
      <c r="T323" s="83"/>
      <c r="AT323" s="81" t="s">
        <v>92</v>
      </c>
      <c r="AU323" s="81" t="s">
        <v>2</v>
      </c>
      <c r="AV323" s="79" t="s">
        <v>79</v>
      </c>
      <c r="AW323" s="79" t="s">
        <v>94</v>
      </c>
      <c r="AX323" s="79" t="s">
        <v>80</v>
      </c>
      <c r="AY323" s="81" t="s">
        <v>81</v>
      </c>
    </row>
    <row r="324" spans="2:65" s="79" customFormat="1" x14ac:dyDescent="0.2">
      <c r="B324" s="80"/>
      <c r="C324" s="137"/>
      <c r="D324" s="135" t="s">
        <v>92</v>
      </c>
      <c r="E324" s="138" t="s">
        <v>10</v>
      </c>
      <c r="F324" s="139" t="s">
        <v>95</v>
      </c>
      <c r="G324" s="137"/>
      <c r="H324" s="138" t="s">
        <v>10</v>
      </c>
      <c r="I324" s="156"/>
      <c r="J324" s="137"/>
      <c r="K324" s="137"/>
      <c r="L324" s="80"/>
      <c r="M324" s="82"/>
      <c r="T324" s="83"/>
      <c r="AT324" s="81" t="s">
        <v>92</v>
      </c>
      <c r="AU324" s="81" t="s">
        <v>2</v>
      </c>
      <c r="AV324" s="79" t="s">
        <v>79</v>
      </c>
      <c r="AW324" s="79" t="s">
        <v>94</v>
      </c>
      <c r="AX324" s="79" t="s">
        <v>80</v>
      </c>
      <c r="AY324" s="81" t="s">
        <v>81</v>
      </c>
    </row>
    <row r="325" spans="2:65" s="84" customFormat="1" x14ac:dyDescent="0.2">
      <c r="B325" s="85"/>
      <c r="C325" s="140"/>
      <c r="D325" s="135" t="s">
        <v>92</v>
      </c>
      <c r="E325" s="141" t="s">
        <v>10</v>
      </c>
      <c r="F325" s="142" t="s">
        <v>116</v>
      </c>
      <c r="G325" s="140"/>
      <c r="H325" s="143">
        <v>63.8</v>
      </c>
      <c r="I325" s="157"/>
      <c r="J325" s="140"/>
      <c r="K325" s="140"/>
      <c r="L325" s="85"/>
      <c r="M325" s="87"/>
      <c r="T325" s="88"/>
      <c r="AT325" s="86" t="s">
        <v>92</v>
      </c>
      <c r="AU325" s="86" t="s">
        <v>2</v>
      </c>
      <c r="AV325" s="84" t="s">
        <v>2</v>
      </c>
      <c r="AW325" s="84" t="s">
        <v>94</v>
      </c>
      <c r="AX325" s="84" t="s">
        <v>79</v>
      </c>
      <c r="AY325" s="86" t="s">
        <v>81</v>
      </c>
    </row>
    <row r="326" spans="2:65" s="8" customFormat="1" ht="21.75" customHeight="1" x14ac:dyDescent="0.2">
      <c r="B326" s="69"/>
      <c r="C326" s="129" t="s">
        <v>371</v>
      </c>
      <c r="D326" s="129" t="s">
        <v>83</v>
      </c>
      <c r="E326" s="130" t="s">
        <v>372</v>
      </c>
      <c r="F326" s="131" t="s">
        <v>373</v>
      </c>
      <c r="G326" s="132" t="s">
        <v>86</v>
      </c>
      <c r="H326" s="133">
        <v>63.8</v>
      </c>
      <c r="I326" s="70"/>
      <c r="J326" s="134">
        <f>ROUND(I326*H326,2)</f>
        <v>0</v>
      </c>
      <c r="K326" s="131" t="s">
        <v>87</v>
      </c>
      <c r="L326" s="9"/>
      <c r="M326" s="71" t="s">
        <v>10</v>
      </c>
      <c r="N326" s="72" t="s">
        <v>32</v>
      </c>
      <c r="O326" s="73">
        <v>4.1000000000000002E-2</v>
      </c>
      <c r="P326" s="73">
        <f>O326*H326</f>
        <v>2.6158000000000001</v>
      </c>
      <c r="Q326" s="73">
        <v>0</v>
      </c>
      <c r="R326" s="73">
        <f>Q326*H326</f>
        <v>0</v>
      </c>
      <c r="S326" s="73">
        <v>0</v>
      </c>
      <c r="T326" s="74">
        <f>S326*H326</f>
        <v>0</v>
      </c>
      <c r="AR326" s="75" t="s">
        <v>88</v>
      </c>
      <c r="AT326" s="75" t="s">
        <v>83</v>
      </c>
      <c r="AU326" s="75" t="s">
        <v>2</v>
      </c>
      <c r="AY326" s="1" t="s">
        <v>81</v>
      </c>
      <c r="BE326" s="76">
        <f>IF(N326="základní",J326,0)</f>
        <v>0</v>
      </c>
      <c r="BF326" s="76">
        <f>IF(N326="snížená",J326,0)</f>
        <v>0</v>
      </c>
      <c r="BG326" s="76">
        <f>IF(N326="zákl. přenesená",J326,0)</f>
        <v>0</v>
      </c>
      <c r="BH326" s="76">
        <f>IF(N326="sníž. přenesená",J326,0)</f>
        <v>0</v>
      </c>
      <c r="BI326" s="76">
        <f>IF(N326="nulová",J326,0)</f>
        <v>0</v>
      </c>
      <c r="BJ326" s="1" t="s">
        <v>79</v>
      </c>
      <c r="BK326" s="76">
        <f>ROUND(I326*H326,2)</f>
        <v>0</v>
      </c>
      <c r="BL326" s="1" t="s">
        <v>88</v>
      </c>
      <c r="BM326" s="75" t="s">
        <v>374</v>
      </c>
    </row>
    <row r="327" spans="2:65" s="79" customFormat="1" x14ac:dyDescent="0.2">
      <c r="B327" s="80"/>
      <c r="C327" s="137"/>
      <c r="D327" s="135" t="s">
        <v>92</v>
      </c>
      <c r="E327" s="138" t="s">
        <v>10</v>
      </c>
      <c r="F327" s="139" t="s">
        <v>93</v>
      </c>
      <c r="G327" s="137"/>
      <c r="H327" s="138" t="s">
        <v>10</v>
      </c>
      <c r="I327" s="156"/>
      <c r="J327" s="137"/>
      <c r="K327" s="137"/>
      <c r="L327" s="80"/>
      <c r="M327" s="82"/>
      <c r="T327" s="83"/>
      <c r="AT327" s="81" t="s">
        <v>92</v>
      </c>
      <c r="AU327" s="81" t="s">
        <v>2</v>
      </c>
      <c r="AV327" s="79" t="s">
        <v>79</v>
      </c>
      <c r="AW327" s="79" t="s">
        <v>94</v>
      </c>
      <c r="AX327" s="79" t="s">
        <v>80</v>
      </c>
      <c r="AY327" s="81" t="s">
        <v>81</v>
      </c>
    </row>
    <row r="328" spans="2:65" s="79" customFormat="1" x14ac:dyDescent="0.2">
      <c r="B328" s="80"/>
      <c r="C328" s="137"/>
      <c r="D328" s="135" t="s">
        <v>92</v>
      </c>
      <c r="E328" s="138" t="s">
        <v>10</v>
      </c>
      <c r="F328" s="139" t="s">
        <v>95</v>
      </c>
      <c r="G328" s="137"/>
      <c r="H328" s="138" t="s">
        <v>10</v>
      </c>
      <c r="I328" s="156"/>
      <c r="J328" s="137"/>
      <c r="K328" s="137"/>
      <c r="L328" s="80"/>
      <c r="M328" s="82"/>
      <c r="T328" s="83"/>
      <c r="AT328" s="81" t="s">
        <v>92</v>
      </c>
      <c r="AU328" s="81" t="s">
        <v>2</v>
      </c>
      <c r="AV328" s="79" t="s">
        <v>79</v>
      </c>
      <c r="AW328" s="79" t="s">
        <v>94</v>
      </c>
      <c r="AX328" s="79" t="s">
        <v>80</v>
      </c>
      <c r="AY328" s="81" t="s">
        <v>81</v>
      </c>
    </row>
    <row r="329" spans="2:65" s="79" customFormat="1" x14ac:dyDescent="0.2">
      <c r="B329" s="80"/>
      <c r="C329" s="137"/>
      <c r="D329" s="135" t="s">
        <v>92</v>
      </c>
      <c r="E329" s="138" t="s">
        <v>10</v>
      </c>
      <c r="F329" s="139" t="s">
        <v>115</v>
      </c>
      <c r="G329" s="137"/>
      <c r="H329" s="138" t="s">
        <v>10</v>
      </c>
      <c r="I329" s="156"/>
      <c r="J329" s="137"/>
      <c r="K329" s="137"/>
      <c r="L329" s="80"/>
      <c r="M329" s="82"/>
      <c r="T329" s="83"/>
      <c r="AT329" s="81" t="s">
        <v>92</v>
      </c>
      <c r="AU329" s="81" t="s">
        <v>2</v>
      </c>
      <c r="AV329" s="79" t="s">
        <v>79</v>
      </c>
      <c r="AW329" s="79" t="s">
        <v>94</v>
      </c>
      <c r="AX329" s="79" t="s">
        <v>80</v>
      </c>
      <c r="AY329" s="81" t="s">
        <v>81</v>
      </c>
    </row>
    <row r="330" spans="2:65" s="84" customFormat="1" x14ac:dyDescent="0.2">
      <c r="B330" s="85"/>
      <c r="C330" s="140"/>
      <c r="D330" s="135" t="s">
        <v>92</v>
      </c>
      <c r="E330" s="141" t="s">
        <v>10</v>
      </c>
      <c r="F330" s="142" t="s">
        <v>116</v>
      </c>
      <c r="G330" s="140"/>
      <c r="H330" s="143">
        <v>63.8</v>
      </c>
      <c r="I330" s="157"/>
      <c r="J330" s="140"/>
      <c r="K330" s="140"/>
      <c r="L330" s="85"/>
      <c r="M330" s="87"/>
      <c r="T330" s="88"/>
      <c r="AT330" s="86" t="s">
        <v>92</v>
      </c>
      <c r="AU330" s="86" t="s">
        <v>2</v>
      </c>
      <c r="AV330" s="84" t="s">
        <v>2</v>
      </c>
      <c r="AW330" s="84" t="s">
        <v>94</v>
      </c>
      <c r="AX330" s="84" t="s">
        <v>79</v>
      </c>
      <c r="AY330" s="86" t="s">
        <v>81</v>
      </c>
    </row>
    <row r="331" spans="2:65" s="8" customFormat="1" ht="44.25" customHeight="1" x14ac:dyDescent="0.2">
      <c r="B331" s="69"/>
      <c r="C331" s="129" t="s">
        <v>375</v>
      </c>
      <c r="D331" s="129" t="s">
        <v>83</v>
      </c>
      <c r="E331" s="130" t="s">
        <v>376</v>
      </c>
      <c r="F331" s="131" t="s">
        <v>377</v>
      </c>
      <c r="G331" s="132" t="s">
        <v>86</v>
      </c>
      <c r="H331" s="133">
        <v>63.8</v>
      </c>
      <c r="I331" s="70"/>
      <c r="J331" s="134">
        <f>ROUND(I331*H331,2)</f>
        <v>0</v>
      </c>
      <c r="K331" s="131" t="s">
        <v>87</v>
      </c>
      <c r="L331" s="9"/>
      <c r="M331" s="71" t="s">
        <v>10</v>
      </c>
      <c r="N331" s="72" t="s">
        <v>32</v>
      </c>
      <c r="O331" s="73">
        <v>5.6000000000000001E-2</v>
      </c>
      <c r="P331" s="73">
        <f>O331*H331</f>
        <v>3.5728</v>
      </c>
      <c r="Q331" s="73">
        <v>0</v>
      </c>
      <c r="R331" s="73">
        <f>Q331*H331</f>
        <v>0</v>
      </c>
      <c r="S331" s="73">
        <v>0</v>
      </c>
      <c r="T331" s="74">
        <f>S331*H331</f>
        <v>0</v>
      </c>
      <c r="AR331" s="75" t="s">
        <v>88</v>
      </c>
      <c r="AT331" s="75" t="s">
        <v>83</v>
      </c>
      <c r="AU331" s="75" t="s">
        <v>2</v>
      </c>
      <c r="AY331" s="1" t="s">
        <v>81</v>
      </c>
      <c r="BE331" s="76">
        <f>IF(N331="základní",J331,0)</f>
        <v>0</v>
      </c>
      <c r="BF331" s="76">
        <f>IF(N331="snížená",J331,0)</f>
        <v>0</v>
      </c>
      <c r="BG331" s="76">
        <f>IF(N331="zákl. přenesená",J331,0)</f>
        <v>0</v>
      </c>
      <c r="BH331" s="76">
        <f>IF(N331="sníž. přenesená",J331,0)</f>
        <v>0</v>
      </c>
      <c r="BI331" s="76">
        <f>IF(N331="nulová",J331,0)</f>
        <v>0</v>
      </c>
      <c r="BJ331" s="1" t="s">
        <v>79</v>
      </c>
      <c r="BK331" s="76">
        <f>ROUND(I331*H331,2)</f>
        <v>0</v>
      </c>
      <c r="BL331" s="1" t="s">
        <v>88</v>
      </c>
      <c r="BM331" s="75" t="s">
        <v>378</v>
      </c>
    </row>
    <row r="332" spans="2:65" s="79" customFormat="1" x14ac:dyDescent="0.2">
      <c r="B332" s="80"/>
      <c r="C332" s="137"/>
      <c r="D332" s="135" t="s">
        <v>92</v>
      </c>
      <c r="E332" s="138" t="s">
        <v>10</v>
      </c>
      <c r="F332" s="139" t="s">
        <v>93</v>
      </c>
      <c r="G332" s="137"/>
      <c r="H332" s="138" t="s">
        <v>10</v>
      </c>
      <c r="I332" s="156"/>
      <c r="J332" s="137"/>
      <c r="K332" s="137"/>
      <c r="L332" s="80"/>
      <c r="M332" s="82"/>
      <c r="T332" s="83"/>
      <c r="AT332" s="81" t="s">
        <v>92</v>
      </c>
      <c r="AU332" s="81" t="s">
        <v>2</v>
      </c>
      <c r="AV332" s="79" t="s">
        <v>79</v>
      </c>
      <c r="AW332" s="79" t="s">
        <v>94</v>
      </c>
      <c r="AX332" s="79" t="s">
        <v>80</v>
      </c>
      <c r="AY332" s="81" t="s">
        <v>81</v>
      </c>
    </row>
    <row r="333" spans="2:65" s="79" customFormat="1" x14ac:dyDescent="0.2">
      <c r="B333" s="80"/>
      <c r="C333" s="137"/>
      <c r="D333" s="135" t="s">
        <v>92</v>
      </c>
      <c r="E333" s="138" t="s">
        <v>10</v>
      </c>
      <c r="F333" s="139" t="s">
        <v>95</v>
      </c>
      <c r="G333" s="137"/>
      <c r="H333" s="138" t="s">
        <v>10</v>
      </c>
      <c r="I333" s="156"/>
      <c r="J333" s="137"/>
      <c r="K333" s="137"/>
      <c r="L333" s="80"/>
      <c r="M333" s="82"/>
      <c r="T333" s="83"/>
      <c r="AT333" s="81" t="s">
        <v>92</v>
      </c>
      <c r="AU333" s="81" t="s">
        <v>2</v>
      </c>
      <c r="AV333" s="79" t="s">
        <v>79</v>
      </c>
      <c r="AW333" s="79" t="s">
        <v>94</v>
      </c>
      <c r="AX333" s="79" t="s">
        <v>80</v>
      </c>
      <c r="AY333" s="81" t="s">
        <v>81</v>
      </c>
    </row>
    <row r="334" spans="2:65" s="79" customFormat="1" x14ac:dyDescent="0.2">
      <c r="B334" s="80"/>
      <c r="C334" s="137"/>
      <c r="D334" s="135" t="s">
        <v>92</v>
      </c>
      <c r="E334" s="138" t="s">
        <v>10</v>
      </c>
      <c r="F334" s="139" t="s">
        <v>115</v>
      </c>
      <c r="G334" s="137"/>
      <c r="H334" s="138" t="s">
        <v>10</v>
      </c>
      <c r="I334" s="156"/>
      <c r="J334" s="137"/>
      <c r="K334" s="137"/>
      <c r="L334" s="80"/>
      <c r="M334" s="82"/>
      <c r="T334" s="83"/>
      <c r="AT334" s="81" t="s">
        <v>92</v>
      </c>
      <c r="AU334" s="81" t="s">
        <v>2</v>
      </c>
      <c r="AV334" s="79" t="s">
        <v>79</v>
      </c>
      <c r="AW334" s="79" t="s">
        <v>94</v>
      </c>
      <c r="AX334" s="79" t="s">
        <v>80</v>
      </c>
      <c r="AY334" s="81" t="s">
        <v>81</v>
      </c>
    </row>
    <row r="335" spans="2:65" s="84" customFormat="1" x14ac:dyDescent="0.2">
      <c r="B335" s="85"/>
      <c r="C335" s="140"/>
      <c r="D335" s="135" t="s">
        <v>92</v>
      </c>
      <c r="E335" s="141" t="s">
        <v>10</v>
      </c>
      <c r="F335" s="142" t="s">
        <v>116</v>
      </c>
      <c r="G335" s="140"/>
      <c r="H335" s="143">
        <v>63.8</v>
      </c>
      <c r="I335" s="157"/>
      <c r="J335" s="140"/>
      <c r="K335" s="140"/>
      <c r="L335" s="85"/>
      <c r="M335" s="87"/>
      <c r="T335" s="88"/>
      <c r="AT335" s="86" t="s">
        <v>92</v>
      </c>
      <c r="AU335" s="86" t="s">
        <v>2</v>
      </c>
      <c r="AV335" s="84" t="s">
        <v>2</v>
      </c>
      <c r="AW335" s="84" t="s">
        <v>94</v>
      </c>
      <c r="AX335" s="84" t="s">
        <v>79</v>
      </c>
      <c r="AY335" s="86" t="s">
        <v>81</v>
      </c>
    </row>
    <row r="336" spans="2:65" s="8" customFormat="1" ht="44.25" customHeight="1" x14ac:dyDescent="0.2">
      <c r="B336" s="69"/>
      <c r="C336" s="129" t="s">
        <v>379</v>
      </c>
      <c r="D336" s="129" t="s">
        <v>83</v>
      </c>
      <c r="E336" s="130" t="s">
        <v>380</v>
      </c>
      <c r="F336" s="131" t="s">
        <v>381</v>
      </c>
      <c r="G336" s="132" t="s">
        <v>86</v>
      </c>
      <c r="H336" s="133">
        <v>810.7</v>
      </c>
      <c r="I336" s="70"/>
      <c r="J336" s="134">
        <f>ROUND(I336*H336,2)</f>
        <v>0</v>
      </c>
      <c r="K336" s="131" t="s">
        <v>87</v>
      </c>
      <c r="L336" s="9"/>
      <c r="M336" s="71" t="s">
        <v>10</v>
      </c>
      <c r="N336" s="72" t="s">
        <v>32</v>
      </c>
      <c r="O336" s="73">
        <v>0.214</v>
      </c>
      <c r="P336" s="73">
        <f>O336*H336</f>
        <v>173.4898</v>
      </c>
      <c r="Q336" s="73">
        <v>0</v>
      </c>
      <c r="R336" s="73">
        <f>Q336*H336</f>
        <v>0</v>
      </c>
      <c r="S336" s="73">
        <v>0</v>
      </c>
      <c r="T336" s="74">
        <f>S336*H336</f>
        <v>0</v>
      </c>
      <c r="AR336" s="75" t="s">
        <v>88</v>
      </c>
      <c r="AT336" s="75" t="s">
        <v>83</v>
      </c>
      <c r="AU336" s="75" t="s">
        <v>2</v>
      </c>
      <c r="AY336" s="1" t="s">
        <v>81</v>
      </c>
      <c r="BE336" s="76">
        <f>IF(N336="základní",J336,0)</f>
        <v>0</v>
      </c>
      <c r="BF336" s="76">
        <f>IF(N336="snížená",J336,0)</f>
        <v>0</v>
      </c>
      <c r="BG336" s="76">
        <f>IF(N336="zákl. přenesená",J336,0)</f>
        <v>0</v>
      </c>
      <c r="BH336" s="76">
        <f>IF(N336="sníž. přenesená",J336,0)</f>
        <v>0</v>
      </c>
      <c r="BI336" s="76">
        <f>IF(N336="nulová",J336,0)</f>
        <v>0</v>
      </c>
      <c r="BJ336" s="1" t="s">
        <v>79</v>
      </c>
      <c r="BK336" s="76">
        <f>ROUND(I336*H336,2)</f>
        <v>0</v>
      </c>
      <c r="BL336" s="1" t="s">
        <v>88</v>
      </c>
      <c r="BM336" s="75" t="s">
        <v>382</v>
      </c>
    </row>
    <row r="337" spans="2:65" s="79" customFormat="1" x14ac:dyDescent="0.2">
      <c r="B337" s="80"/>
      <c r="C337" s="137"/>
      <c r="D337" s="135" t="s">
        <v>92</v>
      </c>
      <c r="E337" s="138" t="s">
        <v>10</v>
      </c>
      <c r="F337" s="139" t="s">
        <v>93</v>
      </c>
      <c r="G337" s="137"/>
      <c r="H337" s="138" t="s">
        <v>10</v>
      </c>
      <c r="I337" s="156"/>
      <c r="J337" s="137"/>
      <c r="K337" s="137"/>
      <c r="L337" s="80"/>
      <c r="M337" s="82"/>
      <c r="T337" s="83"/>
      <c r="AT337" s="81" t="s">
        <v>92</v>
      </c>
      <c r="AU337" s="81" t="s">
        <v>2</v>
      </c>
      <c r="AV337" s="79" t="s">
        <v>79</v>
      </c>
      <c r="AW337" s="79" t="s">
        <v>94</v>
      </c>
      <c r="AX337" s="79" t="s">
        <v>80</v>
      </c>
      <c r="AY337" s="81" t="s">
        <v>81</v>
      </c>
    </row>
    <row r="338" spans="2:65" s="79" customFormat="1" x14ac:dyDescent="0.2">
      <c r="B338" s="80"/>
      <c r="C338" s="137"/>
      <c r="D338" s="135" t="s">
        <v>92</v>
      </c>
      <c r="E338" s="138" t="s">
        <v>10</v>
      </c>
      <c r="F338" s="139" t="s">
        <v>95</v>
      </c>
      <c r="G338" s="137"/>
      <c r="H338" s="138" t="s">
        <v>10</v>
      </c>
      <c r="I338" s="156"/>
      <c r="J338" s="137"/>
      <c r="K338" s="137"/>
      <c r="L338" s="80"/>
      <c r="M338" s="82"/>
      <c r="T338" s="83"/>
      <c r="AT338" s="81" t="s">
        <v>92</v>
      </c>
      <c r="AU338" s="81" t="s">
        <v>2</v>
      </c>
      <c r="AV338" s="79" t="s">
        <v>79</v>
      </c>
      <c r="AW338" s="79" t="s">
        <v>94</v>
      </c>
      <c r="AX338" s="79" t="s">
        <v>80</v>
      </c>
      <c r="AY338" s="81" t="s">
        <v>81</v>
      </c>
    </row>
    <row r="339" spans="2:65" s="84" customFormat="1" x14ac:dyDescent="0.2">
      <c r="B339" s="85"/>
      <c r="C339" s="140"/>
      <c r="D339" s="135" t="s">
        <v>92</v>
      </c>
      <c r="E339" s="141" t="s">
        <v>10</v>
      </c>
      <c r="F339" s="142" t="s">
        <v>117</v>
      </c>
      <c r="G339" s="140"/>
      <c r="H339" s="143">
        <v>810.7</v>
      </c>
      <c r="I339" s="157"/>
      <c r="J339" s="140"/>
      <c r="K339" s="140"/>
      <c r="L339" s="85"/>
      <c r="M339" s="87"/>
      <c r="T339" s="88"/>
      <c r="AT339" s="86" t="s">
        <v>92</v>
      </c>
      <c r="AU339" s="86" t="s">
        <v>2</v>
      </c>
      <c r="AV339" s="84" t="s">
        <v>2</v>
      </c>
      <c r="AW339" s="84" t="s">
        <v>94</v>
      </c>
      <c r="AX339" s="84" t="s">
        <v>79</v>
      </c>
      <c r="AY339" s="86" t="s">
        <v>81</v>
      </c>
    </row>
    <row r="340" spans="2:65" s="8" customFormat="1" ht="33" customHeight="1" x14ac:dyDescent="0.2">
      <c r="B340" s="69"/>
      <c r="C340" s="129" t="s">
        <v>383</v>
      </c>
      <c r="D340" s="129" t="s">
        <v>83</v>
      </c>
      <c r="E340" s="130" t="s">
        <v>384</v>
      </c>
      <c r="F340" s="131" t="s">
        <v>385</v>
      </c>
      <c r="G340" s="132" t="s">
        <v>86</v>
      </c>
      <c r="H340" s="133">
        <v>810.7</v>
      </c>
      <c r="I340" s="70"/>
      <c r="J340" s="134">
        <f>ROUND(I340*H340,2)</f>
        <v>0</v>
      </c>
      <c r="K340" s="131" t="s">
        <v>87</v>
      </c>
      <c r="L340" s="9"/>
      <c r="M340" s="71" t="s">
        <v>10</v>
      </c>
      <c r="N340" s="72" t="s">
        <v>32</v>
      </c>
      <c r="O340" s="73">
        <v>2.7E-2</v>
      </c>
      <c r="P340" s="73">
        <f>O340*H340</f>
        <v>21.8889</v>
      </c>
      <c r="Q340" s="73">
        <v>0</v>
      </c>
      <c r="R340" s="73">
        <f>Q340*H340</f>
        <v>0</v>
      </c>
      <c r="S340" s="73">
        <v>0</v>
      </c>
      <c r="T340" s="74">
        <f>S340*H340</f>
        <v>0</v>
      </c>
      <c r="AR340" s="75" t="s">
        <v>88</v>
      </c>
      <c r="AT340" s="75" t="s">
        <v>83</v>
      </c>
      <c r="AU340" s="75" t="s">
        <v>2</v>
      </c>
      <c r="AY340" s="1" t="s">
        <v>81</v>
      </c>
      <c r="BE340" s="76">
        <f>IF(N340="základní",J340,0)</f>
        <v>0</v>
      </c>
      <c r="BF340" s="76">
        <f>IF(N340="snížená",J340,0)</f>
        <v>0</v>
      </c>
      <c r="BG340" s="76">
        <f>IF(N340="zákl. přenesená",J340,0)</f>
        <v>0</v>
      </c>
      <c r="BH340" s="76">
        <f>IF(N340="sníž. přenesená",J340,0)</f>
        <v>0</v>
      </c>
      <c r="BI340" s="76">
        <f>IF(N340="nulová",J340,0)</f>
        <v>0</v>
      </c>
      <c r="BJ340" s="1" t="s">
        <v>79</v>
      </c>
      <c r="BK340" s="76">
        <f>ROUND(I340*H340,2)</f>
        <v>0</v>
      </c>
      <c r="BL340" s="1" t="s">
        <v>88</v>
      </c>
      <c r="BM340" s="75" t="s">
        <v>386</v>
      </c>
    </row>
    <row r="341" spans="2:65" s="79" customFormat="1" x14ac:dyDescent="0.2">
      <c r="B341" s="80"/>
      <c r="C341" s="137"/>
      <c r="D341" s="135" t="s">
        <v>92</v>
      </c>
      <c r="E341" s="138" t="s">
        <v>10</v>
      </c>
      <c r="F341" s="139" t="s">
        <v>93</v>
      </c>
      <c r="G341" s="137"/>
      <c r="H341" s="138" t="s">
        <v>10</v>
      </c>
      <c r="I341" s="156"/>
      <c r="J341" s="137"/>
      <c r="K341" s="137"/>
      <c r="L341" s="80"/>
      <c r="M341" s="82"/>
      <c r="T341" s="83"/>
      <c r="AT341" s="81" t="s">
        <v>92</v>
      </c>
      <c r="AU341" s="81" t="s">
        <v>2</v>
      </c>
      <c r="AV341" s="79" t="s">
        <v>79</v>
      </c>
      <c r="AW341" s="79" t="s">
        <v>94</v>
      </c>
      <c r="AX341" s="79" t="s">
        <v>80</v>
      </c>
      <c r="AY341" s="81" t="s">
        <v>81</v>
      </c>
    </row>
    <row r="342" spans="2:65" s="79" customFormat="1" x14ac:dyDescent="0.2">
      <c r="B342" s="80"/>
      <c r="C342" s="137"/>
      <c r="D342" s="135" t="s">
        <v>92</v>
      </c>
      <c r="E342" s="138" t="s">
        <v>10</v>
      </c>
      <c r="F342" s="139" t="s">
        <v>95</v>
      </c>
      <c r="G342" s="137"/>
      <c r="H342" s="138" t="s">
        <v>10</v>
      </c>
      <c r="I342" s="156"/>
      <c r="J342" s="137"/>
      <c r="K342" s="137"/>
      <c r="L342" s="80"/>
      <c r="M342" s="82"/>
      <c r="T342" s="83"/>
      <c r="AT342" s="81" t="s">
        <v>92</v>
      </c>
      <c r="AU342" s="81" t="s">
        <v>2</v>
      </c>
      <c r="AV342" s="79" t="s">
        <v>79</v>
      </c>
      <c r="AW342" s="79" t="s">
        <v>94</v>
      </c>
      <c r="AX342" s="79" t="s">
        <v>80</v>
      </c>
      <c r="AY342" s="81" t="s">
        <v>81</v>
      </c>
    </row>
    <row r="343" spans="2:65" s="84" customFormat="1" x14ac:dyDescent="0.2">
      <c r="B343" s="85"/>
      <c r="C343" s="140"/>
      <c r="D343" s="135" t="s">
        <v>92</v>
      </c>
      <c r="E343" s="141" t="s">
        <v>10</v>
      </c>
      <c r="F343" s="142" t="s">
        <v>117</v>
      </c>
      <c r="G343" s="140"/>
      <c r="H343" s="143">
        <v>810.7</v>
      </c>
      <c r="I343" s="157"/>
      <c r="J343" s="140"/>
      <c r="K343" s="140"/>
      <c r="L343" s="85"/>
      <c r="M343" s="87"/>
      <c r="T343" s="88"/>
      <c r="AT343" s="86" t="s">
        <v>92</v>
      </c>
      <c r="AU343" s="86" t="s">
        <v>2</v>
      </c>
      <c r="AV343" s="84" t="s">
        <v>2</v>
      </c>
      <c r="AW343" s="84" t="s">
        <v>94</v>
      </c>
      <c r="AX343" s="84" t="s">
        <v>79</v>
      </c>
      <c r="AY343" s="86" t="s">
        <v>81</v>
      </c>
    </row>
    <row r="344" spans="2:65" s="8" customFormat="1" ht="33" customHeight="1" x14ac:dyDescent="0.2">
      <c r="B344" s="69"/>
      <c r="C344" s="129" t="s">
        <v>387</v>
      </c>
      <c r="D344" s="129" t="s">
        <v>83</v>
      </c>
      <c r="E344" s="130" t="s">
        <v>388</v>
      </c>
      <c r="F344" s="131" t="s">
        <v>389</v>
      </c>
      <c r="G344" s="132" t="s">
        <v>86</v>
      </c>
      <c r="H344" s="133">
        <v>63.8</v>
      </c>
      <c r="I344" s="70"/>
      <c r="J344" s="134">
        <f>ROUND(I344*H344,2)</f>
        <v>0</v>
      </c>
      <c r="K344" s="131" t="s">
        <v>87</v>
      </c>
      <c r="L344" s="9"/>
      <c r="M344" s="71" t="s">
        <v>10</v>
      </c>
      <c r="N344" s="72" t="s">
        <v>32</v>
      </c>
      <c r="O344" s="73">
        <v>0.03</v>
      </c>
      <c r="P344" s="73">
        <f>O344*H344</f>
        <v>1.9139999999999999</v>
      </c>
      <c r="Q344" s="73">
        <v>0</v>
      </c>
      <c r="R344" s="73">
        <f>Q344*H344</f>
        <v>0</v>
      </c>
      <c r="S344" s="73">
        <v>0</v>
      </c>
      <c r="T344" s="74">
        <f>S344*H344</f>
        <v>0</v>
      </c>
      <c r="AR344" s="75" t="s">
        <v>88</v>
      </c>
      <c r="AT344" s="75" t="s">
        <v>83</v>
      </c>
      <c r="AU344" s="75" t="s">
        <v>2</v>
      </c>
      <c r="AY344" s="1" t="s">
        <v>81</v>
      </c>
      <c r="BE344" s="76">
        <f>IF(N344="základní",J344,0)</f>
        <v>0</v>
      </c>
      <c r="BF344" s="76">
        <f>IF(N344="snížená",J344,0)</f>
        <v>0</v>
      </c>
      <c r="BG344" s="76">
        <f>IF(N344="zákl. přenesená",J344,0)</f>
        <v>0</v>
      </c>
      <c r="BH344" s="76">
        <f>IF(N344="sníž. přenesená",J344,0)</f>
        <v>0</v>
      </c>
      <c r="BI344" s="76">
        <f>IF(N344="nulová",J344,0)</f>
        <v>0</v>
      </c>
      <c r="BJ344" s="1" t="s">
        <v>79</v>
      </c>
      <c r="BK344" s="76">
        <f>ROUND(I344*H344,2)</f>
        <v>0</v>
      </c>
      <c r="BL344" s="1" t="s">
        <v>88</v>
      </c>
      <c r="BM344" s="75" t="s">
        <v>390</v>
      </c>
    </row>
    <row r="345" spans="2:65" s="79" customFormat="1" x14ac:dyDescent="0.2">
      <c r="B345" s="80"/>
      <c r="C345" s="137"/>
      <c r="D345" s="135" t="s">
        <v>92</v>
      </c>
      <c r="E345" s="138" t="s">
        <v>10</v>
      </c>
      <c r="F345" s="139" t="s">
        <v>93</v>
      </c>
      <c r="G345" s="137"/>
      <c r="H345" s="138" t="s">
        <v>10</v>
      </c>
      <c r="I345" s="156"/>
      <c r="J345" s="137"/>
      <c r="K345" s="137"/>
      <c r="L345" s="80"/>
      <c r="M345" s="82"/>
      <c r="T345" s="83"/>
      <c r="AT345" s="81" t="s">
        <v>92</v>
      </c>
      <c r="AU345" s="81" t="s">
        <v>2</v>
      </c>
      <c r="AV345" s="79" t="s">
        <v>79</v>
      </c>
      <c r="AW345" s="79" t="s">
        <v>94</v>
      </c>
      <c r="AX345" s="79" t="s">
        <v>80</v>
      </c>
      <c r="AY345" s="81" t="s">
        <v>81</v>
      </c>
    </row>
    <row r="346" spans="2:65" s="79" customFormat="1" x14ac:dyDescent="0.2">
      <c r="B346" s="80"/>
      <c r="C346" s="137"/>
      <c r="D346" s="135" t="s">
        <v>92</v>
      </c>
      <c r="E346" s="138" t="s">
        <v>10</v>
      </c>
      <c r="F346" s="139" t="s">
        <v>95</v>
      </c>
      <c r="G346" s="137"/>
      <c r="H346" s="138" t="s">
        <v>10</v>
      </c>
      <c r="I346" s="156"/>
      <c r="J346" s="137"/>
      <c r="K346" s="137"/>
      <c r="L346" s="80"/>
      <c r="M346" s="82"/>
      <c r="T346" s="83"/>
      <c r="AT346" s="81" t="s">
        <v>92</v>
      </c>
      <c r="AU346" s="81" t="s">
        <v>2</v>
      </c>
      <c r="AV346" s="79" t="s">
        <v>79</v>
      </c>
      <c r="AW346" s="79" t="s">
        <v>94</v>
      </c>
      <c r="AX346" s="79" t="s">
        <v>80</v>
      </c>
      <c r="AY346" s="81" t="s">
        <v>81</v>
      </c>
    </row>
    <row r="347" spans="2:65" s="84" customFormat="1" x14ac:dyDescent="0.2">
      <c r="B347" s="85"/>
      <c r="C347" s="140"/>
      <c r="D347" s="135" t="s">
        <v>92</v>
      </c>
      <c r="E347" s="141" t="s">
        <v>10</v>
      </c>
      <c r="F347" s="142" t="s">
        <v>116</v>
      </c>
      <c r="G347" s="140"/>
      <c r="H347" s="143">
        <v>63.8</v>
      </c>
      <c r="I347" s="157"/>
      <c r="J347" s="140"/>
      <c r="K347" s="140"/>
      <c r="L347" s="85"/>
      <c r="M347" s="87"/>
      <c r="T347" s="88"/>
      <c r="AT347" s="86" t="s">
        <v>92</v>
      </c>
      <c r="AU347" s="86" t="s">
        <v>2</v>
      </c>
      <c r="AV347" s="84" t="s">
        <v>2</v>
      </c>
      <c r="AW347" s="84" t="s">
        <v>94</v>
      </c>
      <c r="AX347" s="84" t="s">
        <v>79</v>
      </c>
      <c r="AY347" s="86" t="s">
        <v>81</v>
      </c>
    </row>
    <row r="348" spans="2:65" s="8" customFormat="1" ht="21.75" customHeight="1" x14ac:dyDescent="0.2">
      <c r="B348" s="69"/>
      <c r="C348" s="129" t="s">
        <v>391</v>
      </c>
      <c r="D348" s="129" t="s">
        <v>83</v>
      </c>
      <c r="E348" s="130" t="s">
        <v>392</v>
      </c>
      <c r="F348" s="131" t="s">
        <v>393</v>
      </c>
      <c r="G348" s="132" t="s">
        <v>86</v>
      </c>
      <c r="H348" s="133">
        <v>810.7</v>
      </c>
      <c r="I348" s="70"/>
      <c r="J348" s="134">
        <f>ROUND(I348*H348,2)</f>
        <v>0</v>
      </c>
      <c r="K348" s="131" t="s">
        <v>87</v>
      </c>
      <c r="L348" s="9"/>
      <c r="M348" s="71" t="s">
        <v>10</v>
      </c>
      <c r="N348" s="72" t="s">
        <v>32</v>
      </c>
      <c r="O348" s="73">
        <v>4.0000000000000001E-3</v>
      </c>
      <c r="P348" s="73">
        <f>O348*H348</f>
        <v>3.2428000000000003</v>
      </c>
      <c r="Q348" s="73">
        <v>0</v>
      </c>
      <c r="R348" s="73">
        <f>Q348*H348</f>
        <v>0</v>
      </c>
      <c r="S348" s="73">
        <v>0</v>
      </c>
      <c r="T348" s="74">
        <f>S348*H348</f>
        <v>0</v>
      </c>
      <c r="AR348" s="75" t="s">
        <v>88</v>
      </c>
      <c r="AT348" s="75" t="s">
        <v>83</v>
      </c>
      <c r="AU348" s="75" t="s">
        <v>2</v>
      </c>
      <c r="AY348" s="1" t="s">
        <v>81</v>
      </c>
      <c r="BE348" s="76">
        <f>IF(N348="základní",J348,0)</f>
        <v>0</v>
      </c>
      <c r="BF348" s="76">
        <f>IF(N348="snížená",J348,0)</f>
        <v>0</v>
      </c>
      <c r="BG348" s="76">
        <f>IF(N348="zákl. přenesená",J348,0)</f>
        <v>0</v>
      </c>
      <c r="BH348" s="76">
        <f>IF(N348="sníž. přenesená",J348,0)</f>
        <v>0</v>
      </c>
      <c r="BI348" s="76">
        <f>IF(N348="nulová",J348,0)</f>
        <v>0</v>
      </c>
      <c r="BJ348" s="1" t="s">
        <v>79</v>
      </c>
      <c r="BK348" s="76">
        <f>ROUND(I348*H348,2)</f>
        <v>0</v>
      </c>
      <c r="BL348" s="1" t="s">
        <v>88</v>
      </c>
      <c r="BM348" s="75" t="s">
        <v>394</v>
      </c>
    </row>
    <row r="349" spans="2:65" s="79" customFormat="1" x14ac:dyDescent="0.2">
      <c r="B349" s="80"/>
      <c r="C349" s="137"/>
      <c r="D349" s="135" t="s">
        <v>92</v>
      </c>
      <c r="E349" s="138" t="s">
        <v>10</v>
      </c>
      <c r="F349" s="139" t="s">
        <v>93</v>
      </c>
      <c r="G349" s="137"/>
      <c r="H349" s="138" t="s">
        <v>10</v>
      </c>
      <c r="I349" s="156"/>
      <c r="J349" s="137"/>
      <c r="K349" s="137"/>
      <c r="L349" s="80"/>
      <c r="M349" s="82"/>
      <c r="T349" s="83"/>
      <c r="AT349" s="81" t="s">
        <v>92</v>
      </c>
      <c r="AU349" s="81" t="s">
        <v>2</v>
      </c>
      <c r="AV349" s="79" t="s">
        <v>79</v>
      </c>
      <c r="AW349" s="79" t="s">
        <v>94</v>
      </c>
      <c r="AX349" s="79" t="s">
        <v>80</v>
      </c>
      <c r="AY349" s="81" t="s">
        <v>81</v>
      </c>
    </row>
    <row r="350" spans="2:65" s="79" customFormat="1" x14ac:dyDescent="0.2">
      <c r="B350" s="80"/>
      <c r="C350" s="137"/>
      <c r="D350" s="135" t="s">
        <v>92</v>
      </c>
      <c r="E350" s="138" t="s">
        <v>10</v>
      </c>
      <c r="F350" s="139" t="s">
        <v>95</v>
      </c>
      <c r="G350" s="137"/>
      <c r="H350" s="138" t="s">
        <v>10</v>
      </c>
      <c r="I350" s="156"/>
      <c r="J350" s="137"/>
      <c r="K350" s="137"/>
      <c r="L350" s="80"/>
      <c r="M350" s="82"/>
      <c r="T350" s="83"/>
      <c r="AT350" s="81" t="s">
        <v>92</v>
      </c>
      <c r="AU350" s="81" t="s">
        <v>2</v>
      </c>
      <c r="AV350" s="79" t="s">
        <v>79</v>
      </c>
      <c r="AW350" s="79" t="s">
        <v>94</v>
      </c>
      <c r="AX350" s="79" t="s">
        <v>80</v>
      </c>
      <c r="AY350" s="81" t="s">
        <v>81</v>
      </c>
    </row>
    <row r="351" spans="2:65" s="84" customFormat="1" x14ac:dyDescent="0.2">
      <c r="B351" s="85"/>
      <c r="C351" s="140"/>
      <c r="D351" s="135" t="s">
        <v>92</v>
      </c>
      <c r="E351" s="141" t="s">
        <v>10</v>
      </c>
      <c r="F351" s="142" t="s">
        <v>117</v>
      </c>
      <c r="G351" s="140"/>
      <c r="H351" s="143">
        <v>810.7</v>
      </c>
      <c r="I351" s="157"/>
      <c r="J351" s="140"/>
      <c r="K351" s="140"/>
      <c r="L351" s="85"/>
      <c r="M351" s="87"/>
      <c r="T351" s="88"/>
      <c r="AT351" s="86" t="s">
        <v>92</v>
      </c>
      <c r="AU351" s="86" t="s">
        <v>2</v>
      </c>
      <c r="AV351" s="84" t="s">
        <v>2</v>
      </c>
      <c r="AW351" s="84" t="s">
        <v>94</v>
      </c>
      <c r="AX351" s="84" t="s">
        <v>79</v>
      </c>
      <c r="AY351" s="86" t="s">
        <v>81</v>
      </c>
    </row>
    <row r="352" spans="2:65" s="8" customFormat="1" ht="21.75" customHeight="1" x14ac:dyDescent="0.2">
      <c r="B352" s="69"/>
      <c r="C352" s="129" t="s">
        <v>395</v>
      </c>
      <c r="D352" s="129" t="s">
        <v>83</v>
      </c>
      <c r="E352" s="130" t="s">
        <v>396</v>
      </c>
      <c r="F352" s="131" t="s">
        <v>397</v>
      </c>
      <c r="G352" s="132" t="s">
        <v>86</v>
      </c>
      <c r="H352" s="133">
        <v>750.02</v>
      </c>
      <c r="I352" s="70"/>
      <c r="J352" s="134">
        <f>ROUND(I352*H352,2)</f>
        <v>0</v>
      </c>
      <c r="K352" s="131" t="s">
        <v>87</v>
      </c>
      <c r="L352" s="9"/>
      <c r="M352" s="71" t="s">
        <v>10</v>
      </c>
      <c r="N352" s="72" t="s">
        <v>32</v>
      </c>
      <c r="O352" s="73">
        <v>2E-3</v>
      </c>
      <c r="P352" s="73">
        <f>O352*H352</f>
        <v>1.50004</v>
      </c>
      <c r="Q352" s="73">
        <v>0</v>
      </c>
      <c r="R352" s="73">
        <f>Q352*H352</f>
        <v>0</v>
      </c>
      <c r="S352" s="73">
        <v>0</v>
      </c>
      <c r="T352" s="74">
        <f>S352*H352</f>
        <v>0</v>
      </c>
      <c r="AR352" s="75" t="s">
        <v>88</v>
      </c>
      <c r="AT352" s="75" t="s">
        <v>83</v>
      </c>
      <c r="AU352" s="75" t="s">
        <v>2</v>
      </c>
      <c r="AY352" s="1" t="s">
        <v>81</v>
      </c>
      <c r="BE352" s="76">
        <f>IF(N352="základní",J352,0)</f>
        <v>0</v>
      </c>
      <c r="BF352" s="76">
        <f>IF(N352="snížená",J352,0)</f>
        <v>0</v>
      </c>
      <c r="BG352" s="76">
        <f>IF(N352="zákl. přenesená",J352,0)</f>
        <v>0</v>
      </c>
      <c r="BH352" s="76">
        <f>IF(N352="sníž. přenesená",J352,0)</f>
        <v>0</v>
      </c>
      <c r="BI352" s="76">
        <f>IF(N352="nulová",J352,0)</f>
        <v>0</v>
      </c>
      <c r="BJ352" s="1" t="s">
        <v>79</v>
      </c>
      <c r="BK352" s="76">
        <f>ROUND(I352*H352,2)</f>
        <v>0</v>
      </c>
      <c r="BL352" s="1" t="s">
        <v>88</v>
      </c>
      <c r="BM352" s="75" t="s">
        <v>398</v>
      </c>
    </row>
    <row r="353" spans="2:65" s="79" customFormat="1" x14ac:dyDescent="0.2">
      <c r="B353" s="80"/>
      <c r="C353" s="137"/>
      <c r="D353" s="135" t="s">
        <v>92</v>
      </c>
      <c r="E353" s="138" t="s">
        <v>10</v>
      </c>
      <c r="F353" s="139" t="s">
        <v>93</v>
      </c>
      <c r="G353" s="137"/>
      <c r="H353" s="138" t="s">
        <v>10</v>
      </c>
      <c r="I353" s="156"/>
      <c r="J353" s="137"/>
      <c r="K353" s="137"/>
      <c r="L353" s="80"/>
      <c r="M353" s="82"/>
      <c r="T353" s="83"/>
      <c r="AT353" s="81" t="s">
        <v>92</v>
      </c>
      <c r="AU353" s="81" t="s">
        <v>2</v>
      </c>
      <c r="AV353" s="79" t="s">
        <v>79</v>
      </c>
      <c r="AW353" s="79" t="s">
        <v>94</v>
      </c>
      <c r="AX353" s="79" t="s">
        <v>80</v>
      </c>
      <c r="AY353" s="81" t="s">
        <v>81</v>
      </c>
    </row>
    <row r="354" spans="2:65" s="79" customFormat="1" x14ac:dyDescent="0.2">
      <c r="B354" s="80"/>
      <c r="C354" s="137"/>
      <c r="D354" s="135" t="s">
        <v>92</v>
      </c>
      <c r="E354" s="138" t="s">
        <v>10</v>
      </c>
      <c r="F354" s="139" t="s">
        <v>95</v>
      </c>
      <c r="G354" s="137"/>
      <c r="H354" s="138" t="s">
        <v>10</v>
      </c>
      <c r="I354" s="156"/>
      <c r="J354" s="137"/>
      <c r="K354" s="137"/>
      <c r="L354" s="80"/>
      <c r="M354" s="82"/>
      <c r="T354" s="83"/>
      <c r="AT354" s="81" t="s">
        <v>92</v>
      </c>
      <c r="AU354" s="81" t="s">
        <v>2</v>
      </c>
      <c r="AV354" s="79" t="s">
        <v>79</v>
      </c>
      <c r="AW354" s="79" t="s">
        <v>94</v>
      </c>
      <c r="AX354" s="79" t="s">
        <v>80</v>
      </c>
      <c r="AY354" s="81" t="s">
        <v>81</v>
      </c>
    </row>
    <row r="355" spans="2:65" s="84" customFormat="1" x14ac:dyDescent="0.2">
      <c r="B355" s="85"/>
      <c r="C355" s="140"/>
      <c r="D355" s="135" t="s">
        <v>92</v>
      </c>
      <c r="E355" s="141" t="s">
        <v>10</v>
      </c>
      <c r="F355" s="142" t="s">
        <v>116</v>
      </c>
      <c r="G355" s="140"/>
      <c r="H355" s="143">
        <v>63.8</v>
      </c>
      <c r="I355" s="157"/>
      <c r="J355" s="140"/>
      <c r="K355" s="140"/>
      <c r="L355" s="85"/>
      <c r="M355" s="87"/>
      <c r="T355" s="88"/>
      <c r="AT355" s="86" t="s">
        <v>92</v>
      </c>
      <c r="AU355" s="86" t="s">
        <v>2</v>
      </c>
      <c r="AV355" s="84" t="s">
        <v>2</v>
      </c>
      <c r="AW355" s="84" t="s">
        <v>94</v>
      </c>
      <c r="AX355" s="84" t="s">
        <v>80</v>
      </c>
      <c r="AY355" s="86" t="s">
        <v>81</v>
      </c>
    </row>
    <row r="356" spans="2:65" s="84" customFormat="1" x14ac:dyDescent="0.2">
      <c r="B356" s="85"/>
      <c r="C356" s="140"/>
      <c r="D356" s="135" t="s">
        <v>92</v>
      </c>
      <c r="E356" s="141" t="s">
        <v>10</v>
      </c>
      <c r="F356" s="142" t="s">
        <v>399</v>
      </c>
      <c r="G356" s="140"/>
      <c r="H356" s="143">
        <v>686.22</v>
      </c>
      <c r="I356" s="157"/>
      <c r="J356" s="140"/>
      <c r="K356" s="140"/>
      <c r="L356" s="85"/>
      <c r="M356" s="87"/>
      <c r="T356" s="88"/>
      <c r="AT356" s="86" t="s">
        <v>92</v>
      </c>
      <c r="AU356" s="86" t="s">
        <v>2</v>
      </c>
      <c r="AV356" s="84" t="s">
        <v>2</v>
      </c>
      <c r="AW356" s="84" t="s">
        <v>94</v>
      </c>
      <c r="AX356" s="84" t="s">
        <v>80</v>
      </c>
      <c r="AY356" s="86" t="s">
        <v>81</v>
      </c>
    </row>
    <row r="357" spans="2:65" s="89" customFormat="1" x14ac:dyDescent="0.2">
      <c r="B357" s="90"/>
      <c r="C357" s="144"/>
      <c r="D357" s="135" t="s">
        <v>92</v>
      </c>
      <c r="E357" s="145" t="s">
        <v>10</v>
      </c>
      <c r="F357" s="146" t="s">
        <v>110</v>
      </c>
      <c r="G357" s="144"/>
      <c r="H357" s="147">
        <v>750.02</v>
      </c>
      <c r="I357" s="158"/>
      <c r="J357" s="144"/>
      <c r="K357" s="144"/>
      <c r="L357" s="90"/>
      <c r="M357" s="92"/>
      <c r="T357" s="93"/>
      <c r="AT357" s="91" t="s">
        <v>92</v>
      </c>
      <c r="AU357" s="91" t="s">
        <v>2</v>
      </c>
      <c r="AV357" s="89" t="s">
        <v>88</v>
      </c>
      <c r="AW357" s="89" t="s">
        <v>94</v>
      </c>
      <c r="AX357" s="89" t="s">
        <v>79</v>
      </c>
      <c r="AY357" s="91" t="s">
        <v>81</v>
      </c>
    </row>
    <row r="358" spans="2:65" s="8" customFormat="1" ht="21.75" customHeight="1" x14ac:dyDescent="0.2">
      <c r="B358" s="69"/>
      <c r="C358" s="129" t="s">
        <v>400</v>
      </c>
      <c r="D358" s="129" t="s">
        <v>83</v>
      </c>
      <c r="E358" s="130" t="s">
        <v>401</v>
      </c>
      <c r="F358" s="131" t="s">
        <v>402</v>
      </c>
      <c r="G358" s="132" t="s">
        <v>86</v>
      </c>
      <c r="H358" s="133">
        <v>1105.5</v>
      </c>
      <c r="I358" s="70"/>
      <c r="J358" s="134">
        <f>ROUND(I358*H358,2)</f>
        <v>0</v>
      </c>
      <c r="K358" s="131" t="s">
        <v>87</v>
      </c>
      <c r="L358" s="9"/>
      <c r="M358" s="71" t="s">
        <v>10</v>
      </c>
      <c r="N358" s="72" t="s">
        <v>32</v>
      </c>
      <c r="O358" s="73">
        <v>2E-3</v>
      </c>
      <c r="P358" s="73">
        <f>O358*H358</f>
        <v>2.2109999999999999</v>
      </c>
      <c r="Q358" s="73">
        <v>0</v>
      </c>
      <c r="R358" s="73">
        <f>Q358*H358</f>
        <v>0</v>
      </c>
      <c r="S358" s="73">
        <v>0</v>
      </c>
      <c r="T358" s="74">
        <f>S358*H358</f>
        <v>0</v>
      </c>
      <c r="AR358" s="75" t="s">
        <v>88</v>
      </c>
      <c r="AT358" s="75" t="s">
        <v>83</v>
      </c>
      <c r="AU358" s="75" t="s">
        <v>2</v>
      </c>
      <c r="AY358" s="1" t="s">
        <v>81</v>
      </c>
      <c r="BE358" s="76">
        <f>IF(N358="základní",J358,0)</f>
        <v>0</v>
      </c>
      <c r="BF358" s="76">
        <f>IF(N358="snížená",J358,0)</f>
        <v>0</v>
      </c>
      <c r="BG358" s="76">
        <f>IF(N358="zákl. přenesená",J358,0)</f>
        <v>0</v>
      </c>
      <c r="BH358" s="76">
        <f>IF(N358="sníž. přenesená",J358,0)</f>
        <v>0</v>
      </c>
      <c r="BI358" s="76">
        <f>IF(N358="nulová",J358,0)</f>
        <v>0</v>
      </c>
      <c r="BJ358" s="1" t="s">
        <v>79</v>
      </c>
      <c r="BK358" s="76">
        <f>ROUND(I358*H358,2)</f>
        <v>0</v>
      </c>
      <c r="BL358" s="1" t="s">
        <v>88</v>
      </c>
      <c r="BM358" s="75" t="s">
        <v>403</v>
      </c>
    </row>
    <row r="359" spans="2:65" s="79" customFormat="1" x14ac:dyDescent="0.2">
      <c r="B359" s="80"/>
      <c r="C359" s="137"/>
      <c r="D359" s="135" t="s">
        <v>92</v>
      </c>
      <c r="E359" s="138" t="s">
        <v>10</v>
      </c>
      <c r="F359" s="139" t="s">
        <v>93</v>
      </c>
      <c r="G359" s="137"/>
      <c r="H359" s="138" t="s">
        <v>10</v>
      </c>
      <c r="I359" s="156"/>
      <c r="J359" s="137"/>
      <c r="K359" s="137"/>
      <c r="L359" s="80"/>
      <c r="M359" s="82"/>
      <c r="T359" s="83"/>
      <c r="AT359" s="81" t="s">
        <v>92</v>
      </c>
      <c r="AU359" s="81" t="s">
        <v>2</v>
      </c>
      <c r="AV359" s="79" t="s">
        <v>79</v>
      </c>
      <c r="AW359" s="79" t="s">
        <v>94</v>
      </c>
      <c r="AX359" s="79" t="s">
        <v>80</v>
      </c>
      <c r="AY359" s="81" t="s">
        <v>81</v>
      </c>
    </row>
    <row r="360" spans="2:65" s="79" customFormat="1" x14ac:dyDescent="0.2">
      <c r="B360" s="80"/>
      <c r="C360" s="137"/>
      <c r="D360" s="135" t="s">
        <v>92</v>
      </c>
      <c r="E360" s="138" t="s">
        <v>10</v>
      </c>
      <c r="F360" s="139" t="s">
        <v>95</v>
      </c>
      <c r="G360" s="137"/>
      <c r="H360" s="138" t="s">
        <v>10</v>
      </c>
      <c r="I360" s="156"/>
      <c r="J360" s="137"/>
      <c r="K360" s="137"/>
      <c r="L360" s="80"/>
      <c r="M360" s="82"/>
      <c r="T360" s="83"/>
      <c r="AT360" s="81" t="s">
        <v>92</v>
      </c>
      <c r="AU360" s="81" t="s">
        <v>2</v>
      </c>
      <c r="AV360" s="79" t="s">
        <v>79</v>
      </c>
      <c r="AW360" s="79" t="s">
        <v>94</v>
      </c>
      <c r="AX360" s="79" t="s">
        <v>80</v>
      </c>
      <c r="AY360" s="81" t="s">
        <v>81</v>
      </c>
    </row>
    <row r="361" spans="2:65" s="84" customFormat="1" x14ac:dyDescent="0.2">
      <c r="B361" s="85"/>
      <c r="C361" s="140"/>
      <c r="D361" s="135" t="s">
        <v>92</v>
      </c>
      <c r="E361" s="141" t="s">
        <v>10</v>
      </c>
      <c r="F361" s="142" t="s">
        <v>145</v>
      </c>
      <c r="G361" s="140"/>
      <c r="H361" s="143">
        <v>1105.5</v>
      </c>
      <c r="I361" s="157"/>
      <c r="J361" s="140"/>
      <c r="K361" s="140"/>
      <c r="L361" s="85"/>
      <c r="M361" s="87"/>
      <c r="T361" s="88"/>
      <c r="AT361" s="86" t="s">
        <v>92</v>
      </c>
      <c r="AU361" s="86" t="s">
        <v>2</v>
      </c>
      <c r="AV361" s="84" t="s">
        <v>2</v>
      </c>
      <c r="AW361" s="84" t="s">
        <v>94</v>
      </c>
      <c r="AX361" s="84" t="s">
        <v>79</v>
      </c>
      <c r="AY361" s="86" t="s">
        <v>81</v>
      </c>
    </row>
    <row r="362" spans="2:65" s="8" customFormat="1" ht="33" customHeight="1" x14ac:dyDescent="0.2">
      <c r="B362" s="69"/>
      <c r="C362" s="129" t="s">
        <v>404</v>
      </c>
      <c r="D362" s="129" t="s">
        <v>83</v>
      </c>
      <c r="E362" s="130" t="s">
        <v>405</v>
      </c>
      <c r="F362" s="131" t="s">
        <v>406</v>
      </c>
      <c r="G362" s="132" t="s">
        <v>86</v>
      </c>
      <c r="H362" s="133">
        <v>1105.5</v>
      </c>
      <c r="I362" s="70"/>
      <c r="J362" s="134">
        <f>ROUND(I362*H362,2)</f>
        <v>0</v>
      </c>
      <c r="K362" s="131" t="s">
        <v>87</v>
      </c>
      <c r="L362" s="9"/>
      <c r="M362" s="71" t="s">
        <v>10</v>
      </c>
      <c r="N362" s="72" t="s">
        <v>32</v>
      </c>
      <c r="O362" s="73">
        <v>6.6000000000000003E-2</v>
      </c>
      <c r="P362" s="73">
        <f>O362*H362</f>
        <v>72.963000000000008</v>
      </c>
      <c r="Q362" s="73">
        <v>0</v>
      </c>
      <c r="R362" s="73">
        <f>Q362*H362</f>
        <v>0</v>
      </c>
      <c r="S362" s="73">
        <v>0</v>
      </c>
      <c r="T362" s="74">
        <f>S362*H362</f>
        <v>0</v>
      </c>
      <c r="AR362" s="75" t="s">
        <v>88</v>
      </c>
      <c r="AT362" s="75" t="s">
        <v>83</v>
      </c>
      <c r="AU362" s="75" t="s">
        <v>2</v>
      </c>
      <c r="AY362" s="1" t="s">
        <v>81</v>
      </c>
      <c r="BE362" s="76">
        <f>IF(N362="základní",J362,0)</f>
        <v>0</v>
      </c>
      <c r="BF362" s="76">
        <f>IF(N362="snížená",J362,0)</f>
        <v>0</v>
      </c>
      <c r="BG362" s="76">
        <f>IF(N362="zákl. přenesená",J362,0)</f>
        <v>0</v>
      </c>
      <c r="BH362" s="76">
        <f>IF(N362="sníž. přenesená",J362,0)</f>
        <v>0</v>
      </c>
      <c r="BI362" s="76">
        <f>IF(N362="nulová",J362,0)</f>
        <v>0</v>
      </c>
      <c r="BJ362" s="1" t="s">
        <v>79</v>
      </c>
      <c r="BK362" s="76">
        <f>ROUND(I362*H362,2)</f>
        <v>0</v>
      </c>
      <c r="BL362" s="1" t="s">
        <v>88</v>
      </c>
      <c r="BM362" s="75" t="s">
        <v>407</v>
      </c>
    </row>
    <row r="363" spans="2:65" s="79" customFormat="1" x14ac:dyDescent="0.2">
      <c r="B363" s="80"/>
      <c r="C363" s="137"/>
      <c r="D363" s="135" t="s">
        <v>92</v>
      </c>
      <c r="E363" s="138" t="s">
        <v>10</v>
      </c>
      <c r="F363" s="139" t="s">
        <v>93</v>
      </c>
      <c r="G363" s="137"/>
      <c r="H363" s="138" t="s">
        <v>10</v>
      </c>
      <c r="I363" s="156"/>
      <c r="J363" s="137"/>
      <c r="K363" s="137"/>
      <c r="L363" s="80"/>
      <c r="M363" s="82"/>
      <c r="T363" s="83"/>
      <c r="AT363" s="81" t="s">
        <v>92</v>
      </c>
      <c r="AU363" s="81" t="s">
        <v>2</v>
      </c>
      <c r="AV363" s="79" t="s">
        <v>79</v>
      </c>
      <c r="AW363" s="79" t="s">
        <v>94</v>
      </c>
      <c r="AX363" s="79" t="s">
        <v>80</v>
      </c>
      <c r="AY363" s="81" t="s">
        <v>81</v>
      </c>
    </row>
    <row r="364" spans="2:65" s="79" customFormat="1" x14ac:dyDescent="0.2">
      <c r="B364" s="80"/>
      <c r="C364" s="137"/>
      <c r="D364" s="135" t="s">
        <v>92</v>
      </c>
      <c r="E364" s="138" t="s">
        <v>10</v>
      </c>
      <c r="F364" s="139" t="s">
        <v>95</v>
      </c>
      <c r="G364" s="137"/>
      <c r="H364" s="138" t="s">
        <v>10</v>
      </c>
      <c r="I364" s="156"/>
      <c r="J364" s="137"/>
      <c r="K364" s="137"/>
      <c r="L364" s="80"/>
      <c r="M364" s="82"/>
      <c r="T364" s="83"/>
      <c r="AT364" s="81" t="s">
        <v>92</v>
      </c>
      <c r="AU364" s="81" t="s">
        <v>2</v>
      </c>
      <c r="AV364" s="79" t="s">
        <v>79</v>
      </c>
      <c r="AW364" s="79" t="s">
        <v>94</v>
      </c>
      <c r="AX364" s="79" t="s">
        <v>80</v>
      </c>
      <c r="AY364" s="81" t="s">
        <v>81</v>
      </c>
    </row>
    <row r="365" spans="2:65" s="84" customFormat="1" x14ac:dyDescent="0.2">
      <c r="B365" s="85"/>
      <c r="C365" s="140"/>
      <c r="D365" s="135" t="s">
        <v>92</v>
      </c>
      <c r="E365" s="141" t="s">
        <v>10</v>
      </c>
      <c r="F365" s="142" t="s">
        <v>145</v>
      </c>
      <c r="G365" s="140"/>
      <c r="H365" s="143">
        <v>1105.5</v>
      </c>
      <c r="I365" s="157"/>
      <c r="J365" s="140"/>
      <c r="K365" s="140"/>
      <c r="L365" s="85"/>
      <c r="M365" s="87"/>
      <c r="T365" s="88"/>
      <c r="AT365" s="86" t="s">
        <v>92</v>
      </c>
      <c r="AU365" s="86" t="s">
        <v>2</v>
      </c>
      <c r="AV365" s="84" t="s">
        <v>2</v>
      </c>
      <c r="AW365" s="84" t="s">
        <v>94</v>
      </c>
      <c r="AX365" s="84" t="s">
        <v>79</v>
      </c>
      <c r="AY365" s="86" t="s">
        <v>81</v>
      </c>
    </row>
    <row r="366" spans="2:65" s="8" customFormat="1" ht="33" customHeight="1" x14ac:dyDescent="0.2">
      <c r="B366" s="69"/>
      <c r="C366" s="129" t="s">
        <v>408</v>
      </c>
      <c r="D366" s="129" t="s">
        <v>83</v>
      </c>
      <c r="E366" s="130" t="s">
        <v>409</v>
      </c>
      <c r="F366" s="131" t="s">
        <v>410</v>
      </c>
      <c r="G366" s="132" t="s">
        <v>86</v>
      </c>
      <c r="H366" s="133">
        <v>686.22</v>
      </c>
      <c r="I366" s="70"/>
      <c r="J366" s="134">
        <f>ROUND(I366*H366,2)</f>
        <v>0</v>
      </c>
      <c r="K366" s="131" t="s">
        <v>87</v>
      </c>
      <c r="L366" s="9"/>
      <c r="M366" s="71" t="s">
        <v>10</v>
      </c>
      <c r="N366" s="72" t="s">
        <v>32</v>
      </c>
      <c r="O366" s="73">
        <v>7.0999999999999994E-2</v>
      </c>
      <c r="P366" s="73">
        <f>O366*H366</f>
        <v>48.721619999999994</v>
      </c>
      <c r="Q366" s="73">
        <v>0</v>
      </c>
      <c r="R366" s="73">
        <f>Q366*H366</f>
        <v>0</v>
      </c>
      <c r="S366" s="73">
        <v>0</v>
      </c>
      <c r="T366" s="74">
        <f>S366*H366</f>
        <v>0</v>
      </c>
      <c r="AR366" s="75" t="s">
        <v>88</v>
      </c>
      <c r="AT366" s="75" t="s">
        <v>83</v>
      </c>
      <c r="AU366" s="75" t="s">
        <v>2</v>
      </c>
      <c r="AY366" s="1" t="s">
        <v>81</v>
      </c>
      <c r="BE366" s="76">
        <f>IF(N366="základní",J366,0)</f>
        <v>0</v>
      </c>
      <c r="BF366" s="76">
        <f>IF(N366="snížená",J366,0)</f>
        <v>0</v>
      </c>
      <c r="BG366" s="76">
        <f>IF(N366="zákl. přenesená",J366,0)</f>
        <v>0</v>
      </c>
      <c r="BH366" s="76">
        <f>IF(N366="sníž. přenesená",J366,0)</f>
        <v>0</v>
      </c>
      <c r="BI366" s="76">
        <f>IF(N366="nulová",J366,0)</f>
        <v>0</v>
      </c>
      <c r="BJ366" s="1" t="s">
        <v>79</v>
      </c>
      <c r="BK366" s="76">
        <f>ROUND(I366*H366,2)</f>
        <v>0</v>
      </c>
      <c r="BL366" s="1" t="s">
        <v>88</v>
      </c>
      <c r="BM366" s="75" t="s">
        <v>411</v>
      </c>
    </row>
    <row r="367" spans="2:65" s="79" customFormat="1" x14ac:dyDescent="0.2">
      <c r="B367" s="80"/>
      <c r="C367" s="137"/>
      <c r="D367" s="135" t="s">
        <v>92</v>
      </c>
      <c r="E367" s="138" t="s">
        <v>10</v>
      </c>
      <c r="F367" s="139" t="s">
        <v>93</v>
      </c>
      <c r="G367" s="137"/>
      <c r="H367" s="138" t="s">
        <v>10</v>
      </c>
      <c r="I367" s="156"/>
      <c r="J367" s="137"/>
      <c r="K367" s="137"/>
      <c r="L367" s="80"/>
      <c r="M367" s="82"/>
      <c r="T367" s="83"/>
      <c r="AT367" s="81" t="s">
        <v>92</v>
      </c>
      <c r="AU367" s="81" t="s">
        <v>2</v>
      </c>
      <c r="AV367" s="79" t="s">
        <v>79</v>
      </c>
      <c r="AW367" s="79" t="s">
        <v>94</v>
      </c>
      <c r="AX367" s="79" t="s">
        <v>80</v>
      </c>
      <c r="AY367" s="81" t="s">
        <v>81</v>
      </c>
    </row>
    <row r="368" spans="2:65" s="79" customFormat="1" x14ac:dyDescent="0.2">
      <c r="B368" s="80"/>
      <c r="C368" s="137"/>
      <c r="D368" s="135" t="s">
        <v>92</v>
      </c>
      <c r="E368" s="138" t="s">
        <v>10</v>
      </c>
      <c r="F368" s="139" t="s">
        <v>95</v>
      </c>
      <c r="G368" s="137"/>
      <c r="H368" s="138" t="s">
        <v>10</v>
      </c>
      <c r="I368" s="156"/>
      <c r="J368" s="137"/>
      <c r="K368" s="137"/>
      <c r="L368" s="80"/>
      <c r="M368" s="82"/>
      <c r="T368" s="83"/>
      <c r="AT368" s="81" t="s">
        <v>92</v>
      </c>
      <c r="AU368" s="81" t="s">
        <v>2</v>
      </c>
      <c r="AV368" s="79" t="s">
        <v>79</v>
      </c>
      <c r="AW368" s="79" t="s">
        <v>94</v>
      </c>
      <c r="AX368" s="79" t="s">
        <v>80</v>
      </c>
      <c r="AY368" s="81" t="s">
        <v>81</v>
      </c>
    </row>
    <row r="369" spans="2:65" s="84" customFormat="1" x14ac:dyDescent="0.2">
      <c r="B369" s="85"/>
      <c r="C369" s="140"/>
      <c r="D369" s="135" t="s">
        <v>92</v>
      </c>
      <c r="E369" s="141" t="s">
        <v>10</v>
      </c>
      <c r="F369" s="142" t="s">
        <v>399</v>
      </c>
      <c r="G369" s="140"/>
      <c r="H369" s="143">
        <v>686.22</v>
      </c>
      <c r="I369" s="157"/>
      <c r="J369" s="140"/>
      <c r="K369" s="140"/>
      <c r="L369" s="85"/>
      <c r="M369" s="87"/>
      <c r="T369" s="88"/>
      <c r="AT369" s="86" t="s">
        <v>92</v>
      </c>
      <c r="AU369" s="86" t="s">
        <v>2</v>
      </c>
      <c r="AV369" s="84" t="s">
        <v>2</v>
      </c>
      <c r="AW369" s="84" t="s">
        <v>94</v>
      </c>
      <c r="AX369" s="84" t="s">
        <v>79</v>
      </c>
      <c r="AY369" s="86" t="s">
        <v>81</v>
      </c>
    </row>
    <row r="370" spans="2:65" s="8" customFormat="1" ht="33" customHeight="1" x14ac:dyDescent="0.2">
      <c r="B370" s="69"/>
      <c r="C370" s="129" t="s">
        <v>412</v>
      </c>
      <c r="D370" s="129" t="s">
        <v>83</v>
      </c>
      <c r="E370" s="130" t="s">
        <v>413</v>
      </c>
      <c r="F370" s="131" t="s">
        <v>414</v>
      </c>
      <c r="G370" s="132" t="s">
        <v>86</v>
      </c>
      <c r="H370" s="133">
        <v>63.8</v>
      </c>
      <c r="I370" s="70"/>
      <c r="J370" s="134">
        <f>ROUND(I370*H370,2)</f>
        <v>0</v>
      </c>
      <c r="K370" s="131" t="s">
        <v>87</v>
      </c>
      <c r="L370" s="9"/>
      <c r="M370" s="71" t="s">
        <v>10</v>
      </c>
      <c r="N370" s="72" t="s">
        <v>32</v>
      </c>
      <c r="O370" s="73">
        <v>0.08</v>
      </c>
      <c r="P370" s="73">
        <f>O370*H370</f>
        <v>5.1040000000000001</v>
      </c>
      <c r="Q370" s="73">
        <v>0</v>
      </c>
      <c r="R370" s="73">
        <f>Q370*H370</f>
        <v>0</v>
      </c>
      <c r="S370" s="73">
        <v>0</v>
      </c>
      <c r="T370" s="74">
        <f>S370*H370</f>
        <v>0</v>
      </c>
      <c r="AR370" s="75" t="s">
        <v>88</v>
      </c>
      <c r="AT370" s="75" t="s">
        <v>83</v>
      </c>
      <c r="AU370" s="75" t="s">
        <v>2</v>
      </c>
      <c r="AY370" s="1" t="s">
        <v>81</v>
      </c>
      <c r="BE370" s="76">
        <f>IF(N370="základní",J370,0)</f>
        <v>0</v>
      </c>
      <c r="BF370" s="76">
        <f>IF(N370="snížená",J370,0)</f>
        <v>0</v>
      </c>
      <c r="BG370" s="76">
        <f>IF(N370="zákl. přenesená",J370,0)</f>
        <v>0</v>
      </c>
      <c r="BH370" s="76">
        <f>IF(N370="sníž. přenesená",J370,0)</f>
        <v>0</v>
      </c>
      <c r="BI370" s="76">
        <f>IF(N370="nulová",J370,0)</f>
        <v>0</v>
      </c>
      <c r="BJ370" s="1" t="s">
        <v>79</v>
      </c>
      <c r="BK370" s="76">
        <f>ROUND(I370*H370,2)</f>
        <v>0</v>
      </c>
      <c r="BL370" s="1" t="s">
        <v>88</v>
      </c>
      <c r="BM370" s="75" t="s">
        <v>415</v>
      </c>
    </row>
    <row r="371" spans="2:65" s="79" customFormat="1" x14ac:dyDescent="0.2">
      <c r="B371" s="80"/>
      <c r="C371" s="137"/>
      <c r="D371" s="135" t="s">
        <v>92</v>
      </c>
      <c r="E371" s="138" t="s">
        <v>10</v>
      </c>
      <c r="F371" s="139" t="s">
        <v>93</v>
      </c>
      <c r="G371" s="137"/>
      <c r="H371" s="138" t="s">
        <v>10</v>
      </c>
      <c r="I371" s="156"/>
      <c r="J371" s="137"/>
      <c r="K371" s="137"/>
      <c r="L371" s="80"/>
      <c r="M371" s="82"/>
      <c r="T371" s="83"/>
      <c r="AT371" s="81" t="s">
        <v>92</v>
      </c>
      <c r="AU371" s="81" t="s">
        <v>2</v>
      </c>
      <c r="AV371" s="79" t="s">
        <v>79</v>
      </c>
      <c r="AW371" s="79" t="s">
        <v>94</v>
      </c>
      <c r="AX371" s="79" t="s">
        <v>80</v>
      </c>
      <c r="AY371" s="81" t="s">
        <v>81</v>
      </c>
    </row>
    <row r="372" spans="2:65" s="79" customFormat="1" x14ac:dyDescent="0.2">
      <c r="B372" s="80"/>
      <c r="C372" s="137"/>
      <c r="D372" s="135" t="s">
        <v>92</v>
      </c>
      <c r="E372" s="138" t="s">
        <v>10</v>
      </c>
      <c r="F372" s="139" t="s">
        <v>95</v>
      </c>
      <c r="G372" s="137"/>
      <c r="H372" s="138" t="s">
        <v>10</v>
      </c>
      <c r="I372" s="156"/>
      <c r="J372" s="137"/>
      <c r="K372" s="137"/>
      <c r="L372" s="80"/>
      <c r="M372" s="82"/>
      <c r="T372" s="83"/>
      <c r="AT372" s="81" t="s">
        <v>92</v>
      </c>
      <c r="AU372" s="81" t="s">
        <v>2</v>
      </c>
      <c r="AV372" s="79" t="s">
        <v>79</v>
      </c>
      <c r="AW372" s="79" t="s">
        <v>94</v>
      </c>
      <c r="AX372" s="79" t="s">
        <v>80</v>
      </c>
      <c r="AY372" s="81" t="s">
        <v>81</v>
      </c>
    </row>
    <row r="373" spans="2:65" s="84" customFormat="1" x14ac:dyDescent="0.2">
      <c r="B373" s="85"/>
      <c r="C373" s="140"/>
      <c r="D373" s="135" t="s">
        <v>92</v>
      </c>
      <c r="E373" s="141" t="s">
        <v>10</v>
      </c>
      <c r="F373" s="142" t="s">
        <v>116</v>
      </c>
      <c r="G373" s="140"/>
      <c r="H373" s="143">
        <v>63.8</v>
      </c>
      <c r="I373" s="157"/>
      <c r="J373" s="140"/>
      <c r="K373" s="140"/>
      <c r="L373" s="85"/>
      <c r="M373" s="87"/>
      <c r="T373" s="88"/>
      <c r="AT373" s="86" t="s">
        <v>92</v>
      </c>
      <c r="AU373" s="86" t="s">
        <v>2</v>
      </c>
      <c r="AV373" s="84" t="s">
        <v>2</v>
      </c>
      <c r="AW373" s="84" t="s">
        <v>94</v>
      </c>
      <c r="AX373" s="84" t="s">
        <v>79</v>
      </c>
      <c r="AY373" s="86" t="s">
        <v>81</v>
      </c>
    </row>
    <row r="374" spans="2:65" s="8" customFormat="1" ht="66.75" customHeight="1" x14ac:dyDescent="0.2">
      <c r="B374" s="69"/>
      <c r="C374" s="129" t="s">
        <v>416</v>
      </c>
      <c r="D374" s="129" t="s">
        <v>83</v>
      </c>
      <c r="E374" s="130" t="s">
        <v>417</v>
      </c>
      <c r="F374" s="131" t="s">
        <v>418</v>
      </c>
      <c r="G374" s="132" t="s">
        <v>86</v>
      </c>
      <c r="H374" s="133">
        <v>280.5</v>
      </c>
      <c r="I374" s="70"/>
      <c r="J374" s="134">
        <f>ROUND(I374*H374,2)</f>
        <v>0</v>
      </c>
      <c r="K374" s="131" t="s">
        <v>87</v>
      </c>
      <c r="L374" s="9"/>
      <c r="M374" s="71" t="s">
        <v>10</v>
      </c>
      <c r="N374" s="72" t="s">
        <v>32</v>
      </c>
      <c r="O374" s="73">
        <v>0.56499999999999995</v>
      </c>
      <c r="P374" s="73">
        <f>O374*H374</f>
        <v>158.48249999999999</v>
      </c>
      <c r="Q374" s="73">
        <v>0.10362</v>
      </c>
      <c r="R374" s="73">
        <f>Q374*H374</f>
        <v>29.06541</v>
      </c>
      <c r="S374" s="73">
        <v>0</v>
      </c>
      <c r="T374" s="74">
        <f>S374*H374</f>
        <v>0</v>
      </c>
      <c r="AR374" s="75" t="s">
        <v>88</v>
      </c>
      <c r="AT374" s="75" t="s">
        <v>83</v>
      </c>
      <c r="AU374" s="75" t="s">
        <v>2</v>
      </c>
      <c r="AY374" s="1" t="s">
        <v>81</v>
      </c>
      <c r="BE374" s="76">
        <f>IF(N374="základní",J374,0)</f>
        <v>0</v>
      </c>
      <c r="BF374" s="76">
        <f>IF(N374="snížená",J374,0)</f>
        <v>0</v>
      </c>
      <c r="BG374" s="76">
        <f>IF(N374="zákl. přenesená",J374,0)</f>
        <v>0</v>
      </c>
      <c r="BH374" s="76">
        <f>IF(N374="sníž. přenesená",J374,0)</f>
        <v>0</v>
      </c>
      <c r="BI374" s="76">
        <f>IF(N374="nulová",J374,0)</f>
        <v>0</v>
      </c>
      <c r="BJ374" s="1" t="s">
        <v>79</v>
      </c>
      <c r="BK374" s="76">
        <f>ROUND(I374*H374,2)</f>
        <v>0</v>
      </c>
      <c r="BL374" s="1" t="s">
        <v>88</v>
      </c>
      <c r="BM374" s="75" t="s">
        <v>419</v>
      </c>
    </row>
    <row r="375" spans="2:65" s="79" customFormat="1" x14ac:dyDescent="0.2">
      <c r="B375" s="80"/>
      <c r="C375" s="137"/>
      <c r="D375" s="135" t="s">
        <v>92</v>
      </c>
      <c r="E375" s="138" t="s">
        <v>10</v>
      </c>
      <c r="F375" s="139" t="s">
        <v>93</v>
      </c>
      <c r="G375" s="137"/>
      <c r="H375" s="138" t="s">
        <v>10</v>
      </c>
      <c r="I375" s="156"/>
      <c r="J375" s="137"/>
      <c r="K375" s="137"/>
      <c r="L375" s="80"/>
      <c r="M375" s="82"/>
      <c r="T375" s="83"/>
      <c r="AT375" s="81" t="s">
        <v>92</v>
      </c>
      <c r="AU375" s="81" t="s">
        <v>2</v>
      </c>
      <c r="AV375" s="79" t="s">
        <v>79</v>
      </c>
      <c r="AW375" s="79" t="s">
        <v>94</v>
      </c>
      <c r="AX375" s="79" t="s">
        <v>80</v>
      </c>
      <c r="AY375" s="81" t="s">
        <v>81</v>
      </c>
    </row>
    <row r="376" spans="2:65" s="79" customFormat="1" x14ac:dyDescent="0.2">
      <c r="B376" s="80"/>
      <c r="C376" s="137"/>
      <c r="D376" s="135" t="s">
        <v>92</v>
      </c>
      <c r="E376" s="138" t="s">
        <v>10</v>
      </c>
      <c r="F376" s="139" t="s">
        <v>95</v>
      </c>
      <c r="G376" s="137"/>
      <c r="H376" s="138" t="s">
        <v>10</v>
      </c>
      <c r="I376" s="156"/>
      <c r="J376" s="137"/>
      <c r="K376" s="137"/>
      <c r="L376" s="80"/>
      <c r="M376" s="82"/>
      <c r="T376" s="83"/>
      <c r="AT376" s="81" t="s">
        <v>92</v>
      </c>
      <c r="AU376" s="81" t="s">
        <v>2</v>
      </c>
      <c r="AV376" s="79" t="s">
        <v>79</v>
      </c>
      <c r="AW376" s="79" t="s">
        <v>94</v>
      </c>
      <c r="AX376" s="79" t="s">
        <v>80</v>
      </c>
      <c r="AY376" s="81" t="s">
        <v>81</v>
      </c>
    </row>
    <row r="377" spans="2:65" s="79" customFormat="1" x14ac:dyDescent="0.2">
      <c r="B377" s="80"/>
      <c r="C377" s="137"/>
      <c r="D377" s="135" t="s">
        <v>92</v>
      </c>
      <c r="E377" s="138" t="s">
        <v>10</v>
      </c>
      <c r="F377" s="139" t="s">
        <v>420</v>
      </c>
      <c r="G377" s="137"/>
      <c r="H377" s="138" t="s">
        <v>10</v>
      </c>
      <c r="I377" s="156"/>
      <c r="J377" s="137"/>
      <c r="K377" s="137"/>
      <c r="L377" s="80"/>
      <c r="M377" s="82"/>
      <c r="T377" s="83"/>
      <c r="AT377" s="81" t="s">
        <v>92</v>
      </c>
      <c r="AU377" s="81" t="s">
        <v>2</v>
      </c>
      <c r="AV377" s="79" t="s">
        <v>79</v>
      </c>
      <c r="AW377" s="79" t="s">
        <v>94</v>
      </c>
      <c r="AX377" s="79" t="s">
        <v>80</v>
      </c>
      <c r="AY377" s="81" t="s">
        <v>81</v>
      </c>
    </row>
    <row r="378" spans="2:65" s="84" customFormat="1" x14ac:dyDescent="0.2">
      <c r="B378" s="85"/>
      <c r="C378" s="140"/>
      <c r="D378" s="135" t="s">
        <v>92</v>
      </c>
      <c r="E378" s="141" t="s">
        <v>10</v>
      </c>
      <c r="F378" s="142" t="s">
        <v>421</v>
      </c>
      <c r="G378" s="140"/>
      <c r="H378" s="143">
        <v>280.5</v>
      </c>
      <c r="I378" s="157"/>
      <c r="J378" s="140"/>
      <c r="K378" s="140"/>
      <c r="L378" s="85"/>
      <c r="M378" s="87"/>
      <c r="T378" s="88"/>
      <c r="AT378" s="86" t="s">
        <v>92</v>
      </c>
      <c r="AU378" s="86" t="s">
        <v>2</v>
      </c>
      <c r="AV378" s="84" t="s">
        <v>2</v>
      </c>
      <c r="AW378" s="84" t="s">
        <v>94</v>
      </c>
      <c r="AX378" s="84" t="s">
        <v>79</v>
      </c>
      <c r="AY378" s="86" t="s">
        <v>81</v>
      </c>
    </row>
    <row r="379" spans="2:65" s="8" customFormat="1" ht="21.75" customHeight="1" x14ac:dyDescent="0.2">
      <c r="B379" s="69"/>
      <c r="C379" s="148" t="s">
        <v>422</v>
      </c>
      <c r="D379" s="148" t="s">
        <v>298</v>
      </c>
      <c r="E379" s="149" t="s">
        <v>423</v>
      </c>
      <c r="F379" s="150" t="s">
        <v>424</v>
      </c>
      <c r="G379" s="151" t="s">
        <v>86</v>
      </c>
      <c r="H379" s="152">
        <v>28.891999999999999</v>
      </c>
      <c r="I379" s="70"/>
      <c r="J379" s="153">
        <f>ROUND(I379*H379,2)</f>
        <v>0</v>
      </c>
      <c r="K379" s="150" t="s">
        <v>10</v>
      </c>
      <c r="L379" s="94"/>
      <c r="M379" s="95" t="s">
        <v>10</v>
      </c>
      <c r="N379" s="96" t="s">
        <v>32</v>
      </c>
      <c r="O379" s="73">
        <v>0</v>
      </c>
      <c r="P379" s="73">
        <f>O379*H379</f>
        <v>0</v>
      </c>
      <c r="Q379" s="73">
        <v>0.18</v>
      </c>
      <c r="R379" s="73">
        <f>Q379*H379</f>
        <v>5.2005599999999994</v>
      </c>
      <c r="S379" s="73">
        <v>0</v>
      </c>
      <c r="T379" s="74">
        <f>S379*H379</f>
        <v>0</v>
      </c>
      <c r="AR379" s="75" t="s">
        <v>135</v>
      </c>
      <c r="AT379" s="75" t="s">
        <v>298</v>
      </c>
      <c r="AU379" s="75" t="s">
        <v>2</v>
      </c>
      <c r="AY379" s="1" t="s">
        <v>81</v>
      </c>
      <c r="BE379" s="76">
        <f>IF(N379="základní",J379,0)</f>
        <v>0</v>
      </c>
      <c r="BF379" s="76">
        <f>IF(N379="snížená",J379,0)</f>
        <v>0</v>
      </c>
      <c r="BG379" s="76">
        <f>IF(N379="zákl. přenesená",J379,0)</f>
        <v>0</v>
      </c>
      <c r="BH379" s="76">
        <f>IF(N379="sníž. přenesená",J379,0)</f>
        <v>0</v>
      </c>
      <c r="BI379" s="76">
        <f>IF(N379="nulová",J379,0)</f>
        <v>0</v>
      </c>
      <c r="BJ379" s="1" t="s">
        <v>79</v>
      </c>
      <c r="BK379" s="76">
        <f>ROUND(I379*H379,2)</f>
        <v>0</v>
      </c>
      <c r="BL379" s="1" t="s">
        <v>88</v>
      </c>
      <c r="BM379" s="75" t="s">
        <v>425</v>
      </c>
    </row>
    <row r="380" spans="2:65" s="8" customFormat="1" ht="19.2" x14ac:dyDescent="0.2">
      <c r="B380" s="9"/>
      <c r="C380" s="109"/>
      <c r="D380" s="135" t="s">
        <v>90</v>
      </c>
      <c r="E380" s="109"/>
      <c r="F380" s="136" t="s">
        <v>426</v>
      </c>
      <c r="G380" s="109"/>
      <c r="H380" s="109"/>
      <c r="I380" s="154"/>
      <c r="J380" s="109"/>
      <c r="K380" s="109"/>
      <c r="L380" s="9"/>
      <c r="M380" s="77"/>
      <c r="T380" s="78"/>
      <c r="AT380" s="1" t="s">
        <v>90</v>
      </c>
      <c r="AU380" s="1" t="s">
        <v>2</v>
      </c>
    </row>
    <row r="381" spans="2:65" s="84" customFormat="1" x14ac:dyDescent="0.2">
      <c r="B381" s="85"/>
      <c r="C381" s="140"/>
      <c r="D381" s="135" t="s">
        <v>92</v>
      </c>
      <c r="E381" s="141" t="s">
        <v>10</v>
      </c>
      <c r="F381" s="142" t="s">
        <v>427</v>
      </c>
      <c r="G381" s="140"/>
      <c r="H381" s="143">
        <v>28.891999999999999</v>
      </c>
      <c r="I381" s="157"/>
      <c r="J381" s="140"/>
      <c r="K381" s="140"/>
      <c r="L381" s="85"/>
      <c r="M381" s="87"/>
      <c r="T381" s="88"/>
      <c r="AT381" s="86" t="s">
        <v>92</v>
      </c>
      <c r="AU381" s="86" t="s">
        <v>2</v>
      </c>
      <c r="AV381" s="84" t="s">
        <v>2</v>
      </c>
      <c r="AW381" s="84" t="s">
        <v>94</v>
      </c>
      <c r="AX381" s="84" t="s">
        <v>79</v>
      </c>
      <c r="AY381" s="86" t="s">
        <v>81</v>
      </c>
    </row>
    <row r="382" spans="2:65" s="8" customFormat="1" ht="55.5" customHeight="1" x14ac:dyDescent="0.2">
      <c r="B382" s="69"/>
      <c r="C382" s="129" t="s">
        <v>428</v>
      </c>
      <c r="D382" s="129" t="s">
        <v>83</v>
      </c>
      <c r="E382" s="130" t="s">
        <v>429</v>
      </c>
      <c r="F382" s="131" t="s">
        <v>430</v>
      </c>
      <c r="G382" s="132" t="s">
        <v>86</v>
      </c>
      <c r="H382" s="133">
        <v>36.799999999999997</v>
      </c>
      <c r="I382" s="70"/>
      <c r="J382" s="134">
        <f>ROUND(I382*H382,2)</f>
        <v>0</v>
      </c>
      <c r="K382" s="131" t="s">
        <v>87</v>
      </c>
      <c r="L382" s="9"/>
      <c r="M382" s="71" t="s">
        <v>10</v>
      </c>
      <c r="N382" s="72" t="s">
        <v>32</v>
      </c>
      <c r="O382" s="73">
        <v>0.44</v>
      </c>
      <c r="P382" s="73">
        <f>O382*H382</f>
        <v>16.192</v>
      </c>
      <c r="Q382" s="73">
        <v>9.8000000000000004E-2</v>
      </c>
      <c r="R382" s="73">
        <f>Q382*H382</f>
        <v>3.6063999999999998</v>
      </c>
      <c r="S382" s="73">
        <v>0</v>
      </c>
      <c r="T382" s="74">
        <f>S382*H382</f>
        <v>0</v>
      </c>
      <c r="AR382" s="75" t="s">
        <v>88</v>
      </c>
      <c r="AT382" s="75" t="s">
        <v>83</v>
      </c>
      <c r="AU382" s="75" t="s">
        <v>2</v>
      </c>
      <c r="AY382" s="1" t="s">
        <v>81</v>
      </c>
      <c r="BE382" s="76">
        <f>IF(N382="základní",J382,0)</f>
        <v>0</v>
      </c>
      <c r="BF382" s="76">
        <f>IF(N382="snížená",J382,0)</f>
        <v>0</v>
      </c>
      <c r="BG382" s="76">
        <f>IF(N382="zákl. přenesená",J382,0)</f>
        <v>0</v>
      </c>
      <c r="BH382" s="76">
        <f>IF(N382="sníž. přenesená",J382,0)</f>
        <v>0</v>
      </c>
      <c r="BI382" s="76">
        <f>IF(N382="nulová",J382,0)</f>
        <v>0</v>
      </c>
      <c r="BJ382" s="1" t="s">
        <v>79</v>
      </c>
      <c r="BK382" s="76">
        <f>ROUND(I382*H382,2)</f>
        <v>0</v>
      </c>
      <c r="BL382" s="1" t="s">
        <v>88</v>
      </c>
      <c r="BM382" s="75" t="s">
        <v>431</v>
      </c>
    </row>
    <row r="383" spans="2:65" s="79" customFormat="1" x14ac:dyDescent="0.2">
      <c r="B383" s="80"/>
      <c r="C383" s="137"/>
      <c r="D383" s="135" t="s">
        <v>92</v>
      </c>
      <c r="E383" s="138" t="s">
        <v>10</v>
      </c>
      <c r="F383" s="139" t="s">
        <v>93</v>
      </c>
      <c r="G383" s="137"/>
      <c r="H383" s="138" t="s">
        <v>10</v>
      </c>
      <c r="I383" s="156"/>
      <c r="J383" s="137"/>
      <c r="K383" s="137"/>
      <c r="L383" s="80"/>
      <c r="M383" s="82"/>
      <c r="T383" s="83"/>
      <c r="AT383" s="81" t="s">
        <v>92</v>
      </c>
      <c r="AU383" s="81" t="s">
        <v>2</v>
      </c>
      <c r="AV383" s="79" t="s">
        <v>79</v>
      </c>
      <c r="AW383" s="79" t="s">
        <v>94</v>
      </c>
      <c r="AX383" s="79" t="s">
        <v>80</v>
      </c>
      <c r="AY383" s="81" t="s">
        <v>81</v>
      </c>
    </row>
    <row r="384" spans="2:65" s="79" customFormat="1" x14ac:dyDescent="0.2">
      <c r="B384" s="80"/>
      <c r="C384" s="137"/>
      <c r="D384" s="135" t="s">
        <v>92</v>
      </c>
      <c r="E384" s="138" t="s">
        <v>10</v>
      </c>
      <c r="F384" s="139" t="s">
        <v>95</v>
      </c>
      <c r="G384" s="137"/>
      <c r="H384" s="138" t="s">
        <v>10</v>
      </c>
      <c r="I384" s="156"/>
      <c r="J384" s="137"/>
      <c r="K384" s="137"/>
      <c r="L384" s="80"/>
      <c r="M384" s="82"/>
      <c r="T384" s="83"/>
      <c r="AT384" s="81" t="s">
        <v>92</v>
      </c>
      <c r="AU384" s="81" t="s">
        <v>2</v>
      </c>
      <c r="AV384" s="79" t="s">
        <v>79</v>
      </c>
      <c r="AW384" s="79" t="s">
        <v>94</v>
      </c>
      <c r="AX384" s="79" t="s">
        <v>80</v>
      </c>
      <c r="AY384" s="81" t="s">
        <v>81</v>
      </c>
    </row>
    <row r="385" spans="2:65" s="79" customFormat="1" x14ac:dyDescent="0.2">
      <c r="B385" s="80"/>
      <c r="C385" s="137"/>
      <c r="D385" s="135" t="s">
        <v>92</v>
      </c>
      <c r="E385" s="138" t="s">
        <v>10</v>
      </c>
      <c r="F385" s="139" t="s">
        <v>432</v>
      </c>
      <c r="G385" s="137"/>
      <c r="H385" s="138" t="s">
        <v>10</v>
      </c>
      <c r="I385" s="156"/>
      <c r="J385" s="137"/>
      <c r="K385" s="137"/>
      <c r="L385" s="80"/>
      <c r="M385" s="82"/>
      <c r="T385" s="83"/>
      <c r="AT385" s="81" t="s">
        <v>92</v>
      </c>
      <c r="AU385" s="81" t="s">
        <v>2</v>
      </c>
      <c r="AV385" s="79" t="s">
        <v>79</v>
      </c>
      <c r="AW385" s="79" t="s">
        <v>94</v>
      </c>
      <c r="AX385" s="79" t="s">
        <v>80</v>
      </c>
      <c r="AY385" s="81" t="s">
        <v>81</v>
      </c>
    </row>
    <row r="386" spans="2:65" s="84" customFormat="1" x14ac:dyDescent="0.2">
      <c r="B386" s="85"/>
      <c r="C386" s="140"/>
      <c r="D386" s="135" t="s">
        <v>92</v>
      </c>
      <c r="E386" s="141" t="s">
        <v>10</v>
      </c>
      <c r="F386" s="142" t="s">
        <v>97</v>
      </c>
      <c r="G386" s="140"/>
      <c r="H386" s="143">
        <v>36.799999999999997</v>
      </c>
      <c r="I386" s="157"/>
      <c r="J386" s="140"/>
      <c r="K386" s="140"/>
      <c r="L386" s="85"/>
      <c r="M386" s="87"/>
      <c r="T386" s="88"/>
      <c r="AT386" s="86" t="s">
        <v>92</v>
      </c>
      <c r="AU386" s="86" t="s">
        <v>2</v>
      </c>
      <c r="AV386" s="84" t="s">
        <v>2</v>
      </c>
      <c r="AW386" s="84" t="s">
        <v>94</v>
      </c>
      <c r="AX386" s="84" t="s">
        <v>79</v>
      </c>
      <c r="AY386" s="86" t="s">
        <v>81</v>
      </c>
    </row>
    <row r="387" spans="2:65" s="8" customFormat="1" ht="16.5" customHeight="1" x14ac:dyDescent="0.2">
      <c r="B387" s="69"/>
      <c r="C387" s="148" t="s">
        <v>433</v>
      </c>
      <c r="D387" s="148" t="s">
        <v>298</v>
      </c>
      <c r="E387" s="149" t="s">
        <v>434</v>
      </c>
      <c r="F387" s="150" t="s">
        <v>435</v>
      </c>
      <c r="G387" s="151" t="s">
        <v>436</v>
      </c>
      <c r="H387" s="152">
        <v>30.029</v>
      </c>
      <c r="I387" s="70"/>
      <c r="J387" s="153">
        <f>ROUND(I387*H387,2)</f>
        <v>0</v>
      </c>
      <c r="K387" s="150" t="s">
        <v>10</v>
      </c>
      <c r="L387" s="94"/>
      <c r="M387" s="95" t="s">
        <v>10</v>
      </c>
      <c r="N387" s="96" t="s">
        <v>32</v>
      </c>
      <c r="O387" s="73">
        <v>0</v>
      </c>
      <c r="P387" s="73">
        <f>O387*H387</f>
        <v>0</v>
      </c>
      <c r="Q387" s="73">
        <v>2.7E-2</v>
      </c>
      <c r="R387" s="73">
        <f>Q387*H387</f>
        <v>0.81078300000000003</v>
      </c>
      <c r="S387" s="73">
        <v>0</v>
      </c>
      <c r="T387" s="74">
        <f>S387*H387</f>
        <v>0</v>
      </c>
      <c r="AR387" s="75" t="s">
        <v>135</v>
      </c>
      <c r="AT387" s="75" t="s">
        <v>298</v>
      </c>
      <c r="AU387" s="75" t="s">
        <v>2</v>
      </c>
      <c r="AY387" s="1" t="s">
        <v>81</v>
      </c>
      <c r="BE387" s="76">
        <f>IF(N387="základní",J387,0)</f>
        <v>0</v>
      </c>
      <c r="BF387" s="76">
        <f>IF(N387="snížená",J387,0)</f>
        <v>0</v>
      </c>
      <c r="BG387" s="76">
        <f>IF(N387="zákl. přenesená",J387,0)</f>
        <v>0</v>
      </c>
      <c r="BH387" s="76">
        <f>IF(N387="sníž. přenesená",J387,0)</f>
        <v>0</v>
      </c>
      <c r="BI387" s="76">
        <f>IF(N387="nulová",J387,0)</f>
        <v>0</v>
      </c>
      <c r="BJ387" s="1" t="s">
        <v>79</v>
      </c>
      <c r="BK387" s="76">
        <f>ROUND(I387*H387,2)</f>
        <v>0</v>
      </c>
      <c r="BL387" s="1" t="s">
        <v>88</v>
      </c>
      <c r="BM387" s="75" t="s">
        <v>437</v>
      </c>
    </row>
    <row r="388" spans="2:65" s="8" customFormat="1" ht="19.2" x14ac:dyDescent="0.2">
      <c r="B388" s="9"/>
      <c r="C388" s="109"/>
      <c r="D388" s="135" t="s">
        <v>90</v>
      </c>
      <c r="E388" s="109"/>
      <c r="F388" s="136" t="s">
        <v>438</v>
      </c>
      <c r="G388" s="109"/>
      <c r="H388" s="109"/>
      <c r="I388" s="154"/>
      <c r="J388" s="109"/>
      <c r="K388" s="109"/>
      <c r="L388" s="9"/>
      <c r="M388" s="77"/>
      <c r="T388" s="78"/>
      <c r="AT388" s="1" t="s">
        <v>90</v>
      </c>
      <c r="AU388" s="1" t="s">
        <v>2</v>
      </c>
    </row>
    <row r="389" spans="2:65" s="84" customFormat="1" x14ac:dyDescent="0.2">
      <c r="B389" s="85"/>
      <c r="C389" s="140"/>
      <c r="D389" s="135" t="s">
        <v>92</v>
      </c>
      <c r="E389" s="141" t="s">
        <v>10</v>
      </c>
      <c r="F389" s="142" t="s">
        <v>439</v>
      </c>
      <c r="G389" s="140"/>
      <c r="H389" s="143">
        <v>30.029</v>
      </c>
      <c r="I389" s="157"/>
      <c r="J389" s="140"/>
      <c r="K389" s="140"/>
      <c r="L389" s="85"/>
      <c r="M389" s="87"/>
      <c r="T389" s="88"/>
      <c r="AT389" s="86" t="s">
        <v>92</v>
      </c>
      <c r="AU389" s="86" t="s">
        <v>2</v>
      </c>
      <c r="AV389" s="84" t="s">
        <v>2</v>
      </c>
      <c r="AW389" s="84" t="s">
        <v>94</v>
      </c>
      <c r="AX389" s="84" t="s">
        <v>79</v>
      </c>
      <c r="AY389" s="86" t="s">
        <v>81</v>
      </c>
    </row>
    <row r="390" spans="2:65" s="61" customFormat="1" ht="22.95" customHeight="1" x14ac:dyDescent="0.25">
      <c r="B390" s="62"/>
      <c r="C390" s="123"/>
      <c r="D390" s="124" t="s">
        <v>76</v>
      </c>
      <c r="E390" s="127" t="s">
        <v>135</v>
      </c>
      <c r="F390" s="127" t="s">
        <v>440</v>
      </c>
      <c r="G390" s="123"/>
      <c r="H390" s="123"/>
      <c r="I390" s="155"/>
      <c r="J390" s="128">
        <f>BK390</f>
        <v>0</v>
      </c>
      <c r="K390" s="123"/>
      <c r="L390" s="62"/>
      <c r="M390" s="64"/>
      <c r="P390" s="65">
        <f>SUM(P391:P400)</f>
        <v>1306.5710000000001</v>
      </c>
      <c r="R390" s="65">
        <f>SUM(R391:R400)</f>
        <v>14.465909999999999</v>
      </c>
      <c r="T390" s="66">
        <f>SUM(T391:T400)</f>
        <v>0</v>
      </c>
      <c r="AR390" s="63" t="s">
        <v>79</v>
      </c>
      <c r="AT390" s="67" t="s">
        <v>76</v>
      </c>
      <c r="AU390" s="67" t="s">
        <v>79</v>
      </c>
      <c r="AY390" s="63" t="s">
        <v>81</v>
      </c>
      <c r="BK390" s="68">
        <f>SUM(BK391:BK400)</f>
        <v>0</v>
      </c>
    </row>
    <row r="391" spans="2:65" s="8" customFormat="1" ht="33" customHeight="1" x14ac:dyDescent="0.2">
      <c r="B391" s="69"/>
      <c r="C391" s="129" t="s">
        <v>441</v>
      </c>
      <c r="D391" s="129" t="s">
        <v>83</v>
      </c>
      <c r="E391" s="130" t="s">
        <v>442</v>
      </c>
      <c r="F391" s="131" t="s">
        <v>443</v>
      </c>
      <c r="G391" s="132" t="s">
        <v>161</v>
      </c>
      <c r="H391" s="133">
        <v>1323</v>
      </c>
      <c r="I391" s="70"/>
      <c r="J391" s="134">
        <f t="shared" ref="J391:J400" si="0">ROUND(I391*H391,2)</f>
        <v>0</v>
      </c>
      <c r="K391" s="131" t="s">
        <v>87</v>
      </c>
      <c r="L391" s="9"/>
      <c r="M391" s="71" t="s">
        <v>10</v>
      </c>
      <c r="N391" s="72" t="s">
        <v>32</v>
      </c>
      <c r="O391" s="73">
        <v>0.25800000000000001</v>
      </c>
      <c r="P391" s="73">
        <f t="shared" ref="P391:P400" si="1">O391*H391</f>
        <v>341.334</v>
      </c>
      <c r="Q391" s="73">
        <v>2.7599999999999999E-3</v>
      </c>
      <c r="R391" s="73">
        <f t="shared" ref="R391:R400" si="2">Q391*H391</f>
        <v>3.6514799999999998</v>
      </c>
      <c r="S391" s="73">
        <v>0</v>
      </c>
      <c r="T391" s="74">
        <f t="shared" ref="T391:T400" si="3">S391*H391</f>
        <v>0</v>
      </c>
      <c r="AR391" s="75" t="s">
        <v>88</v>
      </c>
      <c r="AT391" s="75" t="s">
        <v>83</v>
      </c>
      <c r="AU391" s="75" t="s">
        <v>2</v>
      </c>
      <c r="AY391" s="1" t="s">
        <v>81</v>
      </c>
      <c r="BE391" s="76">
        <f t="shared" ref="BE391:BE400" si="4">IF(N391="základní",J391,0)</f>
        <v>0</v>
      </c>
      <c r="BF391" s="76">
        <f t="shared" ref="BF391:BF400" si="5">IF(N391="snížená",J391,0)</f>
        <v>0</v>
      </c>
      <c r="BG391" s="76">
        <f t="shared" ref="BG391:BG400" si="6">IF(N391="zákl. přenesená",J391,0)</f>
        <v>0</v>
      </c>
      <c r="BH391" s="76">
        <f t="shared" ref="BH391:BH400" si="7">IF(N391="sníž. přenesená",J391,0)</f>
        <v>0</v>
      </c>
      <c r="BI391" s="76">
        <f t="shared" ref="BI391:BI400" si="8">IF(N391="nulová",J391,0)</f>
        <v>0</v>
      </c>
      <c r="BJ391" s="1" t="s">
        <v>79</v>
      </c>
      <c r="BK391" s="76">
        <f t="shared" ref="BK391:BK400" si="9">ROUND(I391*H391,2)</f>
        <v>0</v>
      </c>
      <c r="BL391" s="1" t="s">
        <v>88</v>
      </c>
      <c r="BM391" s="75" t="s">
        <v>444</v>
      </c>
    </row>
    <row r="392" spans="2:65" s="8" customFormat="1" ht="33" customHeight="1" x14ac:dyDescent="0.2">
      <c r="B392" s="69"/>
      <c r="C392" s="129" t="s">
        <v>445</v>
      </c>
      <c r="D392" s="129" t="s">
        <v>83</v>
      </c>
      <c r="E392" s="130" t="s">
        <v>446</v>
      </c>
      <c r="F392" s="131" t="s">
        <v>447</v>
      </c>
      <c r="G392" s="132" t="s">
        <v>161</v>
      </c>
      <c r="H392" s="133">
        <v>99</v>
      </c>
      <c r="I392" s="70"/>
      <c r="J392" s="134">
        <f t="shared" si="0"/>
        <v>0</v>
      </c>
      <c r="K392" s="131" t="s">
        <v>87</v>
      </c>
      <c r="L392" s="9"/>
      <c r="M392" s="71" t="s">
        <v>10</v>
      </c>
      <c r="N392" s="72" t="s">
        <v>32</v>
      </c>
      <c r="O392" s="73">
        <v>0.29199999999999998</v>
      </c>
      <c r="P392" s="73">
        <f t="shared" si="1"/>
        <v>28.907999999999998</v>
      </c>
      <c r="Q392" s="73">
        <v>4.4000000000000003E-3</v>
      </c>
      <c r="R392" s="73">
        <f t="shared" si="2"/>
        <v>0.43560000000000004</v>
      </c>
      <c r="S392" s="73">
        <v>0</v>
      </c>
      <c r="T392" s="74">
        <f t="shared" si="3"/>
        <v>0</v>
      </c>
      <c r="AR392" s="75" t="s">
        <v>88</v>
      </c>
      <c r="AT392" s="75" t="s">
        <v>83</v>
      </c>
      <c r="AU392" s="75" t="s">
        <v>2</v>
      </c>
      <c r="AY392" s="1" t="s">
        <v>81</v>
      </c>
      <c r="BE392" s="76">
        <f t="shared" si="4"/>
        <v>0</v>
      </c>
      <c r="BF392" s="76">
        <f t="shared" si="5"/>
        <v>0</v>
      </c>
      <c r="BG392" s="76">
        <f t="shared" si="6"/>
        <v>0</v>
      </c>
      <c r="BH392" s="76">
        <f t="shared" si="7"/>
        <v>0</v>
      </c>
      <c r="BI392" s="76">
        <f t="shared" si="8"/>
        <v>0</v>
      </c>
      <c r="BJ392" s="1" t="s">
        <v>79</v>
      </c>
      <c r="BK392" s="76">
        <f t="shared" si="9"/>
        <v>0</v>
      </c>
      <c r="BL392" s="1" t="s">
        <v>88</v>
      </c>
      <c r="BM392" s="75" t="s">
        <v>448</v>
      </c>
    </row>
    <row r="393" spans="2:65" s="8" customFormat="1" ht="33" customHeight="1" x14ac:dyDescent="0.2">
      <c r="B393" s="69"/>
      <c r="C393" s="129" t="s">
        <v>449</v>
      </c>
      <c r="D393" s="129" t="s">
        <v>83</v>
      </c>
      <c r="E393" s="130" t="s">
        <v>450</v>
      </c>
      <c r="F393" s="131" t="s">
        <v>451</v>
      </c>
      <c r="G393" s="132" t="s">
        <v>436</v>
      </c>
      <c r="H393" s="133">
        <v>150</v>
      </c>
      <c r="I393" s="70"/>
      <c r="J393" s="134">
        <f t="shared" si="0"/>
        <v>0</v>
      </c>
      <c r="K393" s="131" t="s">
        <v>87</v>
      </c>
      <c r="L393" s="9"/>
      <c r="M393" s="71" t="s">
        <v>10</v>
      </c>
      <c r="N393" s="72" t="s">
        <v>32</v>
      </c>
      <c r="O393" s="73">
        <v>0.68300000000000005</v>
      </c>
      <c r="P393" s="73">
        <f t="shared" si="1"/>
        <v>102.45</v>
      </c>
      <c r="Q393" s="73">
        <v>0</v>
      </c>
      <c r="R393" s="73">
        <f t="shared" si="2"/>
        <v>0</v>
      </c>
      <c r="S393" s="73">
        <v>0</v>
      </c>
      <c r="T393" s="74">
        <f t="shared" si="3"/>
        <v>0</v>
      </c>
      <c r="AR393" s="75" t="s">
        <v>88</v>
      </c>
      <c r="AT393" s="75" t="s">
        <v>83</v>
      </c>
      <c r="AU393" s="75" t="s">
        <v>2</v>
      </c>
      <c r="AY393" s="1" t="s">
        <v>81</v>
      </c>
      <c r="BE393" s="76">
        <f t="shared" si="4"/>
        <v>0</v>
      </c>
      <c r="BF393" s="76">
        <f t="shared" si="5"/>
        <v>0</v>
      </c>
      <c r="BG393" s="76">
        <f t="shared" si="6"/>
        <v>0</v>
      </c>
      <c r="BH393" s="76">
        <f t="shared" si="7"/>
        <v>0</v>
      </c>
      <c r="BI393" s="76">
        <f t="shared" si="8"/>
        <v>0</v>
      </c>
      <c r="BJ393" s="1" t="s">
        <v>79</v>
      </c>
      <c r="BK393" s="76">
        <f t="shared" si="9"/>
        <v>0</v>
      </c>
      <c r="BL393" s="1" t="s">
        <v>88</v>
      </c>
      <c r="BM393" s="75" t="s">
        <v>452</v>
      </c>
    </row>
    <row r="394" spans="2:65" s="8" customFormat="1" ht="16.5" customHeight="1" x14ac:dyDescent="0.2">
      <c r="B394" s="69"/>
      <c r="C394" s="148" t="s">
        <v>453</v>
      </c>
      <c r="D394" s="148" t="s">
        <v>298</v>
      </c>
      <c r="E394" s="149" t="s">
        <v>454</v>
      </c>
      <c r="F394" s="150" t="s">
        <v>455</v>
      </c>
      <c r="G394" s="151" t="s">
        <v>436</v>
      </c>
      <c r="H394" s="152">
        <v>150</v>
      </c>
      <c r="I394" s="70"/>
      <c r="J394" s="153">
        <f t="shared" si="0"/>
        <v>0</v>
      </c>
      <c r="K394" s="150" t="s">
        <v>87</v>
      </c>
      <c r="L394" s="94"/>
      <c r="M394" s="95" t="s">
        <v>10</v>
      </c>
      <c r="N394" s="96" t="s">
        <v>32</v>
      </c>
      <c r="O394" s="73">
        <v>0</v>
      </c>
      <c r="P394" s="73">
        <f t="shared" si="1"/>
        <v>0</v>
      </c>
      <c r="Q394" s="73">
        <v>6.4999999999999997E-4</v>
      </c>
      <c r="R394" s="73">
        <f t="shared" si="2"/>
        <v>9.7499999999999989E-2</v>
      </c>
      <c r="S394" s="73">
        <v>0</v>
      </c>
      <c r="T394" s="74">
        <f t="shared" si="3"/>
        <v>0</v>
      </c>
      <c r="AR394" s="75" t="s">
        <v>135</v>
      </c>
      <c r="AT394" s="75" t="s">
        <v>298</v>
      </c>
      <c r="AU394" s="75" t="s">
        <v>2</v>
      </c>
      <c r="AY394" s="1" t="s">
        <v>81</v>
      </c>
      <c r="BE394" s="76">
        <f t="shared" si="4"/>
        <v>0</v>
      </c>
      <c r="BF394" s="76">
        <f t="shared" si="5"/>
        <v>0</v>
      </c>
      <c r="BG394" s="76">
        <f t="shared" si="6"/>
        <v>0</v>
      </c>
      <c r="BH394" s="76">
        <f t="shared" si="7"/>
        <v>0</v>
      </c>
      <c r="BI394" s="76">
        <f t="shared" si="8"/>
        <v>0</v>
      </c>
      <c r="BJ394" s="1" t="s">
        <v>79</v>
      </c>
      <c r="BK394" s="76">
        <f t="shared" si="9"/>
        <v>0</v>
      </c>
      <c r="BL394" s="1" t="s">
        <v>88</v>
      </c>
      <c r="BM394" s="75" t="s">
        <v>456</v>
      </c>
    </row>
    <row r="395" spans="2:65" s="8" customFormat="1" ht="33" customHeight="1" x14ac:dyDescent="0.2">
      <c r="B395" s="69"/>
      <c r="C395" s="129" t="s">
        <v>457</v>
      </c>
      <c r="D395" s="129" t="s">
        <v>83</v>
      </c>
      <c r="E395" s="130" t="s">
        <v>458</v>
      </c>
      <c r="F395" s="131" t="s">
        <v>459</v>
      </c>
      <c r="G395" s="132" t="s">
        <v>436</v>
      </c>
      <c r="H395" s="133">
        <v>15</v>
      </c>
      <c r="I395" s="70"/>
      <c r="J395" s="134">
        <f t="shared" si="0"/>
        <v>0</v>
      </c>
      <c r="K395" s="131" t="s">
        <v>87</v>
      </c>
      <c r="L395" s="9"/>
      <c r="M395" s="71" t="s">
        <v>10</v>
      </c>
      <c r="N395" s="72" t="s">
        <v>32</v>
      </c>
      <c r="O395" s="73">
        <v>0.745</v>
      </c>
      <c r="P395" s="73">
        <f t="shared" si="1"/>
        <v>11.175000000000001</v>
      </c>
      <c r="Q395" s="73">
        <v>1.0000000000000001E-5</v>
      </c>
      <c r="R395" s="73">
        <f t="shared" si="2"/>
        <v>1.5000000000000001E-4</v>
      </c>
      <c r="S395" s="73">
        <v>0</v>
      </c>
      <c r="T395" s="74">
        <f t="shared" si="3"/>
        <v>0</v>
      </c>
      <c r="AR395" s="75" t="s">
        <v>88</v>
      </c>
      <c r="AT395" s="75" t="s">
        <v>83</v>
      </c>
      <c r="AU395" s="75" t="s">
        <v>2</v>
      </c>
      <c r="AY395" s="1" t="s">
        <v>81</v>
      </c>
      <c r="BE395" s="76">
        <f t="shared" si="4"/>
        <v>0</v>
      </c>
      <c r="BF395" s="76">
        <f t="shared" si="5"/>
        <v>0</v>
      </c>
      <c r="BG395" s="76">
        <f t="shared" si="6"/>
        <v>0</v>
      </c>
      <c r="BH395" s="76">
        <f t="shared" si="7"/>
        <v>0</v>
      </c>
      <c r="BI395" s="76">
        <f t="shared" si="8"/>
        <v>0</v>
      </c>
      <c r="BJ395" s="1" t="s">
        <v>79</v>
      </c>
      <c r="BK395" s="76">
        <f t="shared" si="9"/>
        <v>0</v>
      </c>
      <c r="BL395" s="1" t="s">
        <v>88</v>
      </c>
      <c r="BM395" s="75" t="s">
        <v>460</v>
      </c>
    </row>
    <row r="396" spans="2:65" s="8" customFormat="1" ht="16.5" customHeight="1" x14ac:dyDescent="0.2">
      <c r="B396" s="69"/>
      <c r="C396" s="148" t="s">
        <v>461</v>
      </c>
      <c r="D396" s="148" t="s">
        <v>298</v>
      </c>
      <c r="E396" s="149" t="s">
        <v>462</v>
      </c>
      <c r="F396" s="150" t="s">
        <v>463</v>
      </c>
      <c r="G396" s="151" t="s">
        <v>436</v>
      </c>
      <c r="H396" s="152">
        <v>15</v>
      </c>
      <c r="I396" s="70"/>
      <c r="J396" s="153">
        <f t="shared" si="0"/>
        <v>0</v>
      </c>
      <c r="K396" s="150" t="s">
        <v>87</v>
      </c>
      <c r="L396" s="94"/>
      <c r="M396" s="95" t="s">
        <v>10</v>
      </c>
      <c r="N396" s="96" t="s">
        <v>32</v>
      </c>
      <c r="O396" s="73">
        <v>0</v>
      </c>
      <c r="P396" s="73">
        <f t="shared" si="1"/>
        <v>0</v>
      </c>
      <c r="Q396" s="73">
        <v>1.4E-3</v>
      </c>
      <c r="R396" s="73">
        <f t="shared" si="2"/>
        <v>2.1000000000000001E-2</v>
      </c>
      <c r="S396" s="73">
        <v>0</v>
      </c>
      <c r="T396" s="74">
        <f t="shared" si="3"/>
        <v>0</v>
      </c>
      <c r="AR396" s="75" t="s">
        <v>135</v>
      </c>
      <c r="AT396" s="75" t="s">
        <v>298</v>
      </c>
      <c r="AU396" s="75" t="s">
        <v>2</v>
      </c>
      <c r="AY396" s="1" t="s">
        <v>81</v>
      </c>
      <c r="BE396" s="76">
        <f t="shared" si="4"/>
        <v>0</v>
      </c>
      <c r="BF396" s="76">
        <f t="shared" si="5"/>
        <v>0</v>
      </c>
      <c r="BG396" s="76">
        <f t="shared" si="6"/>
        <v>0</v>
      </c>
      <c r="BH396" s="76">
        <f t="shared" si="7"/>
        <v>0</v>
      </c>
      <c r="BI396" s="76">
        <f t="shared" si="8"/>
        <v>0</v>
      </c>
      <c r="BJ396" s="1" t="s">
        <v>79</v>
      </c>
      <c r="BK396" s="76">
        <f t="shared" si="9"/>
        <v>0</v>
      </c>
      <c r="BL396" s="1" t="s">
        <v>88</v>
      </c>
      <c r="BM396" s="75" t="s">
        <v>464</v>
      </c>
    </row>
    <row r="397" spans="2:65" s="8" customFormat="1" ht="44.25" customHeight="1" x14ac:dyDescent="0.2">
      <c r="B397" s="69"/>
      <c r="C397" s="129" t="s">
        <v>465</v>
      </c>
      <c r="D397" s="129" t="s">
        <v>83</v>
      </c>
      <c r="E397" s="130" t="s">
        <v>466</v>
      </c>
      <c r="F397" s="131" t="s">
        <v>467</v>
      </c>
      <c r="G397" s="132" t="s">
        <v>436</v>
      </c>
      <c r="H397" s="133">
        <v>48</v>
      </c>
      <c r="I397" s="70"/>
      <c r="J397" s="134">
        <f t="shared" si="0"/>
        <v>0</v>
      </c>
      <c r="K397" s="131" t="s">
        <v>87</v>
      </c>
      <c r="L397" s="9"/>
      <c r="M397" s="71" t="s">
        <v>10</v>
      </c>
      <c r="N397" s="72" t="s">
        <v>32</v>
      </c>
      <c r="O397" s="73">
        <v>4.048</v>
      </c>
      <c r="P397" s="73">
        <f t="shared" si="1"/>
        <v>194.304</v>
      </c>
      <c r="Q397" s="73">
        <v>4.6940000000000003E-2</v>
      </c>
      <c r="R397" s="73">
        <f t="shared" si="2"/>
        <v>2.25312</v>
      </c>
      <c r="S397" s="73">
        <v>0</v>
      </c>
      <c r="T397" s="74">
        <f t="shared" si="3"/>
        <v>0</v>
      </c>
      <c r="AR397" s="75" t="s">
        <v>88</v>
      </c>
      <c r="AT397" s="75" t="s">
        <v>83</v>
      </c>
      <c r="AU397" s="75" t="s">
        <v>2</v>
      </c>
      <c r="AY397" s="1" t="s">
        <v>81</v>
      </c>
      <c r="BE397" s="76">
        <f t="shared" si="4"/>
        <v>0</v>
      </c>
      <c r="BF397" s="76">
        <f t="shared" si="5"/>
        <v>0</v>
      </c>
      <c r="BG397" s="76">
        <f t="shared" si="6"/>
        <v>0</v>
      </c>
      <c r="BH397" s="76">
        <f t="shared" si="7"/>
        <v>0</v>
      </c>
      <c r="BI397" s="76">
        <f t="shared" si="8"/>
        <v>0</v>
      </c>
      <c r="BJ397" s="1" t="s">
        <v>79</v>
      </c>
      <c r="BK397" s="76">
        <f t="shared" si="9"/>
        <v>0</v>
      </c>
      <c r="BL397" s="1" t="s">
        <v>88</v>
      </c>
      <c r="BM397" s="75" t="s">
        <v>468</v>
      </c>
    </row>
    <row r="398" spans="2:65" s="8" customFormat="1" ht="44.25" customHeight="1" x14ac:dyDescent="0.2">
      <c r="B398" s="69"/>
      <c r="C398" s="129" t="s">
        <v>469</v>
      </c>
      <c r="D398" s="129" t="s">
        <v>83</v>
      </c>
      <c r="E398" s="130" t="s">
        <v>470</v>
      </c>
      <c r="F398" s="131" t="s">
        <v>471</v>
      </c>
      <c r="G398" s="132" t="s">
        <v>436</v>
      </c>
      <c r="H398" s="133">
        <v>139</v>
      </c>
      <c r="I398" s="70"/>
      <c r="J398" s="134">
        <f t="shared" si="0"/>
        <v>0</v>
      </c>
      <c r="K398" s="131" t="s">
        <v>87</v>
      </c>
      <c r="L398" s="9"/>
      <c r="M398" s="71" t="s">
        <v>10</v>
      </c>
      <c r="N398" s="72" t="s">
        <v>32</v>
      </c>
      <c r="O398" s="73">
        <v>4.048</v>
      </c>
      <c r="P398" s="73">
        <f t="shared" si="1"/>
        <v>562.67200000000003</v>
      </c>
      <c r="Q398" s="73">
        <v>5.1740000000000001E-2</v>
      </c>
      <c r="R398" s="73">
        <f t="shared" si="2"/>
        <v>7.1918600000000001</v>
      </c>
      <c r="S398" s="73">
        <v>0</v>
      </c>
      <c r="T398" s="74">
        <f t="shared" si="3"/>
        <v>0</v>
      </c>
      <c r="AR398" s="75" t="s">
        <v>88</v>
      </c>
      <c r="AT398" s="75" t="s">
        <v>83</v>
      </c>
      <c r="AU398" s="75" t="s">
        <v>2</v>
      </c>
      <c r="AY398" s="1" t="s">
        <v>81</v>
      </c>
      <c r="BE398" s="76">
        <f t="shared" si="4"/>
        <v>0</v>
      </c>
      <c r="BF398" s="76">
        <f t="shared" si="5"/>
        <v>0</v>
      </c>
      <c r="BG398" s="76">
        <f t="shared" si="6"/>
        <v>0</v>
      </c>
      <c r="BH398" s="76">
        <f t="shared" si="7"/>
        <v>0</v>
      </c>
      <c r="BI398" s="76">
        <f t="shared" si="8"/>
        <v>0</v>
      </c>
      <c r="BJ398" s="1" t="s">
        <v>79</v>
      </c>
      <c r="BK398" s="76">
        <f t="shared" si="9"/>
        <v>0</v>
      </c>
      <c r="BL398" s="1" t="s">
        <v>88</v>
      </c>
      <c r="BM398" s="75" t="s">
        <v>472</v>
      </c>
    </row>
    <row r="399" spans="2:65" s="8" customFormat="1" ht="44.25" customHeight="1" x14ac:dyDescent="0.2">
      <c r="B399" s="69"/>
      <c r="C399" s="129" t="s">
        <v>473</v>
      </c>
      <c r="D399" s="129" t="s">
        <v>83</v>
      </c>
      <c r="E399" s="130" t="s">
        <v>474</v>
      </c>
      <c r="F399" s="131" t="s">
        <v>475</v>
      </c>
      <c r="G399" s="132" t="s">
        <v>436</v>
      </c>
      <c r="H399" s="133">
        <v>4</v>
      </c>
      <c r="I399" s="70"/>
      <c r="J399" s="134">
        <f t="shared" si="0"/>
        <v>0</v>
      </c>
      <c r="K399" s="131" t="s">
        <v>87</v>
      </c>
      <c r="L399" s="9"/>
      <c r="M399" s="71" t="s">
        <v>10</v>
      </c>
      <c r="N399" s="72" t="s">
        <v>32</v>
      </c>
      <c r="O399" s="73">
        <v>4.1079999999999997</v>
      </c>
      <c r="P399" s="73">
        <f t="shared" si="1"/>
        <v>16.431999999999999</v>
      </c>
      <c r="Q399" s="73">
        <v>4.7350000000000003E-2</v>
      </c>
      <c r="R399" s="73">
        <f t="shared" si="2"/>
        <v>0.18940000000000001</v>
      </c>
      <c r="S399" s="73">
        <v>0</v>
      </c>
      <c r="T399" s="74">
        <f t="shared" si="3"/>
        <v>0</v>
      </c>
      <c r="AR399" s="75" t="s">
        <v>88</v>
      </c>
      <c r="AT399" s="75" t="s">
        <v>83</v>
      </c>
      <c r="AU399" s="75" t="s">
        <v>2</v>
      </c>
      <c r="AY399" s="1" t="s">
        <v>81</v>
      </c>
      <c r="BE399" s="76">
        <f t="shared" si="4"/>
        <v>0</v>
      </c>
      <c r="BF399" s="76">
        <f t="shared" si="5"/>
        <v>0</v>
      </c>
      <c r="BG399" s="76">
        <f t="shared" si="6"/>
        <v>0</v>
      </c>
      <c r="BH399" s="76">
        <f t="shared" si="7"/>
        <v>0</v>
      </c>
      <c r="BI399" s="76">
        <f t="shared" si="8"/>
        <v>0</v>
      </c>
      <c r="BJ399" s="1" t="s">
        <v>79</v>
      </c>
      <c r="BK399" s="76">
        <f t="shared" si="9"/>
        <v>0</v>
      </c>
      <c r="BL399" s="1" t="s">
        <v>88</v>
      </c>
      <c r="BM399" s="75" t="s">
        <v>476</v>
      </c>
    </row>
    <row r="400" spans="2:65" s="8" customFormat="1" ht="44.25" customHeight="1" x14ac:dyDescent="0.2">
      <c r="B400" s="69"/>
      <c r="C400" s="129" t="s">
        <v>477</v>
      </c>
      <c r="D400" s="129" t="s">
        <v>83</v>
      </c>
      <c r="E400" s="130" t="s">
        <v>478</v>
      </c>
      <c r="F400" s="131" t="s">
        <v>479</v>
      </c>
      <c r="G400" s="132" t="s">
        <v>436</v>
      </c>
      <c r="H400" s="133">
        <v>12</v>
      </c>
      <c r="I400" s="70"/>
      <c r="J400" s="134">
        <f t="shared" si="0"/>
        <v>0</v>
      </c>
      <c r="K400" s="131" t="s">
        <v>87</v>
      </c>
      <c r="L400" s="9"/>
      <c r="M400" s="71" t="s">
        <v>10</v>
      </c>
      <c r="N400" s="72" t="s">
        <v>32</v>
      </c>
      <c r="O400" s="73">
        <v>4.1079999999999997</v>
      </c>
      <c r="P400" s="73">
        <f t="shared" si="1"/>
        <v>49.295999999999992</v>
      </c>
      <c r="Q400" s="73">
        <v>5.2150000000000002E-2</v>
      </c>
      <c r="R400" s="73">
        <f t="shared" si="2"/>
        <v>0.62580000000000002</v>
      </c>
      <c r="S400" s="73">
        <v>0</v>
      </c>
      <c r="T400" s="74">
        <f t="shared" si="3"/>
        <v>0</v>
      </c>
      <c r="AR400" s="75" t="s">
        <v>88</v>
      </c>
      <c r="AT400" s="75" t="s">
        <v>83</v>
      </c>
      <c r="AU400" s="75" t="s">
        <v>2</v>
      </c>
      <c r="AY400" s="1" t="s">
        <v>81</v>
      </c>
      <c r="BE400" s="76">
        <f t="shared" si="4"/>
        <v>0</v>
      </c>
      <c r="BF400" s="76">
        <f t="shared" si="5"/>
        <v>0</v>
      </c>
      <c r="BG400" s="76">
        <f t="shared" si="6"/>
        <v>0</v>
      </c>
      <c r="BH400" s="76">
        <f t="shared" si="7"/>
        <v>0</v>
      </c>
      <c r="BI400" s="76">
        <f t="shared" si="8"/>
        <v>0</v>
      </c>
      <c r="BJ400" s="1" t="s">
        <v>79</v>
      </c>
      <c r="BK400" s="76">
        <f t="shared" si="9"/>
        <v>0</v>
      </c>
      <c r="BL400" s="1" t="s">
        <v>88</v>
      </c>
      <c r="BM400" s="75" t="s">
        <v>480</v>
      </c>
    </row>
    <row r="401" spans="2:65" s="61" customFormat="1" ht="22.95" customHeight="1" x14ac:dyDescent="0.25">
      <c r="B401" s="62"/>
      <c r="C401" s="123"/>
      <c r="D401" s="124" t="s">
        <v>76</v>
      </c>
      <c r="E401" s="127" t="s">
        <v>140</v>
      </c>
      <c r="F401" s="127" t="s">
        <v>481</v>
      </c>
      <c r="G401" s="123"/>
      <c r="H401" s="123"/>
      <c r="I401" s="155"/>
      <c r="J401" s="128">
        <f>BK401</f>
        <v>0</v>
      </c>
      <c r="K401" s="123"/>
      <c r="L401" s="62"/>
      <c r="M401" s="64"/>
      <c r="P401" s="65">
        <f>SUM(P402:P418)</f>
        <v>1046.9666</v>
      </c>
      <c r="R401" s="65">
        <f>SUM(R402:R418)</f>
        <v>18.66656</v>
      </c>
      <c r="T401" s="66">
        <f>SUM(T402:T418)</f>
        <v>0</v>
      </c>
      <c r="AR401" s="63" t="s">
        <v>79</v>
      </c>
      <c r="AT401" s="67" t="s">
        <v>76</v>
      </c>
      <c r="AU401" s="67" t="s">
        <v>79</v>
      </c>
      <c r="AY401" s="63" t="s">
        <v>81</v>
      </c>
      <c r="BK401" s="68">
        <f>SUM(BK402:BK418)</f>
        <v>0</v>
      </c>
    </row>
    <row r="402" spans="2:65" s="8" customFormat="1" ht="44.25" customHeight="1" x14ac:dyDescent="0.2">
      <c r="B402" s="69"/>
      <c r="C402" s="129" t="s">
        <v>482</v>
      </c>
      <c r="D402" s="129" t="s">
        <v>83</v>
      </c>
      <c r="E402" s="130" t="s">
        <v>483</v>
      </c>
      <c r="F402" s="131" t="s">
        <v>484</v>
      </c>
      <c r="G402" s="132" t="s">
        <v>161</v>
      </c>
      <c r="H402" s="133">
        <v>110</v>
      </c>
      <c r="I402" s="70"/>
      <c r="J402" s="134">
        <f>ROUND(I402*H402,2)</f>
        <v>0</v>
      </c>
      <c r="K402" s="131" t="s">
        <v>87</v>
      </c>
      <c r="L402" s="9"/>
      <c r="M402" s="71" t="s">
        <v>10</v>
      </c>
      <c r="N402" s="72" t="s">
        <v>32</v>
      </c>
      <c r="O402" s="73">
        <v>0.309</v>
      </c>
      <c r="P402" s="73">
        <f>O402*H402</f>
        <v>33.99</v>
      </c>
      <c r="Q402" s="73">
        <v>0.16849</v>
      </c>
      <c r="R402" s="73">
        <f>Q402*H402</f>
        <v>18.533899999999999</v>
      </c>
      <c r="S402" s="73">
        <v>0</v>
      </c>
      <c r="T402" s="74">
        <f>S402*H402</f>
        <v>0</v>
      </c>
      <c r="AR402" s="75" t="s">
        <v>88</v>
      </c>
      <c r="AT402" s="75" t="s">
        <v>83</v>
      </c>
      <c r="AU402" s="75" t="s">
        <v>2</v>
      </c>
      <c r="AY402" s="1" t="s">
        <v>81</v>
      </c>
      <c r="BE402" s="76">
        <f>IF(N402="základní",J402,0)</f>
        <v>0</v>
      </c>
      <c r="BF402" s="76">
        <f>IF(N402="snížená",J402,0)</f>
        <v>0</v>
      </c>
      <c r="BG402" s="76">
        <f>IF(N402="zákl. přenesená",J402,0)</f>
        <v>0</v>
      </c>
      <c r="BH402" s="76">
        <f>IF(N402="sníž. přenesená",J402,0)</f>
        <v>0</v>
      </c>
      <c r="BI402" s="76">
        <f>IF(N402="nulová",J402,0)</f>
        <v>0</v>
      </c>
      <c r="BJ402" s="1" t="s">
        <v>79</v>
      </c>
      <c r="BK402" s="76">
        <f>ROUND(I402*H402,2)</f>
        <v>0</v>
      </c>
      <c r="BL402" s="1" t="s">
        <v>88</v>
      </c>
      <c r="BM402" s="75" t="s">
        <v>485</v>
      </c>
    </row>
    <row r="403" spans="2:65" s="79" customFormat="1" x14ac:dyDescent="0.2">
      <c r="B403" s="80"/>
      <c r="C403" s="137"/>
      <c r="D403" s="135" t="s">
        <v>92</v>
      </c>
      <c r="E403" s="138" t="s">
        <v>10</v>
      </c>
      <c r="F403" s="139" t="s">
        <v>486</v>
      </c>
      <c r="G403" s="137"/>
      <c r="H403" s="138" t="s">
        <v>10</v>
      </c>
      <c r="I403" s="156"/>
      <c r="J403" s="137"/>
      <c r="K403" s="137"/>
      <c r="L403" s="80"/>
      <c r="M403" s="82"/>
      <c r="T403" s="83"/>
      <c r="AT403" s="81" t="s">
        <v>92</v>
      </c>
      <c r="AU403" s="81" t="s">
        <v>2</v>
      </c>
      <c r="AV403" s="79" t="s">
        <v>79</v>
      </c>
      <c r="AW403" s="79" t="s">
        <v>94</v>
      </c>
      <c r="AX403" s="79" t="s">
        <v>80</v>
      </c>
      <c r="AY403" s="81" t="s">
        <v>81</v>
      </c>
    </row>
    <row r="404" spans="2:65" s="84" customFormat="1" x14ac:dyDescent="0.2">
      <c r="B404" s="85"/>
      <c r="C404" s="140"/>
      <c r="D404" s="135" t="s">
        <v>92</v>
      </c>
      <c r="E404" s="141" t="s">
        <v>10</v>
      </c>
      <c r="F404" s="142" t="s">
        <v>487</v>
      </c>
      <c r="G404" s="140"/>
      <c r="H404" s="143">
        <v>110</v>
      </c>
      <c r="I404" s="157"/>
      <c r="J404" s="140"/>
      <c r="K404" s="140"/>
      <c r="L404" s="85"/>
      <c r="M404" s="87"/>
      <c r="T404" s="88"/>
      <c r="AT404" s="86" t="s">
        <v>92</v>
      </c>
      <c r="AU404" s="86" t="s">
        <v>2</v>
      </c>
      <c r="AV404" s="84" t="s">
        <v>2</v>
      </c>
      <c r="AW404" s="84" t="s">
        <v>94</v>
      </c>
      <c r="AX404" s="84" t="s">
        <v>79</v>
      </c>
      <c r="AY404" s="86" t="s">
        <v>81</v>
      </c>
    </row>
    <row r="405" spans="2:65" s="8" customFormat="1" ht="33" customHeight="1" x14ac:dyDescent="0.2">
      <c r="B405" s="69"/>
      <c r="C405" s="129" t="s">
        <v>488</v>
      </c>
      <c r="D405" s="129" t="s">
        <v>83</v>
      </c>
      <c r="E405" s="130" t="s">
        <v>489</v>
      </c>
      <c r="F405" s="131" t="s">
        <v>490</v>
      </c>
      <c r="G405" s="132" t="s">
        <v>161</v>
      </c>
      <c r="H405" s="133">
        <v>1474</v>
      </c>
      <c r="I405" s="70"/>
      <c r="J405" s="134">
        <f>ROUND(I405*H405,2)</f>
        <v>0</v>
      </c>
      <c r="K405" s="131" t="s">
        <v>87</v>
      </c>
      <c r="L405" s="9"/>
      <c r="M405" s="71" t="s">
        <v>10</v>
      </c>
      <c r="N405" s="72" t="s">
        <v>32</v>
      </c>
      <c r="O405" s="73">
        <v>0.13900000000000001</v>
      </c>
      <c r="P405" s="73">
        <f>O405*H405</f>
        <v>204.88600000000002</v>
      </c>
      <c r="Q405" s="73">
        <v>0</v>
      </c>
      <c r="R405" s="73">
        <f>Q405*H405</f>
        <v>0</v>
      </c>
      <c r="S405" s="73">
        <v>0</v>
      </c>
      <c r="T405" s="74">
        <f>S405*H405</f>
        <v>0</v>
      </c>
      <c r="AR405" s="75" t="s">
        <v>88</v>
      </c>
      <c r="AT405" s="75" t="s">
        <v>83</v>
      </c>
      <c r="AU405" s="75" t="s">
        <v>2</v>
      </c>
      <c r="AY405" s="1" t="s">
        <v>81</v>
      </c>
      <c r="BE405" s="76">
        <f>IF(N405="základní",J405,0)</f>
        <v>0</v>
      </c>
      <c r="BF405" s="76">
        <f>IF(N405="snížená",J405,0)</f>
        <v>0</v>
      </c>
      <c r="BG405" s="76">
        <f>IF(N405="zákl. přenesená",J405,0)</f>
        <v>0</v>
      </c>
      <c r="BH405" s="76">
        <f>IF(N405="sníž. přenesená",J405,0)</f>
        <v>0</v>
      </c>
      <c r="BI405" s="76">
        <f>IF(N405="nulová",J405,0)</f>
        <v>0</v>
      </c>
      <c r="BJ405" s="1" t="s">
        <v>79</v>
      </c>
      <c r="BK405" s="76">
        <f>ROUND(I405*H405,2)</f>
        <v>0</v>
      </c>
      <c r="BL405" s="1" t="s">
        <v>88</v>
      </c>
      <c r="BM405" s="75" t="s">
        <v>491</v>
      </c>
    </row>
    <row r="406" spans="2:65" s="84" customFormat="1" x14ac:dyDescent="0.2">
      <c r="B406" s="85"/>
      <c r="C406" s="140"/>
      <c r="D406" s="135" t="s">
        <v>92</v>
      </c>
      <c r="E406" s="141" t="s">
        <v>10</v>
      </c>
      <c r="F406" s="142" t="s">
        <v>492</v>
      </c>
      <c r="G406" s="140"/>
      <c r="H406" s="143">
        <v>1474</v>
      </c>
      <c r="I406" s="157"/>
      <c r="J406" s="140"/>
      <c r="K406" s="140"/>
      <c r="L406" s="85"/>
      <c r="M406" s="87"/>
      <c r="T406" s="88"/>
      <c r="AT406" s="86" t="s">
        <v>92</v>
      </c>
      <c r="AU406" s="86" t="s">
        <v>2</v>
      </c>
      <c r="AV406" s="84" t="s">
        <v>2</v>
      </c>
      <c r="AW406" s="84" t="s">
        <v>94</v>
      </c>
      <c r="AX406" s="84" t="s">
        <v>79</v>
      </c>
      <c r="AY406" s="86" t="s">
        <v>81</v>
      </c>
    </row>
    <row r="407" spans="2:65" s="8" customFormat="1" ht="44.25" customHeight="1" x14ac:dyDescent="0.2">
      <c r="B407" s="69"/>
      <c r="C407" s="129" t="s">
        <v>493</v>
      </c>
      <c r="D407" s="129" t="s">
        <v>83</v>
      </c>
      <c r="E407" s="130" t="s">
        <v>494</v>
      </c>
      <c r="F407" s="131" t="s">
        <v>495</v>
      </c>
      <c r="G407" s="132" t="s">
        <v>161</v>
      </c>
      <c r="H407" s="133">
        <v>1474</v>
      </c>
      <c r="I407" s="70"/>
      <c r="J407" s="134">
        <f>ROUND(I407*H407,2)</f>
        <v>0</v>
      </c>
      <c r="K407" s="131" t="s">
        <v>87</v>
      </c>
      <c r="L407" s="9"/>
      <c r="M407" s="71" t="s">
        <v>10</v>
      </c>
      <c r="N407" s="72" t="s">
        <v>32</v>
      </c>
      <c r="O407" s="73">
        <v>0.21</v>
      </c>
      <c r="P407" s="73">
        <f>O407*H407</f>
        <v>309.53999999999996</v>
      </c>
      <c r="Q407" s="73">
        <v>9.0000000000000006E-5</v>
      </c>
      <c r="R407" s="73">
        <f>Q407*H407</f>
        <v>0.13266</v>
      </c>
      <c r="S407" s="73">
        <v>0</v>
      </c>
      <c r="T407" s="74">
        <f>S407*H407</f>
        <v>0</v>
      </c>
      <c r="AR407" s="75" t="s">
        <v>88</v>
      </c>
      <c r="AT407" s="75" t="s">
        <v>83</v>
      </c>
      <c r="AU407" s="75" t="s">
        <v>2</v>
      </c>
      <c r="AY407" s="1" t="s">
        <v>81</v>
      </c>
      <c r="BE407" s="76">
        <f>IF(N407="základní",J407,0)</f>
        <v>0</v>
      </c>
      <c r="BF407" s="76">
        <f>IF(N407="snížená",J407,0)</f>
        <v>0</v>
      </c>
      <c r="BG407" s="76">
        <f>IF(N407="zákl. přenesená",J407,0)</f>
        <v>0</v>
      </c>
      <c r="BH407" s="76">
        <f>IF(N407="sníž. přenesená",J407,0)</f>
        <v>0</v>
      </c>
      <c r="BI407" s="76">
        <f>IF(N407="nulová",J407,0)</f>
        <v>0</v>
      </c>
      <c r="BJ407" s="1" t="s">
        <v>79</v>
      </c>
      <c r="BK407" s="76">
        <f>ROUND(I407*H407,2)</f>
        <v>0</v>
      </c>
      <c r="BL407" s="1" t="s">
        <v>88</v>
      </c>
      <c r="BM407" s="75" t="s">
        <v>496</v>
      </c>
    </row>
    <row r="408" spans="2:65" s="84" customFormat="1" x14ac:dyDescent="0.2">
      <c r="B408" s="85"/>
      <c r="C408" s="140"/>
      <c r="D408" s="135" t="s">
        <v>92</v>
      </c>
      <c r="E408" s="141" t="s">
        <v>10</v>
      </c>
      <c r="F408" s="142" t="s">
        <v>492</v>
      </c>
      <c r="G408" s="140"/>
      <c r="H408" s="143">
        <v>1474</v>
      </c>
      <c r="I408" s="157"/>
      <c r="J408" s="140"/>
      <c r="K408" s="140"/>
      <c r="L408" s="85"/>
      <c r="M408" s="87"/>
      <c r="T408" s="88"/>
      <c r="AT408" s="86" t="s">
        <v>92</v>
      </c>
      <c r="AU408" s="86" t="s">
        <v>2</v>
      </c>
      <c r="AV408" s="84" t="s">
        <v>2</v>
      </c>
      <c r="AW408" s="84" t="s">
        <v>94</v>
      </c>
      <c r="AX408" s="84" t="s">
        <v>79</v>
      </c>
      <c r="AY408" s="86" t="s">
        <v>81</v>
      </c>
    </row>
    <row r="409" spans="2:65" s="8" customFormat="1" ht="33" customHeight="1" x14ac:dyDescent="0.2">
      <c r="B409" s="69"/>
      <c r="C409" s="129" t="s">
        <v>497</v>
      </c>
      <c r="D409" s="129" t="s">
        <v>83</v>
      </c>
      <c r="E409" s="130" t="s">
        <v>498</v>
      </c>
      <c r="F409" s="131" t="s">
        <v>499</v>
      </c>
      <c r="G409" s="132" t="s">
        <v>161</v>
      </c>
      <c r="H409" s="133">
        <v>1474</v>
      </c>
      <c r="I409" s="70"/>
      <c r="J409" s="134">
        <f>ROUND(I409*H409,2)</f>
        <v>0</v>
      </c>
      <c r="K409" s="131" t="s">
        <v>87</v>
      </c>
      <c r="L409" s="9"/>
      <c r="M409" s="71" t="s">
        <v>10</v>
      </c>
      <c r="N409" s="72" t="s">
        <v>32</v>
      </c>
      <c r="O409" s="73">
        <v>9.2999999999999999E-2</v>
      </c>
      <c r="P409" s="73">
        <f>O409*H409</f>
        <v>137.08199999999999</v>
      </c>
      <c r="Q409" s="73">
        <v>0</v>
      </c>
      <c r="R409" s="73">
        <f>Q409*H409</f>
        <v>0</v>
      </c>
      <c r="S409" s="73">
        <v>0</v>
      </c>
      <c r="T409" s="74">
        <f>S409*H409</f>
        <v>0</v>
      </c>
      <c r="AR409" s="75" t="s">
        <v>88</v>
      </c>
      <c r="AT409" s="75" t="s">
        <v>83</v>
      </c>
      <c r="AU409" s="75" t="s">
        <v>2</v>
      </c>
      <c r="AY409" s="1" t="s">
        <v>81</v>
      </c>
      <c r="BE409" s="76">
        <f>IF(N409="základní",J409,0)</f>
        <v>0</v>
      </c>
      <c r="BF409" s="76">
        <f>IF(N409="snížená",J409,0)</f>
        <v>0</v>
      </c>
      <c r="BG409" s="76">
        <f>IF(N409="zákl. přenesená",J409,0)</f>
        <v>0</v>
      </c>
      <c r="BH409" s="76">
        <f>IF(N409="sníž. přenesená",J409,0)</f>
        <v>0</v>
      </c>
      <c r="BI409" s="76">
        <f>IF(N409="nulová",J409,0)</f>
        <v>0</v>
      </c>
      <c r="BJ409" s="1" t="s">
        <v>79</v>
      </c>
      <c r="BK409" s="76">
        <f>ROUND(I409*H409,2)</f>
        <v>0</v>
      </c>
      <c r="BL409" s="1" t="s">
        <v>88</v>
      </c>
      <c r="BM409" s="75" t="s">
        <v>500</v>
      </c>
    </row>
    <row r="410" spans="2:65" s="84" customFormat="1" x14ac:dyDescent="0.2">
      <c r="B410" s="85"/>
      <c r="C410" s="140"/>
      <c r="D410" s="135" t="s">
        <v>92</v>
      </c>
      <c r="E410" s="141" t="s">
        <v>10</v>
      </c>
      <c r="F410" s="142" t="s">
        <v>492</v>
      </c>
      <c r="G410" s="140"/>
      <c r="H410" s="143">
        <v>1474</v>
      </c>
      <c r="I410" s="157"/>
      <c r="J410" s="140"/>
      <c r="K410" s="140"/>
      <c r="L410" s="85"/>
      <c r="M410" s="87"/>
      <c r="T410" s="88"/>
      <c r="AT410" s="86" t="s">
        <v>92</v>
      </c>
      <c r="AU410" s="86" t="s">
        <v>2</v>
      </c>
      <c r="AV410" s="84" t="s">
        <v>2</v>
      </c>
      <c r="AW410" s="84" t="s">
        <v>94</v>
      </c>
      <c r="AX410" s="84" t="s">
        <v>79</v>
      </c>
      <c r="AY410" s="86" t="s">
        <v>81</v>
      </c>
    </row>
    <row r="411" spans="2:65" s="8" customFormat="1" ht="21.75" customHeight="1" x14ac:dyDescent="0.2">
      <c r="B411" s="69"/>
      <c r="C411" s="129" t="s">
        <v>501</v>
      </c>
      <c r="D411" s="129" t="s">
        <v>83</v>
      </c>
      <c r="E411" s="130" t="s">
        <v>502</v>
      </c>
      <c r="F411" s="131" t="s">
        <v>503</v>
      </c>
      <c r="G411" s="132" t="s">
        <v>161</v>
      </c>
      <c r="H411" s="133">
        <v>1474</v>
      </c>
      <c r="I411" s="70"/>
      <c r="J411" s="134">
        <f>ROUND(I411*H411,2)</f>
        <v>0</v>
      </c>
      <c r="K411" s="131" t="s">
        <v>87</v>
      </c>
      <c r="L411" s="9"/>
      <c r="M411" s="71" t="s">
        <v>10</v>
      </c>
      <c r="N411" s="72" t="s">
        <v>32</v>
      </c>
      <c r="O411" s="73">
        <v>0.19600000000000001</v>
      </c>
      <c r="P411" s="73">
        <f>O411*H411</f>
        <v>288.904</v>
      </c>
      <c r="Q411" s="73">
        <v>0</v>
      </c>
      <c r="R411" s="73">
        <f>Q411*H411</f>
        <v>0</v>
      </c>
      <c r="S411" s="73">
        <v>0</v>
      </c>
      <c r="T411" s="74">
        <f>S411*H411</f>
        <v>0</v>
      </c>
      <c r="AR411" s="75" t="s">
        <v>88</v>
      </c>
      <c r="AT411" s="75" t="s">
        <v>83</v>
      </c>
      <c r="AU411" s="75" t="s">
        <v>2</v>
      </c>
      <c r="AY411" s="1" t="s">
        <v>81</v>
      </c>
      <c r="BE411" s="76">
        <f>IF(N411="základní",J411,0)</f>
        <v>0</v>
      </c>
      <c r="BF411" s="76">
        <f>IF(N411="snížená",J411,0)</f>
        <v>0</v>
      </c>
      <c r="BG411" s="76">
        <f>IF(N411="zákl. přenesená",J411,0)</f>
        <v>0</v>
      </c>
      <c r="BH411" s="76">
        <f>IF(N411="sníž. přenesená",J411,0)</f>
        <v>0</v>
      </c>
      <c r="BI411" s="76">
        <f>IF(N411="nulová",J411,0)</f>
        <v>0</v>
      </c>
      <c r="BJ411" s="1" t="s">
        <v>79</v>
      </c>
      <c r="BK411" s="76">
        <f>ROUND(I411*H411,2)</f>
        <v>0</v>
      </c>
      <c r="BL411" s="1" t="s">
        <v>88</v>
      </c>
      <c r="BM411" s="75" t="s">
        <v>504</v>
      </c>
    </row>
    <row r="412" spans="2:65" s="84" customFormat="1" x14ac:dyDescent="0.2">
      <c r="B412" s="85"/>
      <c r="C412" s="140"/>
      <c r="D412" s="135" t="s">
        <v>92</v>
      </c>
      <c r="E412" s="141" t="s">
        <v>10</v>
      </c>
      <c r="F412" s="142" t="s">
        <v>492</v>
      </c>
      <c r="G412" s="140"/>
      <c r="H412" s="143">
        <v>1474</v>
      </c>
      <c r="I412" s="157"/>
      <c r="J412" s="140"/>
      <c r="K412" s="140"/>
      <c r="L412" s="85"/>
      <c r="M412" s="87"/>
      <c r="T412" s="88"/>
      <c r="AT412" s="86" t="s">
        <v>92</v>
      </c>
      <c r="AU412" s="86" t="s">
        <v>2</v>
      </c>
      <c r="AV412" s="84" t="s">
        <v>2</v>
      </c>
      <c r="AW412" s="84" t="s">
        <v>94</v>
      </c>
      <c r="AX412" s="84" t="s">
        <v>79</v>
      </c>
      <c r="AY412" s="86" t="s">
        <v>81</v>
      </c>
    </row>
    <row r="413" spans="2:65" s="8" customFormat="1" ht="55.5" customHeight="1" x14ac:dyDescent="0.2">
      <c r="B413" s="69"/>
      <c r="C413" s="129" t="s">
        <v>505</v>
      </c>
      <c r="D413" s="129" t="s">
        <v>83</v>
      </c>
      <c r="E413" s="130" t="s">
        <v>506</v>
      </c>
      <c r="F413" s="131" t="s">
        <v>507</v>
      </c>
      <c r="G413" s="132" t="s">
        <v>161</v>
      </c>
      <c r="H413" s="133">
        <v>110</v>
      </c>
      <c r="I413" s="70"/>
      <c r="J413" s="134">
        <f>ROUND(I413*H413,2)</f>
        <v>0</v>
      </c>
      <c r="K413" s="131" t="s">
        <v>87</v>
      </c>
      <c r="L413" s="9"/>
      <c r="M413" s="71" t="s">
        <v>10</v>
      </c>
      <c r="N413" s="72" t="s">
        <v>32</v>
      </c>
      <c r="O413" s="73">
        <v>0.124</v>
      </c>
      <c r="P413" s="73">
        <f>O413*H413</f>
        <v>13.64</v>
      </c>
      <c r="Q413" s="73">
        <v>0</v>
      </c>
      <c r="R413" s="73">
        <f>Q413*H413</f>
        <v>0</v>
      </c>
      <c r="S413" s="73">
        <v>0</v>
      </c>
      <c r="T413" s="74">
        <f>S413*H413</f>
        <v>0</v>
      </c>
      <c r="AR413" s="75" t="s">
        <v>88</v>
      </c>
      <c r="AT413" s="75" t="s">
        <v>83</v>
      </c>
      <c r="AU413" s="75" t="s">
        <v>2</v>
      </c>
      <c r="AY413" s="1" t="s">
        <v>81</v>
      </c>
      <c r="BE413" s="76">
        <f>IF(N413="základní",J413,0)</f>
        <v>0</v>
      </c>
      <c r="BF413" s="76">
        <f>IF(N413="snížená",J413,0)</f>
        <v>0</v>
      </c>
      <c r="BG413" s="76">
        <f>IF(N413="zákl. přenesená",J413,0)</f>
        <v>0</v>
      </c>
      <c r="BH413" s="76">
        <f>IF(N413="sníž. přenesená",J413,0)</f>
        <v>0</v>
      </c>
      <c r="BI413" s="76">
        <f>IF(N413="nulová",J413,0)</f>
        <v>0</v>
      </c>
      <c r="BJ413" s="1" t="s">
        <v>79</v>
      </c>
      <c r="BK413" s="76">
        <f>ROUND(I413*H413,2)</f>
        <v>0</v>
      </c>
      <c r="BL413" s="1" t="s">
        <v>88</v>
      </c>
      <c r="BM413" s="75" t="s">
        <v>508</v>
      </c>
    </row>
    <row r="414" spans="2:65" s="8" customFormat="1" ht="55.5" customHeight="1" x14ac:dyDescent="0.2">
      <c r="B414" s="69"/>
      <c r="C414" s="129" t="s">
        <v>509</v>
      </c>
      <c r="D414" s="129" t="s">
        <v>83</v>
      </c>
      <c r="E414" s="130" t="s">
        <v>510</v>
      </c>
      <c r="F414" s="131" t="s">
        <v>511</v>
      </c>
      <c r="G414" s="132" t="s">
        <v>86</v>
      </c>
      <c r="H414" s="133">
        <v>29.44</v>
      </c>
      <c r="I414" s="70"/>
      <c r="J414" s="134">
        <f>ROUND(I414*H414,2)</f>
        <v>0</v>
      </c>
      <c r="K414" s="131" t="s">
        <v>87</v>
      </c>
      <c r="L414" s="9"/>
      <c r="M414" s="71" t="s">
        <v>10</v>
      </c>
      <c r="N414" s="72" t="s">
        <v>32</v>
      </c>
      <c r="O414" s="73">
        <v>0.115</v>
      </c>
      <c r="P414" s="73">
        <f>O414*H414</f>
        <v>3.3856000000000002</v>
      </c>
      <c r="Q414" s="73">
        <v>0</v>
      </c>
      <c r="R414" s="73">
        <f>Q414*H414</f>
        <v>0</v>
      </c>
      <c r="S414" s="73">
        <v>0</v>
      </c>
      <c r="T414" s="74">
        <f>S414*H414</f>
        <v>0</v>
      </c>
      <c r="AR414" s="75" t="s">
        <v>88</v>
      </c>
      <c r="AT414" s="75" t="s">
        <v>83</v>
      </c>
      <c r="AU414" s="75" t="s">
        <v>2</v>
      </c>
      <c r="AY414" s="1" t="s">
        <v>81</v>
      </c>
      <c r="BE414" s="76">
        <f>IF(N414="základní",J414,0)</f>
        <v>0</v>
      </c>
      <c r="BF414" s="76">
        <f>IF(N414="snížená",J414,0)</f>
        <v>0</v>
      </c>
      <c r="BG414" s="76">
        <f>IF(N414="zákl. přenesená",J414,0)</f>
        <v>0</v>
      </c>
      <c r="BH414" s="76">
        <f>IF(N414="sníž. přenesená",J414,0)</f>
        <v>0</v>
      </c>
      <c r="BI414" s="76">
        <f>IF(N414="nulová",J414,0)</f>
        <v>0</v>
      </c>
      <c r="BJ414" s="1" t="s">
        <v>79</v>
      </c>
      <c r="BK414" s="76">
        <f>ROUND(I414*H414,2)</f>
        <v>0</v>
      </c>
      <c r="BL414" s="1" t="s">
        <v>88</v>
      </c>
      <c r="BM414" s="75" t="s">
        <v>512</v>
      </c>
    </row>
    <row r="415" spans="2:65" s="79" customFormat="1" x14ac:dyDescent="0.2">
      <c r="B415" s="80"/>
      <c r="C415" s="137"/>
      <c r="D415" s="135" t="s">
        <v>92</v>
      </c>
      <c r="E415" s="138" t="s">
        <v>10</v>
      </c>
      <c r="F415" s="139" t="s">
        <v>513</v>
      </c>
      <c r="G415" s="137"/>
      <c r="H415" s="138" t="s">
        <v>10</v>
      </c>
      <c r="I415" s="156"/>
      <c r="J415" s="137"/>
      <c r="K415" s="137"/>
      <c r="L415" s="80"/>
      <c r="M415" s="82"/>
      <c r="T415" s="83"/>
      <c r="AT415" s="81" t="s">
        <v>92</v>
      </c>
      <c r="AU415" s="81" t="s">
        <v>2</v>
      </c>
      <c r="AV415" s="79" t="s">
        <v>79</v>
      </c>
      <c r="AW415" s="79" t="s">
        <v>94</v>
      </c>
      <c r="AX415" s="79" t="s">
        <v>80</v>
      </c>
      <c r="AY415" s="81" t="s">
        <v>81</v>
      </c>
    </row>
    <row r="416" spans="2:65" s="84" customFormat="1" x14ac:dyDescent="0.2">
      <c r="B416" s="85"/>
      <c r="C416" s="140"/>
      <c r="D416" s="135" t="s">
        <v>92</v>
      </c>
      <c r="E416" s="141" t="s">
        <v>10</v>
      </c>
      <c r="F416" s="142" t="s">
        <v>514</v>
      </c>
      <c r="G416" s="140"/>
      <c r="H416" s="143">
        <v>29.44</v>
      </c>
      <c r="I416" s="157"/>
      <c r="J416" s="140"/>
      <c r="K416" s="140"/>
      <c r="L416" s="85"/>
      <c r="M416" s="87"/>
      <c r="T416" s="88"/>
      <c r="AT416" s="86" t="s">
        <v>92</v>
      </c>
      <c r="AU416" s="86" t="s">
        <v>2</v>
      </c>
      <c r="AV416" s="84" t="s">
        <v>2</v>
      </c>
      <c r="AW416" s="84" t="s">
        <v>94</v>
      </c>
      <c r="AX416" s="84" t="s">
        <v>79</v>
      </c>
      <c r="AY416" s="86" t="s">
        <v>81</v>
      </c>
    </row>
    <row r="417" spans="2:65" s="8" customFormat="1" ht="44.25" customHeight="1" x14ac:dyDescent="0.2">
      <c r="B417" s="69"/>
      <c r="C417" s="129" t="s">
        <v>515</v>
      </c>
      <c r="D417" s="129" t="s">
        <v>83</v>
      </c>
      <c r="E417" s="130" t="s">
        <v>516</v>
      </c>
      <c r="F417" s="131" t="s">
        <v>517</v>
      </c>
      <c r="G417" s="132" t="s">
        <v>86</v>
      </c>
      <c r="H417" s="133">
        <v>252.45</v>
      </c>
      <c r="I417" s="70"/>
      <c r="J417" s="134">
        <f>ROUND(I417*H417,2)</f>
        <v>0</v>
      </c>
      <c r="K417" s="131" t="s">
        <v>87</v>
      </c>
      <c r="L417" s="9"/>
      <c r="M417" s="71" t="s">
        <v>10</v>
      </c>
      <c r="N417" s="72" t="s">
        <v>32</v>
      </c>
      <c r="O417" s="73">
        <v>0.22</v>
      </c>
      <c r="P417" s="73">
        <f>O417*H417</f>
        <v>55.538999999999994</v>
      </c>
      <c r="Q417" s="73">
        <v>0</v>
      </c>
      <c r="R417" s="73">
        <f>Q417*H417</f>
        <v>0</v>
      </c>
      <c r="S417" s="73">
        <v>0</v>
      </c>
      <c r="T417" s="74">
        <f>S417*H417</f>
        <v>0</v>
      </c>
      <c r="AR417" s="75" t="s">
        <v>88</v>
      </c>
      <c r="AT417" s="75" t="s">
        <v>83</v>
      </c>
      <c r="AU417" s="75" t="s">
        <v>2</v>
      </c>
      <c r="AY417" s="1" t="s">
        <v>81</v>
      </c>
      <c r="BE417" s="76">
        <f>IF(N417="základní",J417,0)</f>
        <v>0</v>
      </c>
      <c r="BF417" s="76">
        <f>IF(N417="snížená",J417,0)</f>
        <v>0</v>
      </c>
      <c r="BG417" s="76">
        <f>IF(N417="zákl. přenesená",J417,0)</f>
        <v>0</v>
      </c>
      <c r="BH417" s="76">
        <f>IF(N417="sníž. přenesená",J417,0)</f>
        <v>0</v>
      </c>
      <c r="BI417" s="76">
        <f>IF(N417="nulová",J417,0)</f>
        <v>0</v>
      </c>
      <c r="BJ417" s="1" t="s">
        <v>79</v>
      </c>
      <c r="BK417" s="76">
        <f>ROUND(I417*H417,2)</f>
        <v>0</v>
      </c>
      <c r="BL417" s="1" t="s">
        <v>88</v>
      </c>
      <c r="BM417" s="75" t="s">
        <v>518</v>
      </c>
    </row>
    <row r="418" spans="2:65" s="84" customFormat="1" x14ac:dyDescent="0.2">
      <c r="B418" s="85"/>
      <c r="C418" s="140"/>
      <c r="D418" s="135" t="s">
        <v>92</v>
      </c>
      <c r="E418" s="141" t="s">
        <v>10</v>
      </c>
      <c r="F418" s="142" t="s">
        <v>519</v>
      </c>
      <c r="G418" s="140"/>
      <c r="H418" s="143">
        <v>252.45</v>
      </c>
      <c r="I418" s="157"/>
      <c r="J418" s="140"/>
      <c r="K418" s="140"/>
      <c r="L418" s="85"/>
      <c r="M418" s="87"/>
      <c r="T418" s="88"/>
      <c r="AT418" s="86" t="s">
        <v>92</v>
      </c>
      <c r="AU418" s="86" t="s">
        <v>2</v>
      </c>
      <c r="AV418" s="84" t="s">
        <v>2</v>
      </c>
      <c r="AW418" s="84" t="s">
        <v>94</v>
      </c>
      <c r="AX418" s="84" t="s">
        <v>79</v>
      </c>
      <c r="AY418" s="86" t="s">
        <v>81</v>
      </c>
    </row>
    <row r="419" spans="2:65" s="61" customFormat="1" ht="22.95" customHeight="1" x14ac:dyDescent="0.25">
      <c r="B419" s="62"/>
      <c r="C419" s="123"/>
      <c r="D419" s="124" t="s">
        <v>76</v>
      </c>
      <c r="E419" s="127" t="s">
        <v>520</v>
      </c>
      <c r="F419" s="127" t="s">
        <v>521</v>
      </c>
      <c r="G419" s="123"/>
      <c r="H419" s="123"/>
      <c r="I419" s="155"/>
      <c r="J419" s="128">
        <f>BK419</f>
        <v>0</v>
      </c>
      <c r="K419" s="123"/>
      <c r="L419" s="62"/>
      <c r="M419" s="64"/>
      <c r="P419" s="65">
        <f>SUM(P420:P451)</f>
        <v>94.905791999999991</v>
      </c>
      <c r="R419" s="65">
        <f>SUM(R420:R451)</f>
        <v>0</v>
      </c>
      <c r="T419" s="66">
        <f>SUM(T420:T451)</f>
        <v>0</v>
      </c>
      <c r="AR419" s="63" t="s">
        <v>79</v>
      </c>
      <c r="AT419" s="67" t="s">
        <v>76</v>
      </c>
      <c r="AU419" s="67" t="s">
        <v>79</v>
      </c>
      <c r="AY419" s="63" t="s">
        <v>81</v>
      </c>
      <c r="BK419" s="68">
        <f>SUM(BK420:BK451)</f>
        <v>0</v>
      </c>
    </row>
    <row r="420" spans="2:65" s="8" customFormat="1" ht="33" customHeight="1" x14ac:dyDescent="0.2">
      <c r="B420" s="69"/>
      <c r="C420" s="129" t="s">
        <v>522</v>
      </c>
      <c r="D420" s="129" t="s">
        <v>83</v>
      </c>
      <c r="E420" s="130" t="s">
        <v>523</v>
      </c>
      <c r="F420" s="131" t="s">
        <v>524</v>
      </c>
      <c r="G420" s="132" t="s">
        <v>286</v>
      </c>
      <c r="H420" s="133">
        <v>1482.903</v>
      </c>
      <c r="I420" s="70"/>
      <c r="J420" s="134">
        <f>ROUND(I420*H420,2)</f>
        <v>0</v>
      </c>
      <c r="K420" s="131" t="s">
        <v>87</v>
      </c>
      <c r="L420" s="9"/>
      <c r="M420" s="71" t="s">
        <v>10</v>
      </c>
      <c r="N420" s="72" t="s">
        <v>32</v>
      </c>
      <c r="O420" s="73">
        <v>0.03</v>
      </c>
      <c r="P420" s="73">
        <f>O420*H420</f>
        <v>44.487090000000002</v>
      </c>
      <c r="Q420" s="73">
        <v>0</v>
      </c>
      <c r="R420" s="73">
        <f>Q420*H420</f>
        <v>0</v>
      </c>
      <c r="S420" s="73">
        <v>0</v>
      </c>
      <c r="T420" s="74">
        <f>S420*H420</f>
        <v>0</v>
      </c>
      <c r="AR420" s="75" t="s">
        <v>88</v>
      </c>
      <c r="AT420" s="75" t="s">
        <v>83</v>
      </c>
      <c r="AU420" s="75" t="s">
        <v>2</v>
      </c>
      <c r="AY420" s="1" t="s">
        <v>81</v>
      </c>
      <c r="BE420" s="76">
        <f>IF(N420="základní",J420,0)</f>
        <v>0</v>
      </c>
      <c r="BF420" s="76">
        <f>IF(N420="snížená",J420,0)</f>
        <v>0</v>
      </c>
      <c r="BG420" s="76">
        <f>IF(N420="zákl. přenesená",J420,0)</f>
        <v>0</v>
      </c>
      <c r="BH420" s="76">
        <f>IF(N420="sníž. přenesená",J420,0)</f>
        <v>0</v>
      </c>
      <c r="BI420" s="76">
        <f>IF(N420="nulová",J420,0)</f>
        <v>0</v>
      </c>
      <c r="BJ420" s="1" t="s">
        <v>79</v>
      </c>
      <c r="BK420" s="76">
        <f>ROUND(I420*H420,2)</f>
        <v>0</v>
      </c>
      <c r="BL420" s="1" t="s">
        <v>88</v>
      </c>
      <c r="BM420" s="75" t="s">
        <v>525</v>
      </c>
    </row>
    <row r="421" spans="2:65" s="84" customFormat="1" ht="20.399999999999999" x14ac:dyDescent="0.2">
      <c r="B421" s="85"/>
      <c r="C421" s="140"/>
      <c r="D421" s="135" t="s">
        <v>92</v>
      </c>
      <c r="E421" s="141" t="s">
        <v>10</v>
      </c>
      <c r="F421" s="142" t="s">
        <v>526</v>
      </c>
      <c r="G421" s="140"/>
      <c r="H421" s="143">
        <v>92.016999999999996</v>
      </c>
      <c r="I421" s="157"/>
      <c r="J421" s="140"/>
      <c r="K421" s="140"/>
      <c r="L421" s="85"/>
      <c r="M421" s="87"/>
      <c r="T421" s="88"/>
      <c r="AT421" s="86" t="s">
        <v>92</v>
      </c>
      <c r="AU421" s="86" t="s">
        <v>2</v>
      </c>
      <c r="AV421" s="84" t="s">
        <v>2</v>
      </c>
      <c r="AW421" s="84" t="s">
        <v>94</v>
      </c>
      <c r="AX421" s="84" t="s">
        <v>80</v>
      </c>
      <c r="AY421" s="86" t="s">
        <v>81</v>
      </c>
    </row>
    <row r="422" spans="2:65" s="84" customFormat="1" ht="20.399999999999999" x14ac:dyDescent="0.2">
      <c r="B422" s="85"/>
      <c r="C422" s="140"/>
      <c r="D422" s="135" t="s">
        <v>92</v>
      </c>
      <c r="E422" s="141" t="s">
        <v>10</v>
      </c>
      <c r="F422" s="142" t="s">
        <v>527</v>
      </c>
      <c r="G422" s="140"/>
      <c r="H422" s="143">
        <v>384.78</v>
      </c>
      <c r="I422" s="157"/>
      <c r="J422" s="140"/>
      <c r="K422" s="140"/>
      <c r="L422" s="85"/>
      <c r="M422" s="87"/>
      <c r="T422" s="88"/>
      <c r="AT422" s="86" t="s">
        <v>92</v>
      </c>
      <c r="AU422" s="86" t="s">
        <v>2</v>
      </c>
      <c r="AV422" s="84" t="s">
        <v>2</v>
      </c>
      <c r="AW422" s="84" t="s">
        <v>94</v>
      </c>
      <c r="AX422" s="84" t="s">
        <v>80</v>
      </c>
      <c r="AY422" s="86" t="s">
        <v>81</v>
      </c>
    </row>
    <row r="423" spans="2:65" s="84" customFormat="1" ht="20.399999999999999" x14ac:dyDescent="0.2">
      <c r="B423" s="85"/>
      <c r="C423" s="140"/>
      <c r="D423" s="135" t="s">
        <v>92</v>
      </c>
      <c r="E423" s="141" t="s">
        <v>10</v>
      </c>
      <c r="F423" s="142" t="s">
        <v>528</v>
      </c>
      <c r="G423" s="140"/>
      <c r="H423" s="143">
        <v>551.23199999999997</v>
      </c>
      <c r="I423" s="157"/>
      <c r="J423" s="140"/>
      <c r="K423" s="140"/>
      <c r="L423" s="85"/>
      <c r="M423" s="87"/>
      <c r="T423" s="88"/>
      <c r="AT423" s="86" t="s">
        <v>92</v>
      </c>
      <c r="AU423" s="86" t="s">
        <v>2</v>
      </c>
      <c r="AV423" s="84" t="s">
        <v>2</v>
      </c>
      <c r="AW423" s="84" t="s">
        <v>94</v>
      </c>
      <c r="AX423" s="84" t="s">
        <v>80</v>
      </c>
      <c r="AY423" s="86" t="s">
        <v>81</v>
      </c>
    </row>
    <row r="424" spans="2:65" s="84" customFormat="1" ht="20.399999999999999" x14ac:dyDescent="0.2">
      <c r="B424" s="85"/>
      <c r="C424" s="140"/>
      <c r="D424" s="135" t="s">
        <v>92</v>
      </c>
      <c r="E424" s="141" t="s">
        <v>10</v>
      </c>
      <c r="F424" s="142" t="s">
        <v>529</v>
      </c>
      <c r="G424" s="140"/>
      <c r="H424" s="143">
        <v>47.85</v>
      </c>
      <c r="I424" s="157"/>
      <c r="J424" s="140"/>
      <c r="K424" s="140"/>
      <c r="L424" s="85"/>
      <c r="M424" s="87"/>
      <c r="T424" s="88"/>
      <c r="AT424" s="86" t="s">
        <v>92</v>
      </c>
      <c r="AU424" s="86" t="s">
        <v>2</v>
      </c>
      <c r="AV424" s="84" t="s">
        <v>2</v>
      </c>
      <c r="AW424" s="84" t="s">
        <v>94</v>
      </c>
      <c r="AX424" s="84" t="s">
        <v>80</v>
      </c>
      <c r="AY424" s="86" t="s">
        <v>81</v>
      </c>
    </row>
    <row r="425" spans="2:65" s="84" customFormat="1" ht="20.399999999999999" x14ac:dyDescent="0.2">
      <c r="B425" s="85"/>
      <c r="C425" s="140"/>
      <c r="D425" s="135" t="s">
        <v>92</v>
      </c>
      <c r="E425" s="141" t="s">
        <v>10</v>
      </c>
      <c r="F425" s="142" t="s">
        <v>530</v>
      </c>
      <c r="G425" s="140"/>
      <c r="H425" s="143">
        <v>14.036</v>
      </c>
      <c r="I425" s="157"/>
      <c r="J425" s="140"/>
      <c r="K425" s="140"/>
      <c r="L425" s="85"/>
      <c r="M425" s="87"/>
      <c r="T425" s="88"/>
      <c r="AT425" s="86" t="s">
        <v>92</v>
      </c>
      <c r="AU425" s="86" t="s">
        <v>2</v>
      </c>
      <c r="AV425" s="84" t="s">
        <v>2</v>
      </c>
      <c r="AW425" s="84" t="s">
        <v>94</v>
      </c>
      <c r="AX425" s="84" t="s">
        <v>80</v>
      </c>
      <c r="AY425" s="86" t="s">
        <v>81</v>
      </c>
    </row>
    <row r="426" spans="2:65" s="84" customFormat="1" ht="20.399999999999999" x14ac:dyDescent="0.2">
      <c r="B426" s="85"/>
      <c r="C426" s="140"/>
      <c r="D426" s="135" t="s">
        <v>92</v>
      </c>
      <c r="E426" s="141" t="s">
        <v>10</v>
      </c>
      <c r="F426" s="142" t="s">
        <v>531</v>
      </c>
      <c r="G426" s="140"/>
      <c r="H426" s="143">
        <v>113.867</v>
      </c>
      <c r="I426" s="157"/>
      <c r="J426" s="140"/>
      <c r="K426" s="140"/>
      <c r="L426" s="85"/>
      <c r="M426" s="87"/>
      <c r="T426" s="88"/>
      <c r="AT426" s="86" t="s">
        <v>92</v>
      </c>
      <c r="AU426" s="86" t="s">
        <v>2</v>
      </c>
      <c r="AV426" s="84" t="s">
        <v>2</v>
      </c>
      <c r="AW426" s="84" t="s">
        <v>94</v>
      </c>
      <c r="AX426" s="84" t="s">
        <v>80</v>
      </c>
      <c r="AY426" s="86" t="s">
        <v>81</v>
      </c>
    </row>
    <row r="427" spans="2:65" s="84" customFormat="1" ht="20.399999999999999" x14ac:dyDescent="0.2">
      <c r="B427" s="85"/>
      <c r="C427" s="140"/>
      <c r="D427" s="135" t="s">
        <v>92</v>
      </c>
      <c r="E427" s="141" t="s">
        <v>10</v>
      </c>
      <c r="F427" s="142" t="s">
        <v>532</v>
      </c>
      <c r="G427" s="140"/>
      <c r="H427" s="143">
        <v>49.436</v>
      </c>
      <c r="I427" s="157"/>
      <c r="J427" s="140"/>
      <c r="K427" s="140"/>
      <c r="L427" s="85"/>
      <c r="M427" s="87"/>
      <c r="T427" s="88"/>
      <c r="AT427" s="86" t="s">
        <v>92</v>
      </c>
      <c r="AU427" s="86" t="s">
        <v>2</v>
      </c>
      <c r="AV427" s="84" t="s">
        <v>2</v>
      </c>
      <c r="AW427" s="84" t="s">
        <v>94</v>
      </c>
      <c r="AX427" s="84" t="s">
        <v>80</v>
      </c>
      <c r="AY427" s="86" t="s">
        <v>81</v>
      </c>
    </row>
    <row r="428" spans="2:65" s="84" customFormat="1" ht="20.399999999999999" x14ac:dyDescent="0.2">
      <c r="B428" s="85"/>
      <c r="C428" s="140"/>
      <c r="D428" s="135" t="s">
        <v>92</v>
      </c>
      <c r="E428" s="141" t="s">
        <v>10</v>
      </c>
      <c r="F428" s="142" t="s">
        <v>533</v>
      </c>
      <c r="G428" s="140"/>
      <c r="H428" s="143">
        <v>11.994</v>
      </c>
      <c r="I428" s="157"/>
      <c r="J428" s="140"/>
      <c r="K428" s="140"/>
      <c r="L428" s="85"/>
      <c r="M428" s="87"/>
      <c r="T428" s="88"/>
      <c r="AT428" s="86" t="s">
        <v>92</v>
      </c>
      <c r="AU428" s="86" t="s">
        <v>2</v>
      </c>
      <c r="AV428" s="84" t="s">
        <v>2</v>
      </c>
      <c r="AW428" s="84" t="s">
        <v>94</v>
      </c>
      <c r="AX428" s="84" t="s">
        <v>80</v>
      </c>
      <c r="AY428" s="86" t="s">
        <v>81</v>
      </c>
    </row>
    <row r="429" spans="2:65" s="84" customFormat="1" ht="20.399999999999999" x14ac:dyDescent="0.2">
      <c r="B429" s="85"/>
      <c r="C429" s="140"/>
      <c r="D429" s="135" t="s">
        <v>92</v>
      </c>
      <c r="E429" s="141" t="s">
        <v>10</v>
      </c>
      <c r="F429" s="142" t="s">
        <v>534</v>
      </c>
      <c r="G429" s="140"/>
      <c r="H429" s="143">
        <v>207.53899999999999</v>
      </c>
      <c r="I429" s="157"/>
      <c r="J429" s="140"/>
      <c r="K429" s="140"/>
      <c r="L429" s="85"/>
      <c r="M429" s="87"/>
      <c r="T429" s="88"/>
      <c r="AT429" s="86" t="s">
        <v>92</v>
      </c>
      <c r="AU429" s="86" t="s">
        <v>2</v>
      </c>
      <c r="AV429" s="84" t="s">
        <v>2</v>
      </c>
      <c r="AW429" s="84" t="s">
        <v>94</v>
      </c>
      <c r="AX429" s="84" t="s">
        <v>80</v>
      </c>
      <c r="AY429" s="86" t="s">
        <v>81</v>
      </c>
    </row>
    <row r="430" spans="2:65" s="84" customFormat="1" x14ac:dyDescent="0.2">
      <c r="B430" s="85"/>
      <c r="C430" s="140"/>
      <c r="D430" s="135" t="s">
        <v>92</v>
      </c>
      <c r="E430" s="141" t="s">
        <v>10</v>
      </c>
      <c r="F430" s="142" t="s">
        <v>535</v>
      </c>
      <c r="G430" s="140"/>
      <c r="H430" s="143">
        <v>1.877</v>
      </c>
      <c r="I430" s="157"/>
      <c r="J430" s="140"/>
      <c r="K430" s="140"/>
      <c r="L430" s="85"/>
      <c r="M430" s="87"/>
      <c r="T430" s="88"/>
      <c r="AT430" s="86" t="s">
        <v>92</v>
      </c>
      <c r="AU430" s="86" t="s">
        <v>2</v>
      </c>
      <c r="AV430" s="84" t="s">
        <v>2</v>
      </c>
      <c r="AW430" s="84" t="s">
        <v>94</v>
      </c>
      <c r="AX430" s="84" t="s">
        <v>80</v>
      </c>
      <c r="AY430" s="86" t="s">
        <v>81</v>
      </c>
    </row>
    <row r="431" spans="2:65" s="84" customFormat="1" x14ac:dyDescent="0.2">
      <c r="B431" s="85"/>
      <c r="C431" s="140"/>
      <c r="D431" s="135" t="s">
        <v>92</v>
      </c>
      <c r="E431" s="141" t="s">
        <v>10</v>
      </c>
      <c r="F431" s="142" t="s">
        <v>536</v>
      </c>
      <c r="G431" s="140"/>
      <c r="H431" s="143">
        <v>8.2750000000000004</v>
      </c>
      <c r="I431" s="157"/>
      <c r="J431" s="140"/>
      <c r="K431" s="140"/>
      <c r="L431" s="85"/>
      <c r="M431" s="87"/>
      <c r="T431" s="88"/>
      <c r="AT431" s="86" t="s">
        <v>92</v>
      </c>
      <c r="AU431" s="86" t="s">
        <v>2</v>
      </c>
      <c r="AV431" s="84" t="s">
        <v>2</v>
      </c>
      <c r="AW431" s="84" t="s">
        <v>94</v>
      </c>
      <c r="AX431" s="84" t="s">
        <v>80</v>
      </c>
      <c r="AY431" s="86" t="s">
        <v>81</v>
      </c>
    </row>
    <row r="432" spans="2:65" s="89" customFormat="1" x14ac:dyDescent="0.2">
      <c r="B432" s="90"/>
      <c r="C432" s="144"/>
      <c r="D432" s="135" t="s">
        <v>92</v>
      </c>
      <c r="E432" s="145" t="s">
        <v>10</v>
      </c>
      <c r="F432" s="146" t="s">
        <v>110</v>
      </c>
      <c r="G432" s="144"/>
      <c r="H432" s="147">
        <v>1482.903</v>
      </c>
      <c r="I432" s="158"/>
      <c r="J432" s="144"/>
      <c r="K432" s="144"/>
      <c r="L432" s="90"/>
      <c r="M432" s="92"/>
      <c r="T432" s="93"/>
      <c r="AT432" s="91" t="s">
        <v>92</v>
      </c>
      <c r="AU432" s="91" t="s">
        <v>2</v>
      </c>
      <c r="AV432" s="89" t="s">
        <v>88</v>
      </c>
      <c r="AW432" s="89" t="s">
        <v>94</v>
      </c>
      <c r="AX432" s="89" t="s">
        <v>79</v>
      </c>
      <c r="AY432" s="91" t="s">
        <v>81</v>
      </c>
    </row>
    <row r="433" spans="2:65" s="8" customFormat="1" ht="33" customHeight="1" x14ac:dyDescent="0.2">
      <c r="B433" s="69"/>
      <c r="C433" s="129" t="s">
        <v>537</v>
      </c>
      <c r="D433" s="129" t="s">
        <v>83</v>
      </c>
      <c r="E433" s="130" t="s">
        <v>538</v>
      </c>
      <c r="F433" s="131" t="s">
        <v>539</v>
      </c>
      <c r="G433" s="132" t="s">
        <v>286</v>
      </c>
      <c r="H433" s="133">
        <v>25209.350999999999</v>
      </c>
      <c r="I433" s="70"/>
      <c r="J433" s="134">
        <f>ROUND(I433*H433,2)</f>
        <v>0</v>
      </c>
      <c r="K433" s="131" t="s">
        <v>87</v>
      </c>
      <c r="L433" s="9"/>
      <c r="M433" s="71" t="s">
        <v>10</v>
      </c>
      <c r="N433" s="72" t="s">
        <v>32</v>
      </c>
      <c r="O433" s="73">
        <v>2E-3</v>
      </c>
      <c r="P433" s="73">
        <f>O433*H433</f>
        <v>50.418701999999996</v>
      </c>
      <c r="Q433" s="73">
        <v>0</v>
      </c>
      <c r="R433" s="73">
        <f>Q433*H433</f>
        <v>0</v>
      </c>
      <c r="S433" s="73">
        <v>0</v>
      </c>
      <c r="T433" s="74">
        <f>S433*H433</f>
        <v>0</v>
      </c>
      <c r="AR433" s="75" t="s">
        <v>88</v>
      </c>
      <c r="AT433" s="75" t="s">
        <v>83</v>
      </c>
      <c r="AU433" s="75" t="s">
        <v>2</v>
      </c>
      <c r="AY433" s="1" t="s">
        <v>81</v>
      </c>
      <c r="BE433" s="76">
        <f>IF(N433="základní",J433,0)</f>
        <v>0</v>
      </c>
      <c r="BF433" s="76">
        <f>IF(N433="snížená",J433,0)</f>
        <v>0</v>
      </c>
      <c r="BG433" s="76">
        <f>IF(N433="zákl. přenesená",J433,0)</f>
        <v>0</v>
      </c>
      <c r="BH433" s="76">
        <f>IF(N433="sníž. přenesená",J433,0)</f>
        <v>0</v>
      </c>
      <c r="BI433" s="76">
        <f>IF(N433="nulová",J433,0)</f>
        <v>0</v>
      </c>
      <c r="BJ433" s="1" t="s">
        <v>79</v>
      </c>
      <c r="BK433" s="76">
        <f>ROUND(I433*H433,2)</f>
        <v>0</v>
      </c>
      <c r="BL433" s="1" t="s">
        <v>88</v>
      </c>
      <c r="BM433" s="75" t="s">
        <v>540</v>
      </c>
    </row>
    <row r="434" spans="2:65" s="84" customFormat="1" x14ac:dyDescent="0.2">
      <c r="B434" s="85"/>
      <c r="C434" s="140"/>
      <c r="D434" s="135" t="s">
        <v>92</v>
      </c>
      <c r="E434" s="141" t="s">
        <v>10</v>
      </c>
      <c r="F434" s="142" t="s">
        <v>541</v>
      </c>
      <c r="G434" s="140"/>
      <c r="H434" s="143">
        <v>25209.350999999999</v>
      </c>
      <c r="I434" s="157"/>
      <c r="J434" s="140"/>
      <c r="K434" s="140"/>
      <c r="L434" s="85"/>
      <c r="M434" s="87"/>
      <c r="T434" s="88"/>
      <c r="AT434" s="86" t="s">
        <v>92</v>
      </c>
      <c r="AU434" s="86" t="s">
        <v>2</v>
      </c>
      <c r="AV434" s="84" t="s">
        <v>2</v>
      </c>
      <c r="AW434" s="84" t="s">
        <v>94</v>
      </c>
      <c r="AX434" s="84" t="s">
        <v>79</v>
      </c>
      <c r="AY434" s="86" t="s">
        <v>81</v>
      </c>
    </row>
    <row r="435" spans="2:65" s="8" customFormat="1" ht="33" customHeight="1" x14ac:dyDescent="0.2">
      <c r="B435" s="69"/>
      <c r="C435" s="129" t="s">
        <v>542</v>
      </c>
      <c r="D435" s="129" t="s">
        <v>83</v>
      </c>
      <c r="E435" s="130" t="s">
        <v>543</v>
      </c>
      <c r="F435" s="131" t="s">
        <v>544</v>
      </c>
      <c r="G435" s="132" t="s">
        <v>286</v>
      </c>
      <c r="H435" s="133">
        <v>10.151999999999999</v>
      </c>
      <c r="I435" s="70"/>
      <c r="J435" s="134">
        <f>ROUND(I435*H435,2)</f>
        <v>0</v>
      </c>
      <c r="K435" s="131" t="s">
        <v>87</v>
      </c>
      <c r="L435" s="9"/>
      <c r="M435" s="71" t="s">
        <v>10</v>
      </c>
      <c r="N435" s="72" t="s">
        <v>32</v>
      </c>
      <c r="O435" s="73">
        <v>0</v>
      </c>
      <c r="P435" s="73">
        <f>O435*H435</f>
        <v>0</v>
      </c>
      <c r="Q435" s="73">
        <v>0</v>
      </c>
      <c r="R435" s="73">
        <f>Q435*H435</f>
        <v>0</v>
      </c>
      <c r="S435" s="73">
        <v>0</v>
      </c>
      <c r="T435" s="74">
        <f>S435*H435</f>
        <v>0</v>
      </c>
      <c r="AR435" s="75" t="s">
        <v>88</v>
      </c>
      <c r="AT435" s="75" t="s">
        <v>83</v>
      </c>
      <c r="AU435" s="75" t="s">
        <v>2</v>
      </c>
      <c r="AY435" s="1" t="s">
        <v>81</v>
      </c>
      <c r="BE435" s="76">
        <f>IF(N435="základní",J435,0)</f>
        <v>0</v>
      </c>
      <c r="BF435" s="76">
        <f>IF(N435="snížená",J435,0)</f>
        <v>0</v>
      </c>
      <c r="BG435" s="76">
        <f>IF(N435="zákl. přenesená",J435,0)</f>
        <v>0</v>
      </c>
      <c r="BH435" s="76">
        <f>IF(N435="sníž. přenesená",J435,0)</f>
        <v>0</v>
      </c>
      <c r="BI435" s="76">
        <f>IF(N435="nulová",J435,0)</f>
        <v>0</v>
      </c>
      <c r="BJ435" s="1" t="s">
        <v>79</v>
      </c>
      <c r="BK435" s="76">
        <f>ROUND(I435*H435,2)</f>
        <v>0</v>
      </c>
      <c r="BL435" s="1" t="s">
        <v>88</v>
      </c>
      <c r="BM435" s="75" t="s">
        <v>545</v>
      </c>
    </row>
    <row r="436" spans="2:65" s="84" customFormat="1" x14ac:dyDescent="0.2">
      <c r="B436" s="85"/>
      <c r="C436" s="140"/>
      <c r="D436" s="135" t="s">
        <v>92</v>
      </c>
      <c r="E436" s="141" t="s">
        <v>10</v>
      </c>
      <c r="F436" s="142" t="s">
        <v>535</v>
      </c>
      <c r="G436" s="140"/>
      <c r="H436" s="143">
        <v>1.877</v>
      </c>
      <c r="I436" s="157"/>
      <c r="J436" s="140"/>
      <c r="K436" s="140"/>
      <c r="L436" s="85"/>
      <c r="M436" s="87"/>
      <c r="T436" s="88"/>
      <c r="AT436" s="86" t="s">
        <v>92</v>
      </c>
      <c r="AU436" s="86" t="s">
        <v>2</v>
      </c>
      <c r="AV436" s="84" t="s">
        <v>2</v>
      </c>
      <c r="AW436" s="84" t="s">
        <v>94</v>
      </c>
      <c r="AX436" s="84" t="s">
        <v>80</v>
      </c>
      <c r="AY436" s="86" t="s">
        <v>81</v>
      </c>
    </row>
    <row r="437" spans="2:65" s="84" customFormat="1" x14ac:dyDescent="0.2">
      <c r="B437" s="85"/>
      <c r="C437" s="140"/>
      <c r="D437" s="135" t="s">
        <v>92</v>
      </c>
      <c r="E437" s="141" t="s">
        <v>10</v>
      </c>
      <c r="F437" s="142" t="s">
        <v>536</v>
      </c>
      <c r="G437" s="140"/>
      <c r="H437" s="143">
        <v>8.2750000000000004</v>
      </c>
      <c r="I437" s="157"/>
      <c r="J437" s="140"/>
      <c r="K437" s="140"/>
      <c r="L437" s="85"/>
      <c r="M437" s="87"/>
      <c r="T437" s="88"/>
      <c r="AT437" s="86" t="s">
        <v>92</v>
      </c>
      <c r="AU437" s="86" t="s">
        <v>2</v>
      </c>
      <c r="AV437" s="84" t="s">
        <v>2</v>
      </c>
      <c r="AW437" s="84" t="s">
        <v>94</v>
      </c>
      <c r="AX437" s="84" t="s">
        <v>80</v>
      </c>
      <c r="AY437" s="86" t="s">
        <v>81</v>
      </c>
    </row>
    <row r="438" spans="2:65" s="89" customFormat="1" x14ac:dyDescent="0.2">
      <c r="B438" s="90"/>
      <c r="C438" s="144"/>
      <c r="D438" s="135" t="s">
        <v>92</v>
      </c>
      <c r="E438" s="145" t="s">
        <v>10</v>
      </c>
      <c r="F438" s="146" t="s">
        <v>110</v>
      </c>
      <c r="G438" s="144"/>
      <c r="H438" s="147">
        <v>10.151999999999999</v>
      </c>
      <c r="I438" s="158"/>
      <c r="J438" s="144"/>
      <c r="K438" s="144"/>
      <c r="L438" s="90"/>
      <c r="M438" s="92"/>
      <c r="T438" s="93"/>
      <c r="AT438" s="91" t="s">
        <v>92</v>
      </c>
      <c r="AU438" s="91" t="s">
        <v>2</v>
      </c>
      <c r="AV438" s="89" t="s">
        <v>88</v>
      </c>
      <c r="AW438" s="89" t="s">
        <v>94</v>
      </c>
      <c r="AX438" s="89" t="s">
        <v>79</v>
      </c>
      <c r="AY438" s="91" t="s">
        <v>81</v>
      </c>
    </row>
    <row r="439" spans="2:65" s="8" customFormat="1" ht="33" customHeight="1" x14ac:dyDescent="0.2">
      <c r="B439" s="69"/>
      <c r="C439" s="129" t="s">
        <v>546</v>
      </c>
      <c r="D439" s="129" t="s">
        <v>83</v>
      </c>
      <c r="E439" s="130" t="s">
        <v>547</v>
      </c>
      <c r="F439" s="131" t="s">
        <v>548</v>
      </c>
      <c r="G439" s="132" t="s">
        <v>286</v>
      </c>
      <c r="H439" s="133">
        <v>396.87200000000001</v>
      </c>
      <c r="I439" s="70"/>
      <c r="J439" s="134">
        <f>ROUND(I439*H439,2)</f>
        <v>0</v>
      </c>
      <c r="K439" s="131" t="s">
        <v>87</v>
      </c>
      <c r="L439" s="9"/>
      <c r="M439" s="71" t="s">
        <v>10</v>
      </c>
      <c r="N439" s="72" t="s">
        <v>32</v>
      </c>
      <c r="O439" s="73">
        <v>0</v>
      </c>
      <c r="P439" s="73">
        <f>O439*H439</f>
        <v>0</v>
      </c>
      <c r="Q439" s="73">
        <v>0</v>
      </c>
      <c r="R439" s="73">
        <f>Q439*H439</f>
        <v>0</v>
      </c>
      <c r="S439" s="73">
        <v>0</v>
      </c>
      <c r="T439" s="74">
        <f>S439*H439</f>
        <v>0</v>
      </c>
      <c r="AR439" s="75" t="s">
        <v>88</v>
      </c>
      <c r="AT439" s="75" t="s">
        <v>83</v>
      </c>
      <c r="AU439" s="75" t="s">
        <v>2</v>
      </c>
      <c r="AY439" s="1" t="s">
        <v>81</v>
      </c>
      <c r="BE439" s="76">
        <f>IF(N439="základní",J439,0)</f>
        <v>0</v>
      </c>
      <c r="BF439" s="76">
        <f>IF(N439="snížená",J439,0)</f>
        <v>0</v>
      </c>
      <c r="BG439" s="76">
        <f>IF(N439="zákl. přenesená",J439,0)</f>
        <v>0</v>
      </c>
      <c r="BH439" s="76">
        <f>IF(N439="sníž. přenesená",J439,0)</f>
        <v>0</v>
      </c>
      <c r="BI439" s="76">
        <f>IF(N439="nulová",J439,0)</f>
        <v>0</v>
      </c>
      <c r="BJ439" s="1" t="s">
        <v>79</v>
      </c>
      <c r="BK439" s="76">
        <f>ROUND(I439*H439,2)</f>
        <v>0</v>
      </c>
      <c r="BL439" s="1" t="s">
        <v>88</v>
      </c>
      <c r="BM439" s="75" t="s">
        <v>549</v>
      </c>
    </row>
    <row r="440" spans="2:65" s="84" customFormat="1" ht="20.399999999999999" x14ac:dyDescent="0.2">
      <c r="B440" s="85"/>
      <c r="C440" s="140"/>
      <c r="D440" s="135" t="s">
        <v>92</v>
      </c>
      <c r="E440" s="141" t="s">
        <v>10</v>
      </c>
      <c r="F440" s="142" t="s">
        <v>530</v>
      </c>
      <c r="G440" s="140"/>
      <c r="H440" s="143">
        <v>14.036</v>
      </c>
      <c r="I440" s="157"/>
      <c r="J440" s="140"/>
      <c r="K440" s="140"/>
      <c r="L440" s="85"/>
      <c r="M440" s="87"/>
      <c r="T440" s="88"/>
      <c r="AT440" s="86" t="s">
        <v>92</v>
      </c>
      <c r="AU440" s="86" t="s">
        <v>2</v>
      </c>
      <c r="AV440" s="84" t="s">
        <v>2</v>
      </c>
      <c r="AW440" s="84" t="s">
        <v>94</v>
      </c>
      <c r="AX440" s="84" t="s">
        <v>80</v>
      </c>
      <c r="AY440" s="86" t="s">
        <v>81</v>
      </c>
    </row>
    <row r="441" spans="2:65" s="84" customFormat="1" ht="20.399999999999999" x14ac:dyDescent="0.2">
      <c r="B441" s="85"/>
      <c r="C441" s="140"/>
      <c r="D441" s="135" t="s">
        <v>92</v>
      </c>
      <c r="E441" s="141" t="s">
        <v>10</v>
      </c>
      <c r="F441" s="142" t="s">
        <v>531</v>
      </c>
      <c r="G441" s="140"/>
      <c r="H441" s="143">
        <v>113.867</v>
      </c>
      <c r="I441" s="157"/>
      <c r="J441" s="140"/>
      <c r="K441" s="140"/>
      <c r="L441" s="85"/>
      <c r="M441" s="87"/>
      <c r="T441" s="88"/>
      <c r="AT441" s="86" t="s">
        <v>92</v>
      </c>
      <c r="AU441" s="86" t="s">
        <v>2</v>
      </c>
      <c r="AV441" s="84" t="s">
        <v>2</v>
      </c>
      <c r="AW441" s="84" t="s">
        <v>94</v>
      </c>
      <c r="AX441" s="84" t="s">
        <v>80</v>
      </c>
      <c r="AY441" s="86" t="s">
        <v>81</v>
      </c>
    </row>
    <row r="442" spans="2:65" s="84" customFormat="1" ht="20.399999999999999" x14ac:dyDescent="0.2">
      <c r="B442" s="85"/>
      <c r="C442" s="140"/>
      <c r="D442" s="135" t="s">
        <v>92</v>
      </c>
      <c r="E442" s="141" t="s">
        <v>10</v>
      </c>
      <c r="F442" s="142" t="s">
        <v>532</v>
      </c>
      <c r="G442" s="140"/>
      <c r="H442" s="143">
        <v>49.436</v>
      </c>
      <c r="I442" s="157"/>
      <c r="J442" s="140"/>
      <c r="K442" s="140"/>
      <c r="L442" s="85"/>
      <c r="M442" s="87"/>
      <c r="T442" s="88"/>
      <c r="AT442" s="86" t="s">
        <v>92</v>
      </c>
      <c r="AU442" s="86" t="s">
        <v>2</v>
      </c>
      <c r="AV442" s="84" t="s">
        <v>2</v>
      </c>
      <c r="AW442" s="84" t="s">
        <v>94</v>
      </c>
      <c r="AX442" s="84" t="s">
        <v>80</v>
      </c>
      <c r="AY442" s="86" t="s">
        <v>81</v>
      </c>
    </row>
    <row r="443" spans="2:65" s="84" customFormat="1" ht="20.399999999999999" x14ac:dyDescent="0.2">
      <c r="B443" s="85"/>
      <c r="C443" s="140"/>
      <c r="D443" s="135" t="s">
        <v>92</v>
      </c>
      <c r="E443" s="141" t="s">
        <v>10</v>
      </c>
      <c r="F443" s="142" t="s">
        <v>533</v>
      </c>
      <c r="G443" s="140"/>
      <c r="H443" s="143">
        <v>11.994</v>
      </c>
      <c r="I443" s="157"/>
      <c r="J443" s="140"/>
      <c r="K443" s="140"/>
      <c r="L443" s="85"/>
      <c r="M443" s="87"/>
      <c r="T443" s="88"/>
      <c r="AT443" s="86" t="s">
        <v>92</v>
      </c>
      <c r="AU443" s="86" t="s">
        <v>2</v>
      </c>
      <c r="AV443" s="84" t="s">
        <v>2</v>
      </c>
      <c r="AW443" s="84" t="s">
        <v>94</v>
      </c>
      <c r="AX443" s="84" t="s">
        <v>80</v>
      </c>
      <c r="AY443" s="86" t="s">
        <v>81</v>
      </c>
    </row>
    <row r="444" spans="2:65" s="84" customFormat="1" ht="20.399999999999999" x14ac:dyDescent="0.2">
      <c r="B444" s="85"/>
      <c r="C444" s="140"/>
      <c r="D444" s="135" t="s">
        <v>92</v>
      </c>
      <c r="E444" s="141" t="s">
        <v>10</v>
      </c>
      <c r="F444" s="142" t="s">
        <v>534</v>
      </c>
      <c r="G444" s="140"/>
      <c r="H444" s="143">
        <v>207.53899999999999</v>
      </c>
      <c r="I444" s="157"/>
      <c r="J444" s="140"/>
      <c r="K444" s="140"/>
      <c r="L444" s="85"/>
      <c r="M444" s="87"/>
      <c r="T444" s="88"/>
      <c r="AT444" s="86" t="s">
        <v>92</v>
      </c>
      <c r="AU444" s="86" t="s">
        <v>2</v>
      </c>
      <c r="AV444" s="84" t="s">
        <v>2</v>
      </c>
      <c r="AW444" s="84" t="s">
        <v>94</v>
      </c>
      <c r="AX444" s="84" t="s">
        <v>80</v>
      </c>
      <c r="AY444" s="86" t="s">
        <v>81</v>
      </c>
    </row>
    <row r="445" spans="2:65" s="89" customFormat="1" x14ac:dyDescent="0.2">
      <c r="B445" s="90"/>
      <c r="C445" s="144"/>
      <c r="D445" s="135" t="s">
        <v>92</v>
      </c>
      <c r="E445" s="145" t="s">
        <v>10</v>
      </c>
      <c r="F445" s="146" t="s">
        <v>110</v>
      </c>
      <c r="G445" s="144"/>
      <c r="H445" s="147">
        <v>396.87200000000001</v>
      </c>
      <c r="I445" s="158"/>
      <c r="J445" s="144"/>
      <c r="K445" s="144"/>
      <c r="L445" s="90"/>
      <c r="M445" s="92"/>
      <c r="T445" s="93"/>
      <c r="AT445" s="91" t="s">
        <v>92</v>
      </c>
      <c r="AU445" s="91" t="s">
        <v>2</v>
      </c>
      <c r="AV445" s="89" t="s">
        <v>88</v>
      </c>
      <c r="AW445" s="89" t="s">
        <v>94</v>
      </c>
      <c r="AX445" s="89" t="s">
        <v>79</v>
      </c>
      <c r="AY445" s="91" t="s">
        <v>81</v>
      </c>
    </row>
    <row r="446" spans="2:65" s="8" customFormat="1" ht="33" customHeight="1" x14ac:dyDescent="0.2">
      <c r="B446" s="69"/>
      <c r="C446" s="129" t="s">
        <v>550</v>
      </c>
      <c r="D446" s="129" t="s">
        <v>83</v>
      </c>
      <c r="E446" s="130" t="s">
        <v>551</v>
      </c>
      <c r="F446" s="131" t="s">
        <v>285</v>
      </c>
      <c r="G446" s="132" t="s">
        <v>286</v>
      </c>
      <c r="H446" s="133">
        <v>1075.8789999999999</v>
      </c>
      <c r="I446" s="70"/>
      <c r="J446" s="134">
        <f>ROUND(I446*H446,2)</f>
        <v>0</v>
      </c>
      <c r="K446" s="131" t="s">
        <v>87</v>
      </c>
      <c r="L446" s="9"/>
      <c r="M446" s="71" t="s">
        <v>10</v>
      </c>
      <c r="N446" s="72" t="s">
        <v>32</v>
      </c>
      <c r="O446" s="73">
        <v>0</v>
      </c>
      <c r="P446" s="73">
        <f>O446*H446</f>
        <v>0</v>
      </c>
      <c r="Q446" s="73">
        <v>0</v>
      </c>
      <c r="R446" s="73">
        <f>Q446*H446</f>
        <v>0</v>
      </c>
      <c r="S446" s="73">
        <v>0</v>
      </c>
      <c r="T446" s="74">
        <f>S446*H446</f>
        <v>0</v>
      </c>
      <c r="AR446" s="75" t="s">
        <v>88</v>
      </c>
      <c r="AT446" s="75" t="s">
        <v>83</v>
      </c>
      <c r="AU446" s="75" t="s">
        <v>2</v>
      </c>
      <c r="AY446" s="1" t="s">
        <v>81</v>
      </c>
      <c r="BE446" s="76">
        <f>IF(N446="základní",J446,0)</f>
        <v>0</v>
      </c>
      <c r="BF446" s="76">
        <f>IF(N446="snížená",J446,0)</f>
        <v>0</v>
      </c>
      <c r="BG446" s="76">
        <f>IF(N446="zákl. přenesená",J446,0)</f>
        <v>0</v>
      </c>
      <c r="BH446" s="76">
        <f>IF(N446="sníž. přenesená",J446,0)</f>
        <v>0</v>
      </c>
      <c r="BI446" s="76">
        <f>IF(N446="nulová",J446,0)</f>
        <v>0</v>
      </c>
      <c r="BJ446" s="1" t="s">
        <v>79</v>
      </c>
      <c r="BK446" s="76">
        <f>ROUND(I446*H446,2)</f>
        <v>0</v>
      </c>
      <c r="BL446" s="1" t="s">
        <v>88</v>
      </c>
      <c r="BM446" s="75" t="s">
        <v>552</v>
      </c>
    </row>
    <row r="447" spans="2:65" s="84" customFormat="1" ht="20.399999999999999" x14ac:dyDescent="0.2">
      <c r="B447" s="85"/>
      <c r="C447" s="140"/>
      <c r="D447" s="135" t="s">
        <v>92</v>
      </c>
      <c r="E447" s="141" t="s">
        <v>10</v>
      </c>
      <c r="F447" s="142" t="s">
        <v>526</v>
      </c>
      <c r="G447" s="140"/>
      <c r="H447" s="143">
        <v>92.016999999999996</v>
      </c>
      <c r="I447" s="157"/>
      <c r="J447" s="140"/>
      <c r="K447" s="140"/>
      <c r="L447" s="85"/>
      <c r="M447" s="87"/>
      <c r="T447" s="88"/>
      <c r="AT447" s="86" t="s">
        <v>92</v>
      </c>
      <c r="AU447" s="86" t="s">
        <v>2</v>
      </c>
      <c r="AV447" s="84" t="s">
        <v>2</v>
      </c>
      <c r="AW447" s="84" t="s">
        <v>94</v>
      </c>
      <c r="AX447" s="84" t="s">
        <v>80</v>
      </c>
      <c r="AY447" s="86" t="s">
        <v>81</v>
      </c>
    </row>
    <row r="448" spans="2:65" s="84" customFormat="1" ht="20.399999999999999" x14ac:dyDescent="0.2">
      <c r="B448" s="85"/>
      <c r="C448" s="140"/>
      <c r="D448" s="135" t="s">
        <v>92</v>
      </c>
      <c r="E448" s="141" t="s">
        <v>10</v>
      </c>
      <c r="F448" s="142" t="s">
        <v>527</v>
      </c>
      <c r="G448" s="140"/>
      <c r="H448" s="143">
        <v>384.78</v>
      </c>
      <c r="I448" s="157"/>
      <c r="J448" s="140"/>
      <c r="K448" s="140"/>
      <c r="L448" s="85"/>
      <c r="M448" s="87"/>
      <c r="T448" s="88"/>
      <c r="AT448" s="86" t="s">
        <v>92</v>
      </c>
      <c r="AU448" s="86" t="s">
        <v>2</v>
      </c>
      <c r="AV448" s="84" t="s">
        <v>2</v>
      </c>
      <c r="AW448" s="84" t="s">
        <v>94</v>
      </c>
      <c r="AX448" s="84" t="s">
        <v>80</v>
      </c>
      <c r="AY448" s="86" t="s">
        <v>81</v>
      </c>
    </row>
    <row r="449" spans="2:65" s="84" customFormat="1" ht="20.399999999999999" x14ac:dyDescent="0.2">
      <c r="B449" s="85"/>
      <c r="C449" s="140"/>
      <c r="D449" s="135" t="s">
        <v>92</v>
      </c>
      <c r="E449" s="141" t="s">
        <v>10</v>
      </c>
      <c r="F449" s="142" t="s">
        <v>528</v>
      </c>
      <c r="G449" s="140"/>
      <c r="H449" s="143">
        <v>551.23199999999997</v>
      </c>
      <c r="I449" s="157"/>
      <c r="J449" s="140"/>
      <c r="K449" s="140"/>
      <c r="L449" s="85"/>
      <c r="M449" s="87"/>
      <c r="T449" s="88"/>
      <c r="AT449" s="86" t="s">
        <v>92</v>
      </c>
      <c r="AU449" s="86" t="s">
        <v>2</v>
      </c>
      <c r="AV449" s="84" t="s">
        <v>2</v>
      </c>
      <c r="AW449" s="84" t="s">
        <v>94</v>
      </c>
      <c r="AX449" s="84" t="s">
        <v>80</v>
      </c>
      <c r="AY449" s="86" t="s">
        <v>81</v>
      </c>
    </row>
    <row r="450" spans="2:65" s="84" customFormat="1" ht="20.399999999999999" x14ac:dyDescent="0.2">
      <c r="B450" s="85"/>
      <c r="C450" s="140"/>
      <c r="D450" s="135" t="s">
        <v>92</v>
      </c>
      <c r="E450" s="141" t="s">
        <v>10</v>
      </c>
      <c r="F450" s="142" t="s">
        <v>529</v>
      </c>
      <c r="G450" s="140"/>
      <c r="H450" s="143">
        <v>47.85</v>
      </c>
      <c r="I450" s="157"/>
      <c r="J450" s="140"/>
      <c r="K450" s="140"/>
      <c r="L450" s="85"/>
      <c r="M450" s="87"/>
      <c r="T450" s="88"/>
      <c r="AT450" s="86" t="s">
        <v>92</v>
      </c>
      <c r="AU450" s="86" t="s">
        <v>2</v>
      </c>
      <c r="AV450" s="84" t="s">
        <v>2</v>
      </c>
      <c r="AW450" s="84" t="s">
        <v>94</v>
      </c>
      <c r="AX450" s="84" t="s">
        <v>80</v>
      </c>
      <c r="AY450" s="86" t="s">
        <v>81</v>
      </c>
    </row>
    <row r="451" spans="2:65" s="89" customFormat="1" x14ac:dyDescent="0.2">
      <c r="B451" s="90"/>
      <c r="C451" s="144"/>
      <c r="D451" s="135" t="s">
        <v>92</v>
      </c>
      <c r="E451" s="145" t="s">
        <v>10</v>
      </c>
      <c r="F451" s="146" t="s">
        <v>110</v>
      </c>
      <c r="G451" s="144"/>
      <c r="H451" s="147">
        <v>1075.8789999999999</v>
      </c>
      <c r="I451" s="158"/>
      <c r="J451" s="144"/>
      <c r="K451" s="144"/>
      <c r="L451" s="90"/>
      <c r="M451" s="92"/>
      <c r="T451" s="93"/>
      <c r="AT451" s="91" t="s">
        <v>92</v>
      </c>
      <c r="AU451" s="91" t="s">
        <v>2</v>
      </c>
      <c r="AV451" s="89" t="s">
        <v>88</v>
      </c>
      <c r="AW451" s="89" t="s">
        <v>94</v>
      </c>
      <c r="AX451" s="89" t="s">
        <v>79</v>
      </c>
      <c r="AY451" s="91" t="s">
        <v>81</v>
      </c>
    </row>
    <row r="452" spans="2:65" s="61" customFormat="1" ht="22.95" customHeight="1" x14ac:dyDescent="0.25">
      <c r="B452" s="62"/>
      <c r="C452" s="123"/>
      <c r="D452" s="124" t="s">
        <v>76</v>
      </c>
      <c r="E452" s="127" t="s">
        <v>553</v>
      </c>
      <c r="F452" s="127" t="s">
        <v>554</v>
      </c>
      <c r="G452" s="123"/>
      <c r="H452" s="123"/>
      <c r="I452" s="155"/>
      <c r="J452" s="128">
        <f>BK452</f>
        <v>0</v>
      </c>
      <c r="K452" s="123"/>
      <c r="L452" s="62"/>
      <c r="M452" s="64"/>
      <c r="P452" s="65">
        <f>P453</f>
        <v>6214.2047600000005</v>
      </c>
      <c r="R452" s="65">
        <f>R453</f>
        <v>0</v>
      </c>
      <c r="T452" s="66">
        <f>T453</f>
        <v>0</v>
      </c>
      <c r="AR452" s="63" t="s">
        <v>79</v>
      </c>
      <c r="AT452" s="67" t="s">
        <v>76</v>
      </c>
      <c r="AU452" s="67" t="s">
        <v>79</v>
      </c>
      <c r="AY452" s="63" t="s">
        <v>81</v>
      </c>
      <c r="BK452" s="68">
        <f>BK453</f>
        <v>0</v>
      </c>
    </row>
    <row r="453" spans="2:65" s="8" customFormat="1" ht="44.25" customHeight="1" x14ac:dyDescent="0.2">
      <c r="B453" s="69"/>
      <c r="C453" s="129" t="s">
        <v>555</v>
      </c>
      <c r="D453" s="129" t="s">
        <v>83</v>
      </c>
      <c r="E453" s="130" t="s">
        <v>556</v>
      </c>
      <c r="F453" s="131" t="s">
        <v>557</v>
      </c>
      <c r="G453" s="132" t="s">
        <v>286</v>
      </c>
      <c r="H453" s="133">
        <v>4198.7870000000003</v>
      </c>
      <c r="I453" s="70"/>
      <c r="J453" s="134">
        <f>ROUND(I453*H453,2)</f>
        <v>0</v>
      </c>
      <c r="K453" s="131"/>
      <c r="L453" s="9"/>
      <c r="M453" s="97" t="s">
        <v>10</v>
      </c>
      <c r="N453" s="98" t="s">
        <v>32</v>
      </c>
      <c r="O453" s="99">
        <v>1.48</v>
      </c>
      <c r="P453" s="99">
        <f>O453*H453</f>
        <v>6214.2047600000005</v>
      </c>
      <c r="Q453" s="99">
        <v>0</v>
      </c>
      <c r="R453" s="99">
        <f>Q453*H453</f>
        <v>0</v>
      </c>
      <c r="S453" s="99">
        <v>0</v>
      </c>
      <c r="T453" s="100">
        <f>S453*H453</f>
        <v>0</v>
      </c>
      <c r="AR453" s="75" t="s">
        <v>88</v>
      </c>
      <c r="AT453" s="75" t="s">
        <v>83</v>
      </c>
      <c r="AU453" s="75" t="s">
        <v>2</v>
      </c>
      <c r="AY453" s="1" t="s">
        <v>81</v>
      </c>
      <c r="BE453" s="76">
        <f>IF(N453="základní",J453,0)</f>
        <v>0</v>
      </c>
      <c r="BF453" s="76">
        <f>IF(N453="snížená",J453,0)</f>
        <v>0</v>
      </c>
      <c r="BG453" s="76">
        <f>IF(N453="zákl. přenesená",J453,0)</f>
        <v>0</v>
      </c>
      <c r="BH453" s="76">
        <f>IF(N453="sníž. přenesená",J453,0)</f>
        <v>0</v>
      </c>
      <c r="BI453" s="76">
        <f>IF(N453="nulová",J453,0)</f>
        <v>0</v>
      </c>
      <c r="BJ453" s="1" t="s">
        <v>79</v>
      </c>
      <c r="BK453" s="76">
        <f>ROUND(I453*H453,2)</f>
        <v>0</v>
      </c>
      <c r="BL453" s="1" t="s">
        <v>88</v>
      </c>
      <c r="BM453" s="75" t="s">
        <v>558</v>
      </c>
    </row>
    <row r="454" spans="2:65" s="8" customFormat="1" ht="6.9" customHeight="1" x14ac:dyDescent="0.2">
      <c r="B454" s="35"/>
      <c r="C454" s="36"/>
      <c r="D454" s="36"/>
      <c r="E454" s="36"/>
      <c r="F454" s="36"/>
      <c r="G454" s="36"/>
      <c r="H454" s="36"/>
      <c r="I454" s="36"/>
      <c r="J454" s="36"/>
      <c r="K454" s="36"/>
      <c r="L454" s="9"/>
    </row>
  </sheetData>
  <sheetProtection algorithmName="SHA-512" hashValue="leiqXPE5l8sp2YGHKRRrPghLxUj2cD0CjXE1pyo3T0rA1qzu613RTAyLhW8pVmgysJLcEiWFJguy+NMPCWelww==" saltValue="ENh53jxxXHQoqbzGzOQXRg==" spinCount="100000" sheet="1" objects="1" scenarios="1"/>
  <autoFilter ref="C124:K453" xr:uid="{00000000-0009-0000-0000-000036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24 - Přípojky Libochovany</vt:lpstr>
      <vt:lpstr>'24 - Přípojky Libochovany'!Názvy_tisku</vt:lpstr>
      <vt:lpstr>'24 - Přípojky Libochovany'!Oblast_tisku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Dítě Lubor</dc:creator>
  <cp:lastModifiedBy>Radek Vraný</cp:lastModifiedBy>
  <dcterms:created xsi:type="dcterms:W3CDTF">2025-02-11T15:06:16Z</dcterms:created>
  <dcterms:modified xsi:type="dcterms:W3CDTF">2025-02-11T19:57:14Z</dcterms:modified>
</cp:coreProperties>
</file>