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skotova\Documents\Broňa\VEŘEJNÉ ZAKÁZKY - PROJEKTY\VO - EE do země\VŘ\Vyhlášení\"/>
    </mc:Choice>
  </mc:AlternateContent>
  <xr:revisionPtr revIDLastSave="0" documentId="8_{A31888AD-BE0A-4645-91AB-806318A4956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kapitulace stavby" sheetId="3" r:id="rId1"/>
    <sheet name="Bodový rozpi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  <c r="C43" i="3"/>
  <c r="C30" i="3"/>
  <c r="C22" i="3"/>
  <c r="C12" i="3" l="1"/>
  <c r="D22" i="3"/>
  <c r="G22" i="3" s="1"/>
  <c r="G38" i="3" s="1"/>
  <c r="D30" i="3" s="1"/>
  <c r="G54" i="1"/>
  <c r="G55" i="1"/>
  <c r="G56" i="1"/>
  <c r="G57" i="1"/>
  <c r="G59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43" i="1"/>
  <c r="G44" i="1"/>
  <c r="G45" i="1"/>
  <c r="G46" i="1"/>
  <c r="G47" i="1"/>
  <c r="G48" i="1"/>
  <c r="G49" i="1"/>
  <c r="G50" i="1"/>
  <c r="G51" i="1"/>
  <c r="G53" i="1"/>
  <c r="G39" i="1"/>
  <c r="G40" i="1"/>
  <c r="G42" i="1"/>
  <c r="G33" i="1"/>
  <c r="G34" i="1"/>
  <c r="G35" i="1"/>
  <c r="G36" i="1"/>
  <c r="G38" i="1"/>
  <c r="G32" i="1"/>
  <c r="G26" i="1"/>
  <c r="G27" i="1"/>
  <c r="G28" i="1"/>
  <c r="G29" i="1"/>
  <c r="G30" i="1"/>
  <c r="G25" i="1"/>
  <c r="G13" i="1"/>
  <c r="G14" i="1"/>
  <c r="G15" i="1"/>
  <c r="G16" i="1"/>
  <c r="G17" i="1"/>
  <c r="G18" i="1"/>
  <c r="G19" i="1"/>
  <c r="G20" i="1"/>
  <c r="G21" i="1"/>
  <c r="G22" i="1"/>
  <c r="G23" i="1"/>
  <c r="G12" i="1"/>
  <c r="G75" i="1" l="1"/>
  <c r="C61" i="3" s="1"/>
  <c r="C62" i="3" s="1"/>
  <c r="G36" i="3"/>
  <c r="G45" i="3"/>
  <c r="D43" i="3" l="1"/>
  <c r="G44" i="3"/>
</calcChain>
</file>

<file path=xl/sharedStrings.xml><?xml version="1.0" encoding="utf-8"?>
<sst xmlns="http://schemas.openxmlformats.org/spreadsheetml/2006/main" count="340" uniqueCount="212">
  <si>
    <t>BODOVÝ ROZPIS</t>
  </si>
  <si>
    <t>Název stavby:</t>
  </si>
  <si>
    <t>Blevice - obnova veřejného osvětlení</t>
  </si>
  <si>
    <t>Datum:</t>
  </si>
  <si>
    <t>15.05.2023</t>
  </si>
  <si>
    <t>Definice SAP:</t>
  </si>
  <si>
    <t>V01</t>
  </si>
  <si>
    <t>Verze NZ:</t>
  </si>
  <si>
    <t>00222</t>
  </si>
  <si>
    <t>Okres:</t>
  </si>
  <si>
    <t>Kladno</t>
  </si>
  <si>
    <t>Oblast:</t>
  </si>
  <si>
    <t>Střed</t>
  </si>
  <si>
    <t>Hl. projektant:</t>
  </si>
  <si>
    <t>qtdudekmil</t>
  </si>
  <si>
    <t>Oblast ocenění:</t>
  </si>
  <si>
    <t>Projekt. firma:</t>
  </si>
  <si>
    <t>EQUANS Services a.s.</t>
  </si>
  <si>
    <t>Kód</t>
  </si>
  <si>
    <t>Typ práce/ materiálu</t>
  </si>
  <si>
    <t>Název</t>
  </si>
  <si>
    <t>Množství celkové</t>
  </si>
  <si>
    <t>MJ</t>
  </si>
  <si>
    <t>Cena jednotková</t>
  </si>
  <si>
    <t>Cena celková</t>
  </si>
  <si>
    <t>SO01</t>
  </si>
  <si>
    <t>Montáž VO</t>
  </si>
  <si>
    <t>320</t>
  </si>
  <si>
    <t xml:space="preserve">vedení kabelové NN </t>
  </si>
  <si>
    <t>POB0001</t>
  </si>
  <si>
    <t>ob</t>
  </si>
  <si>
    <t>KS</t>
  </si>
  <si>
    <t>RAB16</t>
  </si>
  <si>
    <t>M</t>
  </si>
  <si>
    <t>RYHY 50X85CM ZASTAV.UZEMI TR3</t>
  </si>
  <si>
    <t>V</t>
  </si>
  <si>
    <t>RAB22</t>
  </si>
  <si>
    <t>RYHY 50X120CM ZASTAV.UZEMI TR3</t>
  </si>
  <si>
    <t>RAB89</t>
  </si>
  <si>
    <t>VYKOP RYHY ATYP ZASTAV.UZEMI TR3</t>
  </si>
  <si>
    <t>M3</t>
  </si>
  <si>
    <t>RAB93</t>
  </si>
  <si>
    <t>ZASYP RYHY ATYP ZASTAV.UZEMI TR3</t>
  </si>
  <si>
    <t>RDB51</t>
  </si>
  <si>
    <t>KAB.LOZE PISKOVE NN SIRE 50 CM,BEZ ZAKR.</t>
  </si>
  <si>
    <t>RDB71</t>
  </si>
  <si>
    <t>KRYTI KABELU PE PASEM SIRKY 170 MM</t>
  </si>
  <si>
    <t>RDB72</t>
  </si>
  <si>
    <t>KRYTI KABELU PE PASEM SIRKY 300 MM</t>
  </si>
  <si>
    <t>POB0002</t>
  </si>
  <si>
    <t>Kabely, uzemění</t>
  </si>
  <si>
    <t>SMB56</t>
  </si>
  <si>
    <t>KABEL 1-CYKY-J 4X10 1000V VOLNE ULOZENY</t>
  </si>
  <si>
    <t>SMB57</t>
  </si>
  <si>
    <t>KABEL 1-CYKY-J 4X10 1000V PEVNE ULOZENY</t>
  </si>
  <si>
    <t>1000001220</t>
  </si>
  <si>
    <t>DRAT FEZN PRUM.10MM ZEMNICI(BAL.50KG)</t>
  </si>
  <si>
    <t>KG</t>
  </si>
  <si>
    <t>DQB60</t>
  </si>
  <si>
    <t>SPOJENI UZEM.LAN FEZN 50MM UNIVERZ.SVORK</t>
  </si>
  <si>
    <t>NES02</t>
  </si>
  <si>
    <t>svorka spojovací pro lano D 8-10 mm</t>
  </si>
  <si>
    <t>NES01</t>
  </si>
  <si>
    <t>Montáž uzemňovacího vedení FeZn pomocí svorek v zemi drátem o průměru do 10 mm</t>
  </si>
  <si>
    <t>POB0003</t>
  </si>
  <si>
    <t>Chráničky / žlaby</t>
  </si>
  <si>
    <t>ELB43</t>
  </si>
  <si>
    <t>TRUBKA KORUG. PE KORUFLEX 110/91 OHEBNA</t>
  </si>
  <si>
    <t>ELB40</t>
  </si>
  <si>
    <t>TRUBKA KORUG. PE KORUFLEX 63/50 OHEBNA</t>
  </si>
  <si>
    <t>CHB40</t>
  </si>
  <si>
    <t>PRIPL.NA ZATAH. KABELU V OCHRANNE TRUBCE</t>
  </si>
  <si>
    <t>EJB95</t>
  </si>
  <si>
    <t>ZLAB KAB. PVC 1200X120X100 TL4 S VIKEM</t>
  </si>
  <si>
    <t>RDB58</t>
  </si>
  <si>
    <t>ZASYPY PISKEM FR.0-4</t>
  </si>
  <si>
    <t>POB0004</t>
  </si>
  <si>
    <t>Protlak</t>
  </si>
  <si>
    <t>REB52</t>
  </si>
  <si>
    <t>JAMY PROTLAKY NN V ZAST.UZEMI TR3</t>
  </si>
  <si>
    <t>REB56</t>
  </si>
  <si>
    <t>ROZSIR JAMY PROTLAKY NN V ZAST.UZEMI TR3</t>
  </si>
  <si>
    <t>RFB08</t>
  </si>
  <si>
    <t>PROTLAK RIZENY DO 110 MM VC.TRUBKY</t>
  </si>
  <si>
    <t>POB0005</t>
  </si>
  <si>
    <t>Povrchy</t>
  </si>
  <si>
    <t>MEB65</t>
  </si>
  <si>
    <t>ODSTRAN.VOZOVKY ASFALT. KRYT NAD VYKOPEM</t>
  </si>
  <si>
    <t>M2</t>
  </si>
  <si>
    <t>MEB66</t>
  </si>
  <si>
    <t>ZRIZENI VOZOVKY ASFALT. KRYT NAD VYKOPEM</t>
  </si>
  <si>
    <t>MEB67</t>
  </si>
  <si>
    <t>ODSTRAN. VOZOVKY ASFALT. KRYT MIMO VYKOP</t>
  </si>
  <si>
    <t>MEB68</t>
  </si>
  <si>
    <t>ZRIZENI VOZOVKY ASFALT. KRYT MIMO VYKOP</t>
  </si>
  <si>
    <t>MEB83</t>
  </si>
  <si>
    <t>ODSTR.CHODNIK,VOZOVKA STERKODRT NADVYKOP</t>
  </si>
  <si>
    <t>MEB84</t>
  </si>
  <si>
    <t>ZRIZ.CHODNIK,VOZOVKA STERKODRT NAD VYKOP</t>
  </si>
  <si>
    <t>RDB93</t>
  </si>
  <si>
    <t>OBNOVA STERK.CESTY PO VYKOPKU MIMO VYKOP</t>
  </si>
  <si>
    <t>RDB90</t>
  </si>
  <si>
    <t>ZRIZENI VEGETACNI VRSTVY(ZELEN)NAD VYKOP</t>
  </si>
  <si>
    <t>RDB91</t>
  </si>
  <si>
    <t>OBNOVA VEGETACNI VRSTVY(ZELEN)MIMO VYKOP</t>
  </si>
  <si>
    <t>RDB94</t>
  </si>
  <si>
    <t>DOSETI TRAVOU POUZE PARKY,LOUKY,PASTVINY</t>
  </si>
  <si>
    <t>POB0006</t>
  </si>
  <si>
    <t>Napojení na stávající rozvod VO</t>
  </si>
  <si>
    <t>CIB42</t>
  </si>
  <si>
    <t>D</t>
  </si>
  <si>
    <t>UKONC.KAB. DO 4X10 BEZ KONCOVKY A OK</t>
  </si>
  <si>
    <t>PFQB26A</t>
  </si>
  <si>
    <t>SKRIN SP100/NSP1P DCK 3X160A NA SLOUP</t>
  </si>
  <si>
    <t>PFLB05A</t>
  </si>
  <si>
    <t>POJISTKA NOZOVA NN VEL.000 GG  25A</t>
  </si>
  <si>
    <t>NES04</t>
  </si>
  <si>
    <t>Montáž svítidla vč. materiálu</t>
  </si>
  <si>
    <t>SADA</t>
  </si>
  <si>
    <t>POB0007</t>
  </si>
  <si>
    <t>Stožáry a svítidla</t>
  </si>
  <si>
    <t>RGB02</t>
  </si>
  <si>
    <t>VYKOP ZAKLADU PB,PILIR ZASTAV.UZEMI TR.3</t>
  </si>
  <si>
    <t>RGB07</t>
  </si>
  <si>
    <t>ZASYP ZAKLADU PB,PILIR ZASTAV.UZEMI TR.3</t>
  </si>
  <si>
    <t>ECB65</t>
  </si>
  <si>
    <t>ZAKL.BETON C12/15 DO 5M3 BEZ BEDN.A DOPR</t>
  </si>
  <si>
    <t>NES05</t>
  </si>
  <si>
    <t>Stožárové pouzdro DN200, délka 1000 mm</t>
  </si>
  <si>
    <t>NES10</t>
  </si>
  <si>
    <t>Ochranná manžeta OMP133</t>
  </si>
  <si>
    <t>NES06</t>
  </si>
  <si>
    <t>Stožár K6</t>
  </si>
  <si>
    <t>NES07</t>
  </si>
  <si>
    <t>Stožárová svorkovnice SS 6.16.4 TN-C</t>
  </si>
  <si>
    <t>NES08</t>
  </si>
  <si>
    <t>Stožárová svorkovnice SS 9.16.4. TN-C</t>
  </si>
  <si>
    <t>NES11</t>
  </si>
  <si>
    <t>Svítidlo McLED steet 50W 4000K IP65 neutrální bílá, s nastavitelným kloubem</t>
  </si>
  <si>
    <t>CCB38</t>
  </si>
  <si>
    <t>KABEL CYKY-J 3X1,5 PEVNE ULOZENY</t>
  </si>
  <si>
    <t>NES12</t>
  </si>
  <si>
    <t>POB0008</t>
  </si>
  <si>
    <t>Křížení a souběhy</t>
  </si>
  <si>
    <t>RDB12</t>
  </si>
  <si>
    <t>ZAJISTENI INZ. SITI VE VYKOPECH - SOUBEH</t>
  </si>
  <si>
    <t>RDB13</t>
  </si>
  <si>
    <t>ZAJISTENI KABELU VE VYKOPECH PRI KRIZENI</t>
  </si>
  <si>
    <t>RDB14</t>
  </si>
  <si>
    <t>ZAJISTENI POTRUBI VE VYKOPECH - KRIZENI</t>
  </si>
  <si>
    <t>Poznámka</t>
  </si>
  <si>
    <t>Sloupec G skrýt</t>
  </si>
  <si>
    <t>Označení (název) stavby dle zadávacího návrhu</t>
  </si>
  <si>
    <t>Číslo definice projektu dle zadávacího návrhu</t>
  </si>
  <si>
    <t>Verze NZ, Datum:</t>
  </si>
  <si>
    <t>Počet SOBS VB majitelé / spolumajitelé</t>
  </si>
  <si>
    <t>Počet dohod o omezení v užívání</t>
  </si>
  <si>
    <t>Počet LV v ks</t>
  </si>
  <si>
    <t>II.+III. Provozní soubory a stavební objekty</t>
  </si>
  <si>
    <t>Investiční dodávky (SaZ + trafa)</t>
  </si>
  <si>
    <t>Materiály dodávané DSO (mimo SaZ a traf)</t>
  </si>
  <si>
    <t>Materiály dodávané zhotovitelem</t>
  </si>
  <si>
    <t>Práce</t>
  </si>
  <si>
    <t>VII. Ostatní náklady</t>
  </si>
  <si>
    <t>Vytýčení podzemních zařízení</t>
  </si>
  <si>
    <t>X</t>
  </si>
  <si>
    <t>Doprava výkonového materiálu,odvoz zeminy</t>
  </si>
  <si>
    <t>Revize</t>
  </si>
  <si>
    <t>Skládkovné</t>
  </si>
  <si>
    <t>Ekonomické újmy na plodinách</t>
  </si>
  <si>
    <t>Koordinační činnost zhotovitele</t>
  </si>
  <si>
    <t>Archeologický dohled</t>
  </si>
  <si>
    <t>Dopravní značení</t>
  </si>
  <si>
    <t>Hutnící zkoušky</t>
  </si>
  <si>
    <t>IX. Jiné investice</t>
  </si>
  <si>
    <t>Inženýrink DSO</t>
  </si>
  <si>
    <t>Koordinátor BOZP</t>
  </si>
  <si>
    <t>Pronájem záložních zdrojů a mobilních TS</t>
  </si>
  <si>
    <t>Jednorázové náhr. za omezení užívání</t>
  </si>
  <si>
    <t>Geometrické plány pro dohody o omezení</t>
  </si>
  <si>
    <t>Věcná břemena celkem</t>
  </si>
  <si>
    <t>Věcná břemena vklady</t>
  </si>
  <si>
    <t>Věcná břemena náhrady</t>
  </si>
  <si>
    <t>Geometrické plány pro VB</t>
  </si>
  <si>
    <t>Geodetické vytýčení před. zaháj. stavby</t>
  </si>
  <si>
    <t>Geodetické zaměření skutečného stavu</t>
  </si>
  <si>
    <t>Zajištění kupní smlouvy pozemku TR vč. zápisu do KN</t>
  </si>
  <si>
    <t>Geometrické plány pro účel odkupu pozemku</t>
  </si>
  <si>
    <t>Kupní cena pozemku</t>
  </si>
  <si>
    <t>Dokumentace skutečného provedeni stavby (DSPS)</t>
  </si>
  <si>
    <t>Stavebně montážní činnost</t>
  </si>
  <si>
    <t>REKAPITULACE NÁKLADŮ stavby v tisících Kč</t>
  </si>
  <si>
    <t>verze 44.00</t>
  </si>
  <si>
    <t>I. Projektové a průzkumné práce</t>
  </si>
  <si>
    <t>Cena PD</t>
  </si>
  <si>
    <t>Administrace SOBS VB a dohod o omezení</t>
  </si>
  <si>
    <t>Geodetické práce při zpracování PD</t>
  </si>
  <si>
    <t>Správní poplatky včetně ostatních nákladů</t>
  </si>
  <si>
    <t>Zajištění  BOZP v rámci PD</t>
  </si>
  <si>
    <t>Geologický průzkum</t>
  </si>
  <si>
    <t>Sečtená hodnota</t>
  </si>
  <si>
    <t>Upraveno vzorcem</t>
  </si>
  <si>
    <t>Materiály rozpočtované mimo KROS (viz. rek.obj.)</t>
  </si>
  <si>
    <t>Práce rozpočtované mimo KROS (viz. rek.obj.)</t>
  </si>
  <si>
    <t>A</t>
  </si>
  <si>
    <t>Zábory</t>
  </si>
  <si>
    <t>Další náklady zhotovitele (viz.rekapitulace objektů)</t>
  </si>
  <si>
    <t>Manipulace,vypínání,diagnostika a činnost ČDS  (s použitím metody PPN nebo bez)</t>
  </si>
  <si>
    <t>N</t>
  </si>
  <si>
    <t>Další náklady DSO (viz.rekapitulace objektů)</t>
  </si>
  <si>
    <t>Celkové náklady stavby</t>
  </si>
  <si>
    <t>Montáž stožáru vč svítidla a výzbroje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</si>
</sst>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\/dd\/yyyy"/>
    <numFmt numFmtId="165" formatCode="#,##0.000;\-#,##0.000"/>
    <numFmt numFmtId="166" formatCode="###0.00000;\-###0.00000"/>
    <numFmt numFmtId="167" formatCode="#,##0.0;\-#,##0.0"/>
    <numFmt numFmtId="168" formatCode="###0.0;\-###0.0"/>
    <numFmt numFmtId="169" formatCode="####;\-####"/>
    <numFmt numFmtId="170" formatCode="#,##0.00\ &quot;Kč&quot;"/>
    <numFmt numFmtId="171" formatCode="0.0"/>
  </numFmts>
  <fonts count="11">
    <font>
      <sz val="11"/>
      <color theme="1"/>
      <name val="Calibri"/>
      <family val="2"/>
      <scheme val="minor"/>
    </font>
    <font>
      <b/>
      <sz val="16"/>
      <color indexed="10"/>
      <name val="Arial"/>
      <charset val="110"/>
    </font>
    <font>
      <sz val="10"/>
      <name val="Arial"/>
      <charset val="110"/>
    </font>
    <font>
      <sz val="10"/>
      <color indexed="10"/>
      <name val="Arial"/>
      <charset val="110"/>
    </font>
    <font>
      <b/>
      <sz val="10"/>
      <name val="Arial"/>
      <charset val="110"/>
    </font>
    <font>
      <i/>
      <sz val="10"/>
      <color indexed="23"/>
      <name val="Arial"/>
      <charset val="110"/>
    </font>
    <font>
      <i/>
      <sz val="10"/>
      <name val="Arial"/>
      <charset val="110"/>
    </font>
    <font>
      <sz val="11"/>
      <name val="Cambria"/>
      <charset val="110"/>
    </font>
    <font>
      <b/>
      <sz val="11"/>
      <name val="Cambria"/>
      <charset val="110"/>
    </font>
    <font>
      <sz val="10"/>
      <name val="Cambria"/>
      <charset val="110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165" fontId="5" fillId="0" borderId="7" xfId="0" applyNumberFormat="1" applyFont="1" applyBorder="1" applyAlignment="1">
      <alignment horizontal="right" vertical="center"/>
    </xf>
    <xf numFmtId="39" fontId="5" fillId="0" borderId="7" xfId="0" applyNumberFormat="1" applyFont="1" applyBorder="1" applyAlignment="1">
      <alignment horizontal="right" vertical="center"/>
    </xf>
    <xf numFmtId="39" fontId="5" fillId="0" borderId="8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37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37" fontId="7" fillId="0" borderId="2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7" xfId="0" applyFont="1" applyBorder="1" applyAlignment="1">
      <alignment horizontal="left" wrapText="1"/>
    </xf>
    <xf numFmtId="37" fontId="7" fillId="0" borderId="10" xfId="0" applyNumberFormat="1" applyFont="1" applyBorder="1" applyAlignment="1">
      <alignment horizontal="right"/>
    </xf>
    <xf numFmtId="0" fontId="7" fillId="0" borderId="8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9" xfId="0" applyFont="1" applyBorder="1" applyAlignment="1">
      <alignment horizontal="left" wrapText="1"/>
    </xf>
    <xf numFmtId="0" fontId="7" fillId="6" borderId="6" xfId="0" applyFont="1" applyFill="1" applyBorder="1" applyAlignment="1">
      <alignment horizontal="left" wrapText="1"/>
    </xf>
    <xf numFmtId="166" fontId="7" fillId="0" borderId="0" xfId="0" applyNumberFormat="1" applyFont="1" applyAlignment="1">
      <alignment horizontal="right"/>
    </xf>
    <xf numFmtId="167" fontId="7" fillId="6" borderId="6" xfId="0" applyNumberFormat="1" applyFont="1" applyFill="1" applyBorder="1" applyAlignment="1">
      <alignment horizontal="right"/>
    </xf>
    <xf numFmtId="167" fontId="7" fillId="0" borderId="6" xfId="0" applyNumberFormat="1" applyFont="1" applyBorder="1" applyAlignment="1">
      <alignment horizontal="right"/>
    </xf>
    <xf numFmtId="0" fontId="7" fillId="6" borderId="9" xfId="0" applyFont="1" applyFill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7" borderId="7" xfId="0" applyFont="1" applyFill="1" applyBorder="1" applyAlignment="1">
      <alignment horizontal="left" wrapText="1"/>
    </xf>
    <xf numFmtId="167" fontId="7" fillId="7" borderId="13" xfId="0" applyNumberFormat="1" applyFont="1" applyFill="1" applyBorder="1" applyAlignment="1">
      <alignment horizontal="right"/>
    </xf>
    <xf numFmtId="0" fontId="7" fillId="6" borderId="8" xfId="0" applyFont="1" applyFill="1" applyBorder="1" applyAlignment="1">
      <alignment horizontal="left" wrapText="1"/>
    </xf>
    <xf numFmtId="167" fontId="7" fillId="0" borderId="8" xfId="0" applyNumberFormat="1" applyFont="1" applyBorder="1" applyAlignment="1">
      <alignment horizontal="right"/>
    </xf>
    <xf numFmtId="167" fontId="7" fillId="6" borderId="11" xfId="0" applyNumberFormat="1" applyFont="1" applyFill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6" xfId="0" applyNumberFormat="1" applyFont="1" applyBorder="1" applyAlignment="1">
      <alignment horizontal="right" vertical="top"/>
    </xf>
    <xf numFmtId="167" fontId="7" fillId="6" borderId="9" xfId="0" applyNumberFormat="1" applyFont="1" applyFill="1" applyBorder="1" applyAlignment="1">
      <alignment horizontal="right"/>
    </xf>
    <xf numFmtId="0" fontId="0" fillId="0" borderId="0" xfId="0" applyAlignment="1" applyProtection="1">
      <alignment horizontal="left" vertical="top"/>
      <protection locked="0"/>
    </xf>
    <xf numFmtId="39" fontId="10" fillId="0" borderId="0" xfId="0" applyNumberFormat="1" applyFont="1" applyAlignment="1">
      <alignment horizontal="right" vertical="top"/>
    </xf>
    <xf numFmtId="168" fontId="7" fillId="0" borderId="0" xfId="0" applyNumberFormat="1" applyFont="1" applyAlignment="1">
      <alignment horizontal="right"/>
    </xf>
    <xf numFmtId="168" fontId="7" fillId="0" borderId="2" xfId="0" applyNumberFormat="1" applyFont="1" applyBorder="1" applyAlignment="1">
      <alignment horizontal="right"/>
    </xf>
    <xf numFmtId="168" fontId="7" fillId="0" borderId="10" xfId="0" applyNumberFormat="1" applyFont="1" applyBorder="1" applyAlignment="1">
      <alignment horizontal="right"/>
    </xf>
    <xf numFmtId="0" fontId="7" fillId="5" borderId="6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0" borderId="9" xfId="0" applyFont="1" applyBorder="1" applyAlignment="1">
      <alignment horizontal="right" wrapText="1"/>
    </xf>
    <xf numFmtId="37" fontId="7" fillId="8" borderId="6" xfId="0" applyNumberFormat="1" applyFont="1" applyFill="1" applyBorder="1" applyAlignment="1">
      <alignment horizontal="right"/>
    </xf>
    <xf numFmtId="169" fontId="7" fillId="8" borderId="6" xfId="0" applyNumberFormat="1" applyFont="1" applyFill="1" applyBorder="1" applyAlignment="1">
      <alignment horizontal="right"/>
    </xf>
    <xf numFmtId="168" fontId="7" fillId="0" borderId="11" xfId="0" applyNumberFormat="1" applyFont="1" applyBorder="1" applyAlignment="1">
      <alignment horizontal="right"/>
    </xf>
    <xf numFmtId="37" fontId="7" fillId="8" borderId="9" xfId="0" applyNumberFormat="1" applyFont="1" applyFill="1" applyBorder="1" applyAlignment="1">
      <alignment horizontal="right"/>
    </xf>
    <xf numFmtId="168" fontId="7" fillId="0" borderId="1" xfId="0" applyNumberFormat="1" applyFont="1" applyBorder="1" applyAlignment="1">
      <alignment horizontal="right"/>
    </xf>
    <xf numFmtId="168" fontId="7" fillId="0" borderId="12" xfId="0" applyNumberFormat="1" applyFont="1" applyBorder="1" applyAlignment="1">
      <alignment horizontal="right"/>
    </xf>
    <xf numFmtId="167" fontId="7" fillId="6" borderId="8" xfId="0" applyNumberFormat="1" applyFont="1" applyFill="1" applyBorder="1" applyAlignment="1">
      <alignment horizontal="right"/>
    </xf>
    <xf numFmtId="167" fontId="7" fillId="0" borderId="12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6" borderId="15" xfId="0" applyFont="1" applyFill="1" applyBorder="1" applyAlignment="1">
      <alignment horizontal="left" wrapText="1"/>
    </xf>
    <xf numFmtId="167" fontId="7" fillId="8" borderId="8" xfId="0" applyNumberFormat="1" applyFont="1" applyFill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167" fontId="7" fillId="8" borderId="6" xfId="0" applyNumberFormat="1" applyFont="1" applyFill="1" applyBorder="1" applyAlignment="1">
      <alignment horizontal="right"/>
    </xf>
    <xf numFmtId="167" fontId="7" fillId="0" borderId="11" xfId="0" applyNumberFormat="1" applyFont="1" applyBorder="1" applyAlignment="1">
      <alignment horizontal="right"/>
    </xf>
    <xf numFmtId="37" fontId="7" fillId="0" borderId="2" xfId="0" applyNumberFormat="1" applyFont="1" applyBorder="1" applyAlignment="1">
      <alignment horizontal="center"/>
    </xf>
    <xf numFmtId="168" fontId="7" fillId="0" borderId="2" xfId="0" applyNumberFormat="1" applyFont="1" applyBorder="1" applyAlignment="1">
      <alignment horizontal="center"/>
    </xf>
    <xf numFmtId="167" fontId="7" fillId="0" borderId="9" xfId="0" applyNumberFormat="1" applyFont="1" applyBorder="1" applyAlignment="1">
      <alignment horizontal="right"/>
    </xf>
    <xf numFmtId="0" fontId="7" fillId="6" borderId="16" xfId="0" applyFont="1" applyFill="1" applyBorder="1" applyAlignment="1">
      <alignment horizontal="left"/>
    </xf>
    <xf numFmtId="0" fontId="7" fillId="7" borderId="4" xfId="0" applyFont="1" applyFill="1" applyBorder="1" applyAlignment="1">
      <alignment horizontal="left" wrapText="1"/>
    </xf>
    <xf numFmtId="0" fontId="7" fillId="6" borderId="5" xfId="0" applyFont="1" applyFill="1" applyBorder="1" applyAlignment="1">
      <alignment horizontal="left" wrapText="1"/>
    </xf>
    <xf numFmtId="167" fontId="7" fillId="8" borderId="6" xfId="0" applyNumberFormat="1" applyFont="1" applyFill="1" applyBorder="1" applyAlignment="1">
      <alignment horizontal="right" vertical="top"/>
    </xf>
    <xf numFmtId="167" fontId="7" fillId="8" borderId="9" xfId="0" applyNumberFormat="1" applyFont="1" applyFill="1" applyBorder="1" applyAlignment="1">
      <alignment horizontal="right"/>
    </xf>
    <xf numFmtId="0" fontId="7" fillId="3" borderId="17" xfId="0" applyFont="1" applyFill="1" applyBorder="1" applyAlignment="1">
      <alignment horizontal="left" wrapText="1"/>
    </xf>
    <xf numFmtId="167" fontId="7" fillId="3" borderId="18" xfId="0" applyNumberFormat="1" applyFont="1" applyFill="1" applyBorder="1" applyAlignment="1">
      <alignment horizontal="right"/>
    </xf>
    <xf numFmtId="0" fontId="7" fillId="6" borderId="17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167" fontId="7" fillId="3" borderId="11" xfId="0" applyNumberFormat="1" applyFont="1" applyFill="1" applyBorder="1" applyAlignment="1">
      <alignment horizontal="right"/>
    </xf>
    <xf numFmtId="167" fontId="7" fillId="3" borderId="13" xfId="0" applyNumberFormat="1" applyFont="1" applyFill="1" applyBorder="1" applyAlignment="1">
      <alignment horizontal="right"/>
    </xf>
    <xf numFmtId="0" fontId="7" fillId="6" borderId="19" xfId="0" applyFont="1" applyFill="1" applyBorder="1" applyAlignment="1">
      <alignment horizontal="left" wrapText="1"/>
    </xf>
    <xf numFmtId="170" fontId="0" fillId="0" borderId="0" xfId="0" applyNumberFormat="1"/>
    <xf numFmtId="171" fontId="0" fillId="0" borderId="0" xfId="0" applyNumberFormat="1"/>
    <xf numFmtId="0" fontId="7" fillId="5" borderId="11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910D-4829-44A6-A111-D081245D11DA}">
  <dimension ref="B1:M64"/>
  <sheetViews>
    <sheetView tabSelected="1" workbookViewId="0">
      <selection activeCell="D6" sqref="D6"/>
    </sheetView>
  </sheetViews>
  <sheetFormatPr defaultRowHeight="15"/>
  <cols>
    <col min="1" max="1" width="2.42578125" customWidth="1"/>
    <col min="2" max="2" width="51.42578125" style="58" customWidth="1"/>
    <col min="3" max="4" width="15.7109375" style="58" customWidth="1"/>
    <col min="5" max="5" width="42.85546875" style="58" customWidth="1"/>
    <col min="6" max="6" width="3" style="58" customWidth="1"/>
    <col min="7" max="7" width="16" style="58" hidden="1" customWidth="1"/>
    <col min="8" max="8" width="9.140625" style="58"/>
    <col min="11" max="11" width="14" bestFit="1" customWidth="1"/>
    <col min="13" max="13" width="9.5703125" bestFit="1" customWidth="1"/>
  </cols>
  <sheetData>
    <row r="1" spans="2:8">
      <c r="B1" s="29"/>
      <c r="C1" s="30"/>
      <c r="D1" s="60"/>
      <c r="E1" s="31"/>
      <c r="F1" s="30"/>
      <c r="G1" s="28"/>
      <c r="H1" s="28"/>
    </row>
    <row r="2" spans="2:8">
      <c r="B2" s="32" t="s">
        <v>191</v>
      </c>
      <c r="C2" s="33" t="s">
        <v>192</v>
      </c>
      <c r="D2" s="61"/>
      <c r="E2" s="35" t="s">
        <v>150</v>
      </c>
      <c r="F2" s="30"/>
      <c r="G2" s="36" t="s">
        <v>151</v>
      </c>
      <c r="H2" s="28"/>
    </row>
    <row r="3" spans="2:8">
      <c r="B3" s="37"/>
      <c r="C3" s="38"/>
      <c r="D3" s="62"/>
      <c r="E3" s="39"/>
      <c r="F3" s="30"/>
      <c r="G3" s="28"/>
      <c r="H3" s="28"/>
    </row>
    <row r="4" spans="2:8">
      <c r="B4" s="40" t="s">
        <v>152</v>
      </c>
      <c r="C4" s="98" t="s">
        <v>2</v>
      </c>
      <c r="D4" s="99"/>
      <c r="E4" s="41"/>
      <c r="F4" s="30"/>
      <c r="G4" s="28"/>
      <c r="H4" s="28"/>
    </row>
    <row r="5" spans="2:8">
      <c r="B5" s="41" t="s">
        <v>153</v>
      </c>
      <c r="C5" s="100" t="s">
        <v>6</v>
      </c>
      <c r="D5" s="101"/>
      <c r="E5" s="41"/>
      <c r="F5" s="30"/>
      <c r="G5" s="28"/>
      <c r="H5" s="28"/>
    </row>
    <row r="6" spans="2:8">
      <c r="B6" s="42" t="s">
        <v>154</v>
      </c>
      <c r="C6" s="63" t="s">
        <v>8</v>
      </c>
      <c r="D6" s="64"/>
      <c r="E6" s="41"/>
      <c r="F6" s="30"/>
      <c r="G6" s="28"/>
      <c r="H6" s="28"/>
    </row>
    <row r="7" spans="2:8">
      <c r="B7" s="65" t="s">
        <v>9</v>
      </c>
      <c r="C7" s="102" t="s">
        <v>10</v>
      </c>
      <c r="D7" s="103"/>
      <c r="E7" s="41"/>
      <c r="F7" s="30"/>
      <c r="G7" s="28"/>
      <c r="H7" s="28"/>
    </row>
    <row r="8" spans="2:8">
      <c r="B8" s="41" t="s">
        <v>155</v>
      </c>
      <c r="C8" s="66"/>
      <c r="D8" s="67"/>
      <c r="E8" s="44"/>
      <c r="F8" s="30"/>
      <c r="G8" s="28"/>
      <c r="H8" s="28"/>
    </row>
    <row r="9" spans="2:8">
      <c r="B9" s="41" t="s">
        <v>156</v>
      </c>
      <c r="C9" s="66"/>
      <c r="D9" s="68"/>
      <c r="E9" s="44"/>
      <c r="F9" s="30"/>
      <c r="G9" s="28"/>
      <c r="H9" s="28"/>
    </row>
    <row r="10" spans="2:8">
      <c r="B10" s="43" t="s">
        <v>157</v>
      </c>
      <c r="C10" s="69"/>
      <c r="D10" s="70"/>
      <c r="E10" s="48"/>
      <c r="F10" s="30"/>
      <c r="G10" s="28"/>
      <c r="H10" s="28"/>
    </row>
    <row r="11" spans="2:8" ht="9" customHeight="1" thickBot="1">
      <c r="B11" s="49"/>
      <c r="C11" s="34"/>
      <c r="D11" s="71"/>
      <c r="E11" s="49"/>
      <c r="F11" s="30"/>
      <c r="G11" s="28"/>
      <c r="H11" s="28"/>
    </row>
    <row r="12" spans="2:8" ht="15.75" thickBot="1">
      <c r="B12" s="50" t="s">
        <v>193</v>
      </c>
      <c r="C12" s="51">
        <f>SUM(C13:C15)+SUM(C16:C19)</f>
        <v>0</v>
      </c>
      <c r="D12" s="62"/>
      <c r="E12" s="52"/>
      <c r="F12" s="30"/>
      <c r="G12" s="28"/>
      <c r="H12" s="28"/>
    </row>
    <row r="13" spans="2:8">
      <c r="B13" s="41" t="s">
        <v>194</v>
      </c>
      <c r="C13" s="72"/>
      <c r="D13" s="68"/>
      <c r="E13" s="44"/>
      <c r="F13" s="30"/>
      <c r="G13" s="28"/>
      <c r="H13" s="28"/>
    </row>
    <row r="14" spans="2:8">
      <c r="B14" s="41" t="s">
        <v>195</v>
      </c>
      <c r="C14" s="47"/>
      <c r="D14" s="54"/>
      <c r="E14" s="44"/>
      <c r="F14" s="30"/>
      <c r="G14" s="28"/>
      <c r="H14" s="28"/>
    </row>
    <row r="15" spans="2:8">
      <c r="B15" s="41" t="s">
        <v>196</v>
      </c>
      <c r="C15" s="46"/>
      <c r="D15" s="68"/>
      <c r="E15" s="44"/>
      <c r="F15" s="30"/>
      <c r="G15" s="28"/>
      <c r="H15" s="28"/>
    </row>
    <row r="16" spans="2:8">
      <c r="B16" s="41" t="s">
        <v>197</v>
      </c>
      <c r="C16" s="46"/>
      <c r="D16" s="68"/>
      <c r="E16" s="44"/>
      <c r="F16" s="30"/>
      <c r="G16" s="28"/>
      <c r="H16" s="28"/>
    </row>
    <row r="17" spans="2:8">
      <c r="B17" s="41" t="s">
        <v>198</v>
      </c>
      <c r="C17" s="47"/>
      <c r="D17" s="54"/>
      <c r="E17" s="44"/>
      <c r="F17" s="30"/>
      <c r="G17" s="28"/>
      <c r="H17" s="28"/>
    </row>
    <row r="18" spans="2:8">
      <c r="B18" s="41" t="s">
        <v>199</v>
      </c>
      <c r="C18" s="46"/>
      <c r="D18" s="68"/>
      <c r="E18" s="44"/>
      <c r="F18" s="30"/>
      <c r="G18" s="28"/>
      <c r="H18" s="28"/>
    </row>
    <row r="19" spans="2:8">
      <c r="B19" s="48"/>
      <c r="C19" s="57"/>
      <c r="D19" s="70"/>
      <c r="E19" s="48"/>
      <c r="F19" s="30"/>
      <c r="G19" s="28"/>
      <c r="H19" s="28"/>
    </row>
    <row r="20" spans="2:8" ht="9" customHeight="1">
      <c r="B20" s="49"/>
      <c r="C20" s="73"/>
      <c r="D20" s="71"/>
      <c r="E20" s="49"/>
      <c r="F20" s="30"/>
      <c r="G20" s="28"/>
      <c r="H20" s="28"/>
    </row>
    <row r="21" spans="2:8" ht="15.75" thickBot="1">
      <c r="B21" s="41"/>
      <c r="C21" s="74" t="s">
        <v>200</v>
      </c>
      <c r="D21" s="75" t="s">
        <v>201</v>
      </c>
      <c r="E21" s="41"/>
      <c r="F21" s="30"/>
      <c r="G21" s="28"/>
      <c r="H21" s="28"/>
    </row>
    <row r="22" spans="2:8" ht="15.75" thickBot="1">
      <c r="B22" s="50" t="s">
        <v>158</v>
      </c>
      <c r="C22" s="51">
        <f>SUM(C23:C28)</f>
        <v>0</v>
      </c>
      <c r="D22" s="51">
        <f>SUM(D23:D28)</f>
        <v>0</v>
      </c>
      <c r="E22" s="76"/>
      <c r="F22" s="30"/>
      <c r="G22" s="55">
        <f>D22-D23</f>
        <v>0</v>
      </c>
      <c r="H22" s="28"/>
    </row>
    <row r="23" spans="2:8">
      <c r="B23" s="41" t="s">
        <v>159</v>
      </c>
      <c r="C23" s="77"/>
      <c r="D23" s="78"/>
      <c r="E23" s="44"/>
      <c r="F23" s="30"/>
      <c r="G23" s="28"/>
      <c r="H23" s="28"/>
    </row>
    <row r="24" spans="2:8">
      <c r="B24" s="41" t="s">
        <v>160</v>
      </c>
      <c r="C24" s="79"/>
      <c r="D24" s="80"/>
      <c r="E24" s="44"/>
      <c r="F24" s="30"/>
      <c r="G24" s="28"/>
      <c r="H24" s="28"/>
    </row>
    <row r="25" spans="2:8">
      <c r="B25" s="41" t="s">
        <v>161</v>
      </c>
      <c r="C25" s="79"/>
      <c r="D25" s="80"/>
      <c r="E25" s="44"/>
      <c r="F25" s="30"/>
      <c r="G25" s="28"/>
      <c r="H25" s="28"/>
    </row>
    <row r="26" spans="2:8">
      <c r="B26" s="41" t="s">
        <v>162</v>
      </c>
      <c r="C26" s="79"/>
      <c r="D26" s="80"/>
      <c r="E26" s="44"/>
      <c r="F26" s="30"/>
      <c r="G26" s="28"/>
      <c r="H26" s="28"/>
    </row>
    <row r="27" spans="2:8">
      <c r="B27" s="41" t="s">
        <v>202</v>
      </c>
      <c r="C27" s="79"/>
      <c r="D27" s="80"/>
      <c r="E27" s="44"/>
      <c r="F27" s="30"/>
      <c r="G27" s="28"/>
      <c r="H27" s="28"/>
    </row>
    <row r="28" spans="2:8">
      <c r="B28" s="41" t="s">
        <v>203</v>
      </c>
      <c r="C28" s="79"/>
      <c r="D28" s="80"/>
      <c r="E28" s="44"/>
      <c r="F28" s="30"/>
      <c r="G28" s="28"/>
      <c r="H28" s="28"/>
    </row>
    <row r="29" spans="2:8" ht="9" customHeight="1" thickBot="1">
      <c r="B29" s="49"/>
      <c r="C29" s="81"/>
      <c r="D29" s="82"/>
      <c r="E29" s="49"/>
      <c r="F29" s="30"/>
      <c r="G29" s="28"/>
      <c r="H29" s="28"/>
    </row>
    <row r="30" spans="2:8" ht="15.75" thickBot="1">
      <c r="B30" s="50" t="s">
        <v>163</v>
      </c>
      <c r="C30" s="51">
        <f>SUM(C31:C41)</f>
        <v>0</v>
      </c>
      <c r="D30" s="51">
        <f>SUM(D31:D41)</f>
        <v>0</v>
      </c>
      <c r="E30" s="76"/>
      <c r="F30" s="30"/>
      <c r="G30" s="28"/>
      <c r="H30" s="28"/>
    </row>
    <row r="31" spans="2:8">
      <c r="B31" s="41" t="s">
        <v>164</v>
      </c>
      <c r="C31" s="79"/>
      <c r="D31" s="47"/>
      <c r="E31" s="44"/>
      <c r="F31" s="84" t="s">
        <v>204</v>
      </c>
      <c r="G31" s="36" t="s">
        <v>165</v>
      </c>
      <c r="H31" s="28"/>
    </row>
    <row r="32" spans="2:8">
      <c r="B32" s="41" t="s">
        <v>166</v>
      </c>
      <c r="C32" s="79"/>
      <c r="D32" s="47"/>
      <c r="E32" s="44"/>
      <c r="F32" s="30"/>
      <c r="G32" s="28"/>
      <c r="H32" s="28"/>
    </row>
    <row r="33" spans="2:8">
      <c r="B33" s="41" t="s">
        <v>167</v>
      </c>
      <c r="C33" s="79"/>
      <c r="D33" s="47"/>
      <c r="E33" s="44"/>
      <c r="F33" s="84" t="s">
        <v>204</v>
      </c>
      <c r="G33" s="36" t="s">
        <v>165</v>
      </c>
      <c r="H33" s="28"/>
    </row>
    <row r="34" spans="2:8">
      <c r="B34" s="41" t="s">
        <v>205</v>
      </c>
      <c r="C34" s="79"/>
      <c r="D34" s="47"/>
      <c r="E34" s="44"/>
      <c r="F34" s="30"/>
      <c r="G34" s="28"/>
      <c r="H34" s="28"/>
    </row>
    <row r="35" spans="2:8">
      <c r="B35" s="41" t="s">
        <v>168</v>
      </c>
      <c r="C35" s="79"/>
      <c r="D35" s="47"/>
      <c r="E35" s="44"/>
      <c r="F35" s="30"/>
      <c r="G35" s="28"/>
      <c r="H35" s="28"/>
    </row>
    <row r="36" spans="2:8">
      <c r="B36" s="41" t="s">
        <v>169</v>
      </c>
      <c r="C36" s="79"/>
      <c r="D36" s="47"/>
      <c r="E36" s="44"/>
      <c r="F36" s="30"/>
      <c r="G36" s="55">
        <f>D22+C12+SUM(D31:D36)+SUM(D38:D41)+D44+SUM(D46:D60)</f>
        <v>0</v>
      </c>
      <c r="H36" s="28"/>
    </row>
    <row r="37" spans="2:8">
      <c r="B37" s="41" t="s">
        <v>170</v>
      </c>
      <c r="C37" s="79"/>
      <c r="D37" s="47"/>
      <c r="E37" s="44"/>
      <c r="F37" s="30"/>
      <c r="G37" s="45">
        <v>0</v>
      </c>
      <c r="H37" s="28"/>
    </row>
    <row r="38" spans="2:8">
      <c r="B38" s="41" t="s">
        <v>171</v>
      </c>
      <c r="C38" s="79"/>
      <c r="D38" s="47"/>
      <c r="E38" s="44"/>
      <c r="F38" s="30"/>
      <c r="G38" s="60">
        <f>IF(G22&lt;90,9,IF(G22&lt;1980,9+3*(G22-90)/70,IF(G22&lt;6000,(G22+10080)/134,G22*0.02)))</f>
        <v>9</v>
      </c>
      <c r="H38" s="28"/>
    </row>
    <row r="39" spans="2:8">
      <c r="B39" s="41" t="s">
        <v>172</v>
      </c>
      <c r="C39" s="79"/>
      <c r="D39" s="47"/>
      <c r="E39" s="44"/>
      <c r="F39" s="30"/>
      <c r="G39" s="28"/>
      <c r="H39" s="28"/>
    </row>
    <row r="40" spans="2:8">
      <c r="B40" s="41" t="s">
        <v>173</v>
      </c>
      <c r="C40" s="79"/>
      <c r="D40" s="47"/>
      <c r="E40" s="44"/>
      <c r="F40" s="30"/>
      <c r="G40" s="28"/>
      <c r="H40" s="28"/>
    </row>
    <row r="41" spans="2:8">
      <c r="B41" s="41" t="s">
        <v>206</v>
      </c>
      <c r="C41" s="79"/>
      <c r="D41" s="47"/>
      <c r="E41" s="44"/>
      <c r="F41" s="30"/>
      <c r="G41" s="28"/>
      <c r="H41" s="28"/>
    </row>
    <row r="42" spans="2:8" ht="9" customHeight="1" thickBot="1">
      <c r="B42" s="49"/>
      <c r="C42" s="34"/>
      <c r="D42" s="61"/>
      <c r="E42" s="49"/>
      <c r="F42" s="30"/>
      <c r="G42" s="28"/>
      <c r="H42" s="28"/>
    </row>
    <row r="43" spans="2:8" ht="15.75" thickBot="1">
      <c r="B43" s="85" t="s">
        <v>174</v>
      </c>
      <c r="C43" s="51">
        <f>SUM(C44:C49)+SUM(C51:C60)</f>
        <v>0</v>
      </c>
      <c r="D43" s="51">
        <f>SUM(D44:D49)+SUM(D51:D60)</f>
        <v>0</v>
      </c>
      <c r="E43" s="86"/>
      <c r="F43" s="30"/>
      <c r="G43" s="28"/>
      <c r="H43" s="28"/>
    </row>
    <row r="44" spans="2:8">
      <c r="B44" s="41" t="s">
        <v>175</v>
      </c>
      <c r="C44" s="77"/>
      <c r="D44" s="53"/>
      <c r="E44" s="44"/>
      <c r="F44" s="30"/>
      <c r="G44" s="55">
        <f>D44+D45+D46</f>
        <v>0</v>
      </c>
      <c r="H44" s="28"/>
    </row>
    <row r="45" spans="2:8" ht="29.25">
      <c r="B45" s="41" t="s">
        <v>207</v>
      </c>
      <c r="C45" s="87"/>
      <c r="D45" s="56"/>
      <c r="E45" s="44"/>
      <c r="F45" s="84" t="s">
        <v>208</v>
      </c>
      <c r="G45" s="55">
        <f>C12+D22+D30+D44+SUM(D46:D49,D51:D60)</f>
        <v>0</v>
      </c>
      <c r="H45" s="28"/>
    </row>
    <row r="46" spans="2:8">
      <c r="B46" s="41" t="s">
        <v>176</v>
      </c>
      <c r="C46" s="79"/>
      <c r="D46" s="47"/>
      <c r="E46" s="44"/>
      <c r="F46" s="30"/>
      <c r="G46" s="60">
        <f>C26+C28+C25</f>
        <v>0</v>
      </c>
      <c r="H46" s="28"/>
    </row>
    <row r="47" spans="2:8">
      <c r="B47" s="41" t="s">
        <v>177</v>
      </c>
      <c r="C47" s="79"/>
      <c r="D47" s="47"/>
      <c r="E47" s="44"/>
      <c r="F47" s="30"/>
      <c r="G47" s="28"/>
      <c r="H47" s="28"/>
    </row>
    <row r="48" spans="2:8">
      <c r="B48" s="41" t="s">
        <v>178</v>
      </c>
      <c r="C48" s="79"/>
      <c r="D48" s="47"/>
      <c r="E48" s="44"/>
      <c r="F48" s="30"/>
      <c r="G48" s="28"/>
      <c r="H48" s="28"/>
    </row>
    <row r="49" spans="2:13">
      <c r="B49" s="41" t="s">
        <v>179</v>
      </c>
      <c r="C49" s="79"/>
      <c r="D49" s="47"/>
      <c r="E49" s="44"/>
      <c r="F49" s="30"/>
      <c r="G49" s="28"/>
      <c r="H49" s="28"/>
    </row>
    <row r="50" spans="2:13">
      <c r="B50" s="41" t="s">
        <v>180</v>
      </c>
      <c r="C50" s="47"/>
      <c r="D50" s="47"/>
      <c r="E50" s="44"/>
      <c r="F50" s="30"/>
      <c r="G50" s="28"/>
      <c r="H50" s="28"/>
    </row>
    <row r="51" spans="2:13">
      <c r="B51" s="41" t="s">
        <v>181</v>
      </c>
      <c r="C51" s="79"/>
      <c r="D51" s="47"/>
      <c r="E51" s="44"/>
      <c r="F51" s="30"/>
      <c r="G51" s="28"/>
      <c r="H51" s="28"/>
    </row>
    <row r="52" spans="2:13">
      <c r="B52" s="41" t="s">
        <v>182</v>
      </c>
      <c r="C52" s="79"/>
      <c r="D52" s="47"/>
      <c r="E52" s="44"/>
      <c r="F52" s="30"/>
      <c r="G52" s="28"/>
      <c r="H52" s="28"/>
    </row>
    <row r="53" spans="2:13">
      <c r="B53" s="41" t="s">
        <v>183</v>
      </c>
      <c r="C53" s="79"/>
      <c r="D53" s="47"/>
      <c r="E53" s="44"/>
      <c r="F53" s="30"/>
      <c r="G53" s="28"/>
      <c r="H53" s="28"/>
    </row>
    <row r="54" spans="2:13">
      <c r="B54" s="41" t="s">
        <v>184</v>
      </c>
      <c r="C54" s="79"/>
      <c r="D54" s="47"/>
      <c r="E54" s="44"/>
      <c r="F54" s="30"/>
      <c r="G54" s="28"/>
      <c r="H54" s="28"/>
    </row>
    <row r="55" spans="2:13">
      <c r="B55" s="41" t="s">
        <v>185</v>
      </c>
      <c r="C55" s="79"/>
      <c r="D55" s="47"/>
      <c r="E55" s="44"/>
      <c r="F55" s="30"/>
      <c r="G55" s="28"/>
      <c r="H55" s="28"/>
    </row>
    <row r="56" spans="2:13">
      <c r="B56" s="41" t="s">
        <v>186</v>
      </c>
      <c r="C56" s="79"/>
      <c r="D56" s="47"/>
      <c r="E56" s="44"/>
      <c r="F56" s="30"/>
      <c r="G56" s="28"/>
      <c r="H56" s="28"/>
    </row>
    <row r="57" spans="2:13">
      <c r="B57" s="41" t="s">
        <v>187</v>
      </c>
      <c r="C57" s="79"/>
      <c r="D57" s="47"/>
      <c r="E57" s="44"/>
      <c r="F57" s="30"/>
      <c r="G57" s="28"/>
      <c r="H57" s="28"/>
    </row>
    <row r="58" spans="2:13">
      <c r="B58" s="41" t="s">
        <v>188</v>
      </c>
      <c r="C58" s="79"/>
      <c r="D58" s="47"/>
      <c r="E58" s="44"/>
      <c r="F58" s="30"/>
      <c r="G58" s="28"/>
      <c r="H58" s="28"/>
    </row>
    <row r="59" spans="2:13">
      <c r="B59" s="41" t="s">
        <v>209</v>
      </c>
      <c r="C59" s="79"/>
      <c r="D59" s="47"/>
      <c r="E59" s="44"/>
      <c r="F59" s="30"/>
      <c r="G59" s="28"/>
      <c r="H59" s="28"/>
    </row>
    <row r="60" spans="2:13" ht="15.75" thickBot="1">
      <c r="B60" s="43" t="s">
        <v>189</v>
      </c>
      <c r="C60" s="88"/>
      <c r="D60" s="83"/>
      <c r="E60" s="48"/>
      <c r="F60" s="30"/>
      <c r="G60" s="28"/>
      <c r="H60" s="28"/>
    </row>
    <row r="61" spans="2:13" ht="15.75" thickBot="1">
      <c r="B61" s="89" t="s">
        <v>190</v>
      </c>
      <c r="C61" s="90">
        <f>'Bodový rozpis'!G75/1000</f>
        <v>0</v>
      </c>
      <c r="D61" s="90"/>
      <c r="E61" s="91"/>
      <c r="F61" s="30"/>
      <c r="G61" s="28"/>
      <c r="H61" s="28"/>
    </row>
    <row r="62" spans="2:13" ht="15.75" thickBot="1">
      <c r="B62" s="92" t="s">
        <v>210</v>
      </c>
      <c r="C62" s="93">
        <f>C12+C22+C30+C43+C61</f>
        <v>0</v>
      </c>
      <c r="D62" s="94"/>
      <c r="E62" s="95"/>
      <c r="F62" s="30"/>
      <c r="G62" s="28"/>
      <c r="H62" s="28"/>
    </row>
    <row r="64" spans="2:13">
      <c r="K64" s="96"/>
      <c r="M64" s="97"/>
    </row>
  </sheetData>
  <mergeCells count="3">
    <mergeCell ref="C4:D4"/>
    <mergeCell ref="C5:D5"/>
    <mergeCell ref="C7:D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75"/>
  <sheetViews>
    <sheetView topLeftCell="A56" workbookViewId="0">
      <selection activeCell="C69" sqref="C69"/>
    </sheetView>
  </sheetViews>
  <sheetFormatPr defaultRowHeight="15"/>
  <cols>
    <col min="1" max="1" width="16.28515625" style="28" customWidth="1"/>
    <col min="2" max="2" width="10.7109375" style="28" customWidth="1"/>
    <col min="3" max="3" width="50" style="28" customWidth="1"/>
    <col min="4" max="4" width="13.7109375" style="28" customWidth="1"/>
    <col min="5" max="5" width="8.5703125" style="28" customWidth="1"/>
    <col min="6" max="7" width="14.28515625" style="28" customWidth="1"/>
  </cols>
  <sheetData>
    <row r="1" spans="1:7" ht="20.25">
      <c r="A1" s="1" t="s">
        <v>0</v>
      </c>
      <c r="B1" s="2"/>
      <c r="C1" s="2"/>
      <c r="D1" s="3"/>
      <c r="E1" s="2"/>
      <c r="F1" s="2"/>
      <c r="G1" s="4"/>
    </row>
    <row r="2" spans="1:7">
      <c r="A2" s="5" t="s">
        <v>1</v>
      </c>
      <c r="B2" s="6" t="s">
        <v>2</v>
      </c>
      <c r="C2" s="7"/>
      <c r="D2" s="8" t="s">
        <v>3</v>
      </c>
      <c r="E2" s="6" t="s">
        <v>4</v>
      </c>
      <c r="F2" s="9"/>
      <c r="G2" s="10"/>
    </row>
    <row r="3" spans="1:7">
      <c r="A3" s="5" t="s">
        <v>5</v>
      </c>
      <c r="B3" s="6" t="s">
        <v>6</v>
      </c>
      <c r="C3" s="9"/>
      <c r="D3" s="8" t="s">
        <v>7</v>
      </c>
      <c r="E3" s="6" t="s">
        <v>8</v>
      </c>
      <c r="F3" s="9"/>
      <c r="G3" s="11"/>
    </row>
    <row r="4" spans="1:7">
      <c r="A4" s="5" t="s">
        <v>9</v>
      </c>
      <c r="B4" s="6" t="s">
        <v>10</v>
      </c>
      <c r="C4" s="9"/>
      <c r="D4" s="6"/>
      <c r="E4" s="6"/>
      <c r="F4" s="9"/>
      <c r="G4" s="12"/>
    </row>
    <row r="5" spans="1:7">
      <c r="A5" s="5" t="s">
        <v>11</v>
      </c>
      <c r="B5" s="6" t="s">
        <v>12</v>
      </c>
      <c r="C5" s="9"/>
      <c r="D5" s="8" t="s">
        <v>13</v>
      </c>
      <c r="E5" s="6" t="s">
        <v>14</v>
      </c>
      <c r="F5" s="9"/>
      <c r="G5" s="12"/>
    </row>
    <row r="6" spans="1:7">
      <c r="A6" s="5" t="s">
        <v>15</v>
      </c>
      <c r="B6" s="6" t="s">
        <v>12</v>
      </c>
      <c r="C6" s="9"/>
      <c r="D6" s="8" t="s">
        <v>16</v>
      </c>
      <c r="E6" s="6" t="s">
        <v>17</v>
      </c>
      <c r="F6" s="9"/>
      <c r="G6" s="12"/>
    </row>
    <row r="7" spans="1:7">
      <c r="A7" s="5"/>
      <c r="B7" s="9"/>
      <c r="C7" s="9"/>
      <c r="D7" s="9"/>
      <c r="E7" s="9"/>
      <c r="F7" s="9"/>
      <c r="G7" s="12"/>
    </row>
    <row r="8" spans="1:7" ht="25.5">
      <c r="A8" s="13" t="s">
        <v>18</v>
      </c>
      <c r="B8" s="13" t="s">
        <v>19</v>
      </c>
      <c r="C8" s="13" t="s">
        <v>20</v>
      </c>
      <c r="D8" s="13" t="s">
        <v>21</v>
      </c>
      <c r="E8" s="13" t="s">
        <v>22</v>
      </c>
      <c r="F8" s="13" t="s">
        <v>23</v>
      </c>
      <c r="G8" s="13" t="s">
        <v>24</v>
      </c>
    </row>
    <row r="9" spans="1:7">
      <c r="A9" s="14" t="s">
        <v>25</v>
      </c>
      <c r="B9" s="15"/>
      <c r="C9" s="16" t="s">
        <v>26</v>
      </c>
      <c r="D9" s="15"/>
      <c r="E9" s="15"/>
      <c r="F9" s="15"/>
      <c r="G9" s="17"/>
    </row>
    <row r="10" spans="1:7">
      <c r="A10" s="18" t="s">
        <v>27</v>
      </c>
      <c r="B10" s="19"/>
      <c r="C10" s="18" t="s">
        <v>28</v>
      </c>
      <c r="D10" s="19"/>
      <c r="E10" s="19"/>
      <c r="F10" s="19"/>
      <c r="G10" s="20"/>
    </row>
    <row r="11" spans="1:7">
      <c r="A11" s="18" t="s">
        <v>29</v>
      </c>
      <c r="B11" s="21"/>
      <c r="C11" s="18" t="s">
        <v>30</v>
      </c>
      <c r="D11" s="21"/>
      <c r="E11" s="18" t="s">
        <v>31</v>
      </c>
      <c r="F11" s="21"/>
      <c r="G11" s="22"/>
    </row>
    <row r="12" spans="1:7">
      <c r="A12" s="23" t="s">
        <v>32</v>
      </c>
      <c r="B12" s="23" t="s">
        <v>33</v>
      </c>
      <c r="C12" s="23" t="s">
        <v>34</v>
      </c>
      <c r="D12" s="24">
        <v>30</v>
      </c>
      <c r="E12" s="23" t="s">
        <v>33</v>
      </c>
      <c r="F12" s="25"/>
      <c r="G12" s="26">
        <f>D12*F12</f>
        <v>0</v>
      </c>
    </row>
    <row r="13" spans="1:7">
      <c r="A13" s="23" t="s">
        <v>32</v>
      </c>
      <c r="B13" s="23" t="s">
        <v>35</v>
      </c>
      <c r="C13" s="23" t="s">
        <v>34</v>
      </c>
      <c r="D13" s="24">
        <v>30</v>
      </c>
      <c r="E13" s="23" t="s">
        <v>33</v>
      </c>
      <c r="F13" s="25"/>
      <c r="G13" s="26">
        <f t="shared" ref="G13:G23" si="0">D13*F13</f>
        <v>0</v>
      </c>
    </row>
    <row r="14" spans="1:7">
      <c r="A14" s="23" t="s">
        <v>36</v>
      </c>
      <c r="B14" s="23" t="s">
        <v>33</v>
      </c>
      <c r="C14" s="23" t="s">
        <v>37</v>
      </c>
      <c r="D14" s="24">
        <v>18</v>
      </c>
      <c r="E14" s="23" t="s">
        <v>33</v>
      </c>
      <c r="F14" s="25"/>
      <c r="G14" s="26">
        <f t="shared" si="0"/>
        <v>0</v>
      </c>
    </row>
    <row r="15" spans="1:7">
      <c r="A15" s="23" t="s">
        <v>38</v>
      </c>
      <c r="B15" s="23" t="s">
        <v>33</v>
      </c>
      <c r="C15" s="23" t="s">
        <v>39</v>
      </c>
      <c r="D15" s="24">
        <v>28.25</v>
      </c>
      <c r="E15" s="23" t="s">
        <v>40</v>
      </c>
      <c r="F15" s="25"/>
      <c r="G15" s="26">
        <f t="shared" si="0"/>
        <v>0</v>
      </c>
    </row>
    <row r="16" spans="1:7">
      <c r="A16" s="23" t="s">
        <v>38</v>
      </c>
      <c r="B16" s="23" t="s">
        <v>35</v>
      </c>
      <c r="C16" s="23" t="s">
        <v>39</v>
      </c>
      <c r="D16" s="24">
        <v>10</v>
      </c>
      <c r="E16" s="23" t="s">
        <v>40</v>
      </c>
      <c r="F16" s="25"/>
      <c r="G16" s="26">
        <f t="shared" si="0"/>
        <v>0</v>
      </c>
    </row>
    <row r="17" spans="1:7">
      <c r="A17" s="23" t="s">
        <v>41</v>
      </c>
      <c r="B17" s="23" t="s">
        <v>33</v>
      </c>
      <c r="C17" s="23" t="s">
        <v>42</v>
      </c>
      <c r="D17" s="24">
        <v>38.25</v>
      </c>
      <c r="E17" s="23" t="s">
        <v>40</v>
      </c>
      <c r="F17" s="25"/>
      <c r="G17" s="26">
        <f t="shared" si="0"/>
        <v>0</v>
      </c>
    </row>
    <row r="18" spans="1:7">
      <c r="A18" s="23" t="s">
        <v>38</v>
      </c>
      <c r="B18" s="23" t="s">
        <v>33</v>
      </c>
      <c r="C18" s="23" t="s">
        <v>39</v>
      </c>
      <c r="D18" s="24">
        <v>4.0999999999999996</v>
      </c>
      <c r="E18" s="23" t="s">
        <v>40</v>
      </c>
      <c r="F18" s="25"/>
      <c r="G18" s="26">
        <f t="shared" si="0"/>
        <v>0</v>
      </c>
    </row>
    <row r="19" spans="1:7">
      <c r="A19" s="23" t="s">
        <v>38</v>
      </c>
      <c r="B19" s="23" t="s">
        <v>35</v>
      </c>
      <c r="C19" s="23" t="s">
        <v>39</v>
      </c>
      <c r="D19" s="24">
        <v>4</v>
      </c>
      <c r="E19" s="23" t="s">
        <v>40</v>
      </c>
      <c r="F19" s="25"/>
      <c r="G19" s="26">
        <f t="shared" si="0"/>
        <v>0</v>
      </c>
    </row>
    <row r="20" spans="1:7">
      <c r="A20" s="23" t="s">
        <v>41</v>
      </c>
      <c r="B20" s="23" t="s">
        <v>33</v>
      </c>
      <c r="C20" s="23" t="s">
        <v>42</v>
      </c>
      <c r="D20" s="24">
        <v>8.1</v>
      </c>
      <c r="E20" s="23" t="s">
        <v>40</v>
      </c>
      <c r="F20" s="25"/>
      <c r="G20" s="26">
        <f t="shared" si="0"/>
        <v>0</v>
      </c>
    </row>
    <row r="21" spans="1:7">
      <c r="A21" s="23" t="s">
        <v>43</v>
      </c>
      <c r="B21" s="23" t="s">
        <v>33</v>
      </c>
      <c r="C21" s="23" t="s">
        <v>44</v>
      </c>
      <c r="D21" s="24">
        <v>72</v>
      </c>
      <c r="E21" s="23" t="s">
        <v>33</v>
      </c>
      <c r="F21" s="25"/>
      <c r="G21" s="26">
        <f t="shared" si="0"/>
        <v>0</v>
      </c>
    </row>
    <row r="22" spans="1:7">
      <c r="A22" s="23" t="s">
        <v>45</v>
      </c>
      <c r="B22" s="23" t="s">
        <v>33</v>
      </c>
      <c r="C22" s="23" t="s">
        <v>46</v>
      </c>
      <c r="D22" s="24">
        <v>410</v>
      </c>
      <c r="E22" s="23" t="s">
        <v>33</v>
      </c>
      <c r="F22" s="25"/>
      <c r="G22" s="26">
        <f t="shared" si="0"/>
        <v>0</v>
      </c>
    </row>
    <row r="23" spans="1:7">
      <c r="A23" s="23" t="s">
        <v>47</v>
      </c>
      <c r="B23" s="23" t="s">
        <v>33</v>
      </c>
      <c r="C23" s="23" t="s">
        <v>48</v>
      </c>
      <c r="D23" s="24">
        <v>82</v>
      </c>
      <c r="E23" s="23" t="s">
        <v>33</v>
      </c>
      <c r="F23" s="25"/>
      <c r="G23" s="26">
        <f t="shared" si="0"/>
        <v>0</v>
      </c>
    </row>
    <row r="24" spans="1:7">
      <c r="A24" s="18" t="s">
        <v>49</v>
      </c>
      <c r="B24" s="21"/>
      <c r="C24" s="18" t="s">
        <v>50</v>
      </c>
      <c r="D24" s="21"/>
      <c r="E24" s="18" t="s">
        <v>31</v>
      </c>
      <c r="F24" s="21"/>
      <c r="G24" s="22"/>
    </row>
    <row r="25" spans="1:7">
      <c r="A25" s="23" t="s">
        <v>51</v>
      </c>
      <c r="B25" s="23" t="s">
        <v>33</v>
      </c>
      <c r="C25" s="23" t="s">
        <v>52</v>
      </c>
      <c r="D25" s="24">
        <v>870</v>
      </c>
      <c r="E25" s="23" t="s">
        <v>33</v>
      </c>
      <c r="F25" s="25"/>
      <c r="G25" s="26">
        <f>D25*F25</f>
        <v>0</v>
      </c>
    </row>
    <row r="26" spans="1:7">
      <c r="A26" s="23" t="s">
        <v>53</v>
      </c>
      <c r="B26" s="23" t="s">
        <v>33</v>
      </c>
      <c r="C26" s="23" t="s">
        <v>54</v>
      </c>
      <c r="D26" s="24">
        <v>75</v>
      </c>
      <c r="E26" s="23" t="s">
        <v>33</v>
      </c>
      <c r="F26" s="25"/>
      <c r="G26" s="26">
        <f t="shared" ref="G26:G30" si="1">D26*F26</f>
        <v>0</v>
      </c>
    </row>
    <row r="27" spans="1:7">
      <c r="A27" s="23" t="s">
        <v>55</v>
      </c>
      <c r="B27" s="27"/>
      <c r="C27" s="23" t="s">
        <v>56</v>
      </c>
      <c r="D27" s="24">
        <v>541</v>
      </c>
      <c r="E27" s="23" t="s">
        <v>57</v>
      </c>
      <c r="F27" s="25"/>
      <c r="G27" s="26">
        <f t="shared" si="1"/>
        <v>0</v>
      </c>
    </row>
    <row r="28" spans="1:7">
      <c r="A28" s="23" t="s">
        <v>58</v>
      </c>
      <c r="B28" s="23" t="s">
        <v>33</v>
      </c>
      <c r="C28" s="23" t="s">
        <v>59</v>
      </c>
      <c r="D28" s="24">
        <v>23</v>
      </c>
      <c r="E28" s="23" t="s">
        <v>31</v>
      </c>
      <c r="F28" s="25"/>
      <c r="G28" s="26">
        <f t="shared" si="1"/>
        <v>0</v>
      </c>
    </row>
    <row r="29" spans="1:7">
      <c r="A29" s="23" t="s">
        <v>60</v>
      </c>
      <c r="B29" s="27"/>
      <c r="C29" s="23" t="s">
        <v>61</v>
      </c>
      <c r="D29" s="24">
        <v>23</v>
      </c>
      <c r="E29" s="23" t="s">
        <v>31</v>
      </c>
      <c r="F29" s="25"/>
      <c r="G29" s="26">
        <f t="shared" si="1"/>
        <v>0</v>
      </c>
    </row>
    <row r="30" spans="1:7" ht="25.5">
      <c r="A30" s="23" t="s">
        <v>62</v>
      </c>
      <c r="B30" s="23" t="s">
        <v>33</v>
      </c>
      <c r="C30" s="23" t="s">
        <v>63</v>
      </c>
      <c r="D30" s="24">
        <v>870</v>
      </c>
      <c r="E30" s="23" t="s">
        <v>33</v>
      </c>
      <c r="F30" s="25"/>
      <c r="G30" s="26">
        <f t="shared" si="1"/>
        <v>0</v>
      </c>
    </row>
    <row r="31" spans="1:7">
      <c r="A31" s="18" t="s">
        <v>64</v>
      </c>
      <c r="B31" s="21"/>
      <c r="C31" s="18" t="s">
        <v>65</v>
      </c>
      <c r="D31" s="21"/>
      <c r="E31" s="18" t="s">
        <v>31</v>
      </c>
      <c r="F31" s="21"/>
      <c r="G31" s="22"/>
    </row>
    <row r="32" spans="1:7">
      <c r="A32" s="23" t="s">
        <v>66</v>
      </c>
      <c r="B32" s="23" t="s">
        <v>33</v>
      </c>
      <c r="C32" s="23" t="s">
        <v>67</v>
      </c>
      <c r="D32" s="24">
        <v>10</v>
      </c>
      <c r="E32" s="23" t="s">
        <v>33</v>
      </c>
      <c r="F32" s="25"/>
      <c r="G32" s="26">
        <f>D32*F32</f>
        <v>0</v>
      </c>
    </row>
    <row r="33" spans="1:7">
      <c r="A33" s="23" t="s">
        <v>68</v>
      </c>
      <c r="B33" s="23" t="s">
        <v>33</v>
      </c>
      <c r="C33" s="23" t="s">
        <v>69</v>
      </c>
      <c r="D33" s="24">
        <v>481</v>
      </c>
      <c r="E33" s="23" t="s">
        <v>33</v>
      </c>
      <c r="F33" s="25"/>
      <c r="G33" s="26">
        <f t="shared" ref="G33:G73" si="2">D33*F33</f>
        <v>0</v>
      </c>
    </row>
    <row r="34" spans="1:7">
      <c r="A34" s="23" t="s">
        <v>70</v>
      </c>
      <c r="B34" s="23" t="s">
        <v>33</v>
      </c>
      <c r="C34" s="23" t="s">
        <v>71</v>
      </c>
      <c r="D34" s="24">
        <v>491</v>
      </c>
      <c r="E34" s="23" t="s">
        <v>33</v>
      </c>
      <c r="F34" s="25"/>
      <c r="G34" s="26">
        <f t="shared" si="2"/>
        <v>0</v>
      </c>
    </row>
    <row r="35" spans="1:7">
      <c r="A35" s="23" t="s">
        <v>72</v>
      </c>
      <c r="B35" s="23" t="s">
        <v>33</v>
      </c>
      <c r="C35" s="23" t="s">
        <v>73</v>
      </c>
      <c r="D35" s="24">
        <v>12</v>
      </c>
      <c r="E35" s="23" t="s">
        <v>33</v>
      </c>
      <c r="F35" s="25"/>
      <c r="G35" s="26">
        <f t="shared" si="2"/>
        <v>0</v>
      </c>
    </row>
    <row r="36" spans="1:7">
      <c r="A36" s="23" t="s">
        <v>74</v>
      </c>
      <c r="B36" s="23" t="s">
        <v>33</v>
      </c>
      <c r="C36" s="23" t="s">
        <v>75</v>
      </c>
      <c r="D36" s="24">
        <v>0.8</v>
      </c>
      <c r="E36" s="23" t="s">
        <v>40</v>
      </c>
      <c r="F36" s="25"/>
      <c r="G36" s="26">
        <f t="shared" si="2"/>
        <v>0</v>
      </c>
    </row>
    <row r="37" spans="1:7">
      <c r="A37" s="18" t="s">
        <v>76</v>
      </c>
      <c r="B37" s="21"/>
      <c r="C37" s="18" t="s">
        <v>77</v>
      </c>
      <c r="D37" s="21"/>
      <c r="E37" s="18" t="s">
        <v>31</v>
      </c>
      <c r="F37" s="21"/>
      <c r="G37" s="26"/>
    </row>
    <row r="38" spans="1:7">
      <c r="A38" s="23" t="s">
        <v>78</v>
      </c>
      <c r="B38" s="23" t="s">
        <v>33</v>
      </c>
      <c r="C38" s="23" t="s">
        <v>79</v>
      </c>
      <c r="D38" s="24">
        <v>2</v>
      </c>
      <c r="E38" s="23" t="s">
        <v>31</v>
      </c>
      <c r="F38" s="25"/>
      <c r="G38" s="26">
        <f t="shared" si="2"/>
        <v>0</v>
      </c>
    </row>
    <row r="39" spans="1:7">
      <c r="A39" s="23" t="s">
        <v>80</v>
      </c>
      <c r="B39" s="23" t="s">
        <v>33</v>
      </c>
      <c r="C39" s="23" t="s">
        <v>81</v>
      </c>
      <c r="D39" s="24">
        <v>6</v>
      </c>
      <c r="E39" s="23" t="s">
        <v>31</v>
      </c>
      <c r="F39" s="25"/>
      <c r="G39" s="26">
        <f t="shared" si="2"/>
        <v>0</v>
      </c>
    </row>
    <row r="40" spans="1:7">
      <c r="A40" s="23" t="s">
        <v>82</v>
      </c>
      <c r="B40" s="23" t="s">
        <v>33</v>
      </c>
      <c r="C40" s="23" t="s">
        <v>83</v>
      </c>
      <c r="D40" s="24">
        <v>33</v>
      </c>
      <c r="E40" s="23" t="s">
        <v>33</v>
      </c>
      <c r="F40" s="25"/>
      <c r="G40" s="26">
        <f t="shared" si="2"/>
        <v>0</v>
      </c>
    </row>
    <row r="41" spans="1:7">
      <c r="A41" s="18" t="s">
        <v>84</v>
      </c>
      <c r="B41" s="21"/>
      <c r="C41" s="18" t="s">
        <v>85</v>
      </c>
      <c r="D41" s="21"/>
      <c r="E41" s="18" t="s">
        <v>31</v>
      </c>
      <c r="F41" s="21"/>
      <c r="G41" s="26"/>
    </row>
    <row r="42" spans="1:7">
      <c r="A42" s="23" t="s">
        <v>86</v>
      </c>
      <c r="B42" s="23" t="s">
        <v>33</v>
      </c>
      <c r="C42" s="23" t="s">
        <v>87</v>
      </c>
      <c r="D42" s="24">
        <v>15</v>
      </c>
      <c r="E42" s="23" t="s">
        <v>88</v>
      </c>
      <c r="F42" s="25"/>
      <c r="G42" s="26">
        <f t="shared" si="2"/>
        <v>0</v>
      </c>
    </row>
    <row r="43" spans="1:7">
      <c r="A43" s="23" t="s">
        <v>89</v>
      </c>
      <c r="B43" s="23" t="s">
        <v>33</v>
      </c>
      <c r="C43" s="23" t="s">
        <v>90</v>
      </c>
      <c r="D43" s="24">
        <v>15</v>
      </c>
      <c r="E43" s="23" t="s">
        <v>88</v>
      </c>
      <c r="F43" s="25"/>
      <c r="G43" s="26">
        <f t="shared" si="2"/>
        <v>0</v>
      </c>
    </row>
    <row r="44" spans="1:7">
      <c r="A44" s="23" t="s">
        <v>91</v>
      </c>
      <c r="B44" s="23" t="s">
        <v>33</v>
      </c>
      <c r="C44" s="23" t="s">
        <v>92</v>
      </c>
      <c r="D44" s="24">
        <v>15</v>
      </c>
      <c r="E44" s="23" t="s">
        <v>88</v>
      </c>
      <c r="F44" s="25"/>
      <c r="G44" s="26">
        <f t="shared" si="2"/>
        <v>0</v>
      </c>
    </row>
    <row r="45" spans="1:7">
      <c r="A45" s="23" t="s">
        <v>93</v>
      </c>
      <c r="B45" s="23" t="s">
        <v>33</v>
      </c>
      <c r="C45" s="23" t="s">
        <v>94</v>
      </c>
      <c r="D45" s="24">
        <v>15</v>
      </c>
      <c r="E45" s="23" t="s">
        <v>88</v>
      </c>
      <c r="F45" s="25"/>
      <c r="G45" s="26">
        <f t="shared" si="2"/>
        <v>0</v>
      </c>
    </row>
    <row r="46" spans="1:7" ht="25.5">
      <c r="A46" s="23" t="s">
        <v>95</v>
      </c>
      <c r="B46" s="23" t="s">
        <v>33</v>
      </c>
      <c r="C46" s="23" t="s">
        <v>96</v>
      </c>
      <c r="D46" s="24">
        <v>12</v>
      </c>
      <c r="E46" s="23" t="s">
        <v>88</v>
      </c>
      <c r="F46" s="25"/>
      <c r="G46" s="26">
        <f t="shared" si="2"/>
        <v>0</v>
      </c>
    </row>
    <row r="47" spans="1:7">
      <c r="A47" s="23" t="s">
        <v>97</v>
      </c>
      <c r="B47" s="23" t="s">
        <v>33</v>
      </c>
      <c r="C47" s="23" t="s">
        <v>98</v>
      </c>
      <c r="D47" s="24">
        <v>12</v>
      </c>
      <c r="E47" s="23" t="s">
        <v>88</v>
      </c>
      <c r="F47" s="25"/>
      <c r="G47" s="26">
        <f t="shared" si="2"/>
        <v>0</v>
      </c>
    </row>
    <row r="48" spans="1:7">
      <c r="A48" s="23" t="s">
        <v>99</v>
      </c>
      <c r="B48" s="23" t="s">
        <v>33</v>
      </c>
      <c r="C48" s="23" t="s">
        <v>100</v>
      </c>
      <c r="D48" s="24">
        <v>12</v>
      </c>
      <c r="E48" s="23" t="s">
        <v>88</v>
      </c>
      <c r="F48" s="25"/>
      <c r="G48" s="26">
        <f t="shared" si="2"/>
        <v>0</v>
      </c>
    </row>
    <row r="49" spans="1:7">
      <c r="A49" s="23" t="s">
        <v>101</v>
      </c>
      <c r="B49" s="23" t="s">
        <v>33</v>
      </c>
      <c r="C49" s="23" t="s">
        <v>102</v>
      </c>
      <c r="D49" s="24">
        <v>30.5</v>
      </c>
      <c r="E49" s="23" t="s">
        <v>88</v>
      </c>
      <c r="F49" s="25"/>
      <c r="G49" s="26">
        <f t="shared" si="2"/>
        <v>0</v>
      </c>
    </row>
    <row r="50" spans="1:7">
      <c r="A50" s="23" t="s">
        <v>103</v>
      </c>
      <c r="B50" s="23" t="s">
        <v>33</v>
      </c>
      <c r="C50" s="23" t="s">
        <v>104</v>
      </c>
      <c r="D50" s="24">
        <v>115.9</v>
      </c>
      <c r="E50" s="23" t="s">
        <v>88</v>
      </c>
      <c r="F50" s="25"/>
      <c r="G50" s="26">
        <f t="shared" si="2"/>
        <v>0</v>
      </c>
    </row>
    <row r="51" spans="1:7">
      <c r="A51" s="23" t="s">
        <v>105</v>
      </c>
      <c r="B51" s="23" t="s">
        <v>33</v>
      </c>
      <c r="C51" s="23" t="s">
        <v>106</v>
      </c>
      <c r="D51" s="24">
        <v>115.9</v>
      </c>
      <c r="E51" s="23" t="s">
        <v>88</v>
      </c>
      <c r="F51" s="25"/>
      <c r="G51" s="26">
        <f t="shared" si="2"/>
        <v>0</v>
      </c>
    </row>
    <row r="52" spans="1:7">
      <c r="A52" s="18" t="s">
        <v>107</v>
      </c>
      <c r="B52" s="21"/>
      <c r="C52" s="18" t="s">
        <v>108</v>
      </c>
      <c r="D52" s="21"/>
      <c r="E52" s="18" t="s">
        <v>31</v>
      </c>
      <c r="F52" s="21"/>
      <c r="G52" s="26"/>
    </row>
    <row r="53" spans="1:7">
      <c r="A53" s="23" t="s">
        <v>109</v>
      </c>
      <c r="B53" s="23" t="s">
        <v>110</v>
      </c>
      <c r="C53" s="23" t="s">
        <v>111</v>
      </c>
      <c r="D53" s="24">
        <v>2</v>
      </c>
      <c r="E53" s="23" t="s">
        <v>31</v>
      </c>
      <c r="F53" s="25"/>
      <c r="G53" s="26">
        <f t="shared" si="2"/>
        <v>0</v>
      </c>
    </row>
    <row r="54" spans="1:7">
      <c r="A54" s="23" t="s">
        <v>112</v>
      </c>
      <c r="B54" s="23" t="s">
        <v>33</v>
      </c>
      <c r="C54" s="23" t="s">
        <v>113</v>
      </c>
      <c r="D54" s="24">
        <v>1</v>
      </c>
      <c r="E54" s="23" t="s">
        <v>31</v>
      </c>
      <c r="F54" s="25"/>
      <c r="G54" s="26">
        <f t="shared" si="2"/>
        <v>0</v>
      </c>
    </row>
    <row r="55" spans="1:7">
      <c r="A55" s="23" t="s">
        <v>114</v>
      </c>
      <c r="B55" s="23" t="s">
        <v>33</v>
      </c>
      <c r="C55" s="23" t="s">
        <v>115</v>
      </c>
      <c r="D55" s="24">
        <v>3</v>
      </c>
      <c r="E55" s="23" t="s">
        <v>31</v>
      </c>
      <c r="F55" s="25"/>
      <c r="G55" s="26">
        <f t="shared" si="2"/>
        <v>0</v>
      </c>
    </row>
    <row r="56" spans="1:7">
      <c r="A56" s="23" t="s">
        <v>109</v>
      </c>
      <c r="B56" s="23" t="s">
        <v>33</v>
      </c>
      <c r="C56" s="23" t="s">
        <v>111</v>
      </c>
      <c r="D56" s="24">
        <v>4</v>
      </c>
      <c r="E56" s="23" t="s">
        <v>31</v>
      </c>
      <c r="F56" s="25"/>
      <c r="G56" s="26">
        <f t="shared" si="2"/>
        <v>0</v>
      </c>
    </row>
    <row r="57" spans="1:7">
      <c r="A57" s="23" t="s">
        <v>116</v>
      </c>
      <c r="B57" s="23" t="s">
        <v>33</v>
      </c>
      <c r="C57" s="23" t="s">
        <v>117</v>
      </c>
      <c r="D57" s="24">
        <v>1</v>
      </c>
      <c r="E57" s="23" t="s">
        <v>118</v>
      </c>
      <c r="F57" s="25"/>
      <c r="G57" s="26">
        <f t="shared" si="2"/>
        <v>0</v>
      </c>
    </row>
    <row r="58" spans="1:7">
      <c r="A58" s="18" t="s">
        <v>119</v>
      </c>
      <c r="B58" s="21"/>
      <c r="C58" s="18" t="s">
        <v>120</v>
      </c>
      <c r="D58" s="21"/>
      <c r="E58" s="18" t="s">
        <v>31</v>
      </c>
      <c r="F58" s="21"/>
      <c r="G58" s="26"/>
    </row>
    <row r="59" spans="1:7">
      <c r="A59" s="23" t="s">
        <v>121</v>
      </c>
      <c r="B59" s="23" t="s">
        <v>33</v>
      </c>
      <c r="C59" s="23" t="s">
        <v>122</v>
      </c>
      <c r="D59" s="24">
        <v>17.25</v>
      </c>
      <c r="E59" s="23" t="s">
        <v>40</v>
      </c>
      <c r="F59" s="25"/>
      <c r="G59" s="26">
        <f t="shared" si="2"/>
        <v>0</v>
      </c>
    </row>
    <row r="60" spans="1:7">
      <c r="A60" s="23" t="s">
        <v>123</v>
      </c>
      <c r="B60" s="23" t="s">
        <v>33</v>
      </c>
      <c r="C60" s="23" t="s">
        <v>124</v>
      </c>
      <c r="D60" s="24">
        <v>6.9</v>
      </c>
      <c r="E60" s="23" t="s">
        <v>40</v>
      </c>
      <c r="F60" s="25"/>
      <c r="G60" s="26">
        <f t="shared" si="2"/>
        <v>0</v>
      </c>
    </row>
    <row r="61" spans="1:7">
      <c r="A61" s="23" t="s">
        <v>125</v>
      </c>
      <c r="B61" s="23" t="s">
        <v>33</v>
      </c>
      <c r="C61" s="23" t="s">
        <v>126</v>
      </c>
      <c r="D61" s="24">
        <v>10.35</v>
      </c>
      <c r="E61" s="23" t="s">
        <v>40</v>
      </c>
      <c r="F61" s="25"/>
      <c r="G61" s="26">
        <f t="shared" si="2"/>
        <v>0</v>
      </c>
    </row>
    <row r="62" spans="1:7">
      <c r="A62" s="23" t="s">
        <v>127</v>
      </c>
      <c r="B62" s="23" t="s">
        <v>33</v>
      </c>
      <c r="C62" s="23" t="s">
        <v>128</v>
      </c>
      <c r="D62" s="24">
        <v>23</v>
      </c>
      <c r="E62" s="23" t="s">
        <v>31</v>
      </c>
      <c r="F62" s="25"/>
      <c r="G62" s="26">
        <f t="shared" si="2"/>
        <v>0</v>
      </c>
    </row>
    <row r="63" spans="1:7">
      <c r="A63" s="23" t="s">
        <v>129</v>
      </c>
      <c r="B63" s="23" t="s">
        <v>33</v>
      </c>
      <c r="C63" s="23" t="s">
        <v>130</v>
      </c>
      <c r="D63" s="24">
        <v>23</v>
      </c>
      <c r="E63" s="23" t="s">
        <v>31</v>
      </c>
      <c r="F63" s="25"/>
      <c r="G63" s="26">
        <f t="shared" si="2"/>
        <v>0</v>
      </c>
    </row>
    <row r="64" spans="1:7">
      <c r="A64" s="23" t="s">
        <v>131</v>
      </c>
      <c r="B64" s="23" t="s">
        <v>33</v>
      </c>
      <c r="C64" s="23" t="s">
        <v>132</v>
      </c>
      <c r="D64" s="24">
        <v>23</v>
      </c>
      <c r="E64" s="23" t="s">
        <v>31</v>
      </c>
      <c r="F64" s="25"/>
      <c r="G64" s="26">
        <f t="shared" si="2"/>
        <v>0</v>
      </c>
    </row>
    <row r="65" spans="1:7">
      <c r="A65" s="23" t="s">
        <v>133</v>
      </c>
      <c r="B65" s="23" t="s">
        <v>33</v>
      </c>
      <c r="C65" s="23" t="s">
        <v>134</v>
      </c>
      <c r="D65" s="24">
        <v>21</v>
      </c>
      <c r="E65" s="23" t="s">
        <v>31</v>
      </c>
      <c r="F65" s="25"/>
      <c r="G65" s="26">
        <f t="shared" si="2"/>
        <v>0</v>
      </c>
    </row>
    <row r="66" spans="1:7">
      <c r="A66" s="23" t="s">
        <v>135</v>
      </c>
      <c r="B66" s="23" t="s">
        <v>33</v>
      </c>
      <c r="C66" s="23" t="s">
        <v>136</v>
      </c>
      <c r="D66" s="24">
        <v>2</v>
      </c>
      <c r="E66" s="23" t="s">
        <v>31</v>
      </c>
      <c r="F66" s="25"/>
      <c r="G66" s="26">
        <f t="shared" si="2"/>
        <v>0</v>
      </c>
    </row>
    <row r="67" spans="1:7" ht="25.5">
      <c r="A67" s="23" t="s">
        <v>137</v>
      </c>
      <c r="B67" s="23" t="s">
        <v>33</v>
      </c>
      <c r="C67" s="23" t="s">
        <v>138</v>
      </c>
      <c r="D67" s="24">
        <v>23</v>
      </c>
      <c r="E67" s="23" t="s">
        <v>31</v>
      </c>
      <c r="F67" s="25"/>
      <c r="G67" s="26">
        <f t="shared" si="2"/>
        <v>0</v>
      </c>
    </row>
    <row r="68" spans="1:7">
      <c r="A68" s="23" t="s">
        <v>139</v>
      </c>
      <c r="B68" s="23" t="s">
        <v>33</v>
      </c>
      <c r="C68" s="23" t="s">
        <v>140</v>
      </c>
      <c r="D68" s="24">
        <v>184</v>
      </c>
      <c r="E68" s="23" t="s">
        <v>33</v>
      </c>
      <c r="F68" s="25"/>
      <c r="G68" s="26">
        <f t="shared" si="2"/>
        <v>0</v>
      </c>
    </row>
    <row r="69" spans="1:7">
      <c r="A69" s="23" t="s">
        <v>141</v>
      </c>
      <c r="B69" s="23" t="s">
        <v>33</v>
      </c>
      <c r="C69" s="23" t="s">
        <v>211</v>
      </c>
      <c r="D69" s="24">
        <v>23</v>
      </c>
      <c r="E69" s="23" t="s">
        <v>31</v>
      </c>
      <c r="F69" s="25"/>
      <c r="G69" s="26">
        <f t="shared" si="2"/>
        <v>0</v>
      </c>
    </row>
    <row r="70" spans="1:7">
      <c r="A70" s="18" t="s">
        <v>142</v>
      </c>
      <c r="B70" s="21"/>
      <c r="C70" s="18" t="s">
        <v>143</v>
      </c>
      <c r="D70" s="21"/>
      <c r="E70" s="18" t="s">
        <v>31</v>
      </c>
      <c r="F70" s="21"/>
      <c r="G70" s="26"/>
    </row>
    <row r="71" spans="1:7">
      <c r="A71" s="23" t="s">
        <v>144</v>
      </c>
      <c r="B71" s="23" t="s">
        <v>33</v>
      </c>
      <c r="C71" s="23" t="s">
        <v>145</v>
      </c>
      <c r="D71" s="24">
        <v>120</v>
      </c>
      <c r="E71" s="23" t="s">
        <v>33</v>
      </c>
      <c r="F71" s="25"/>
      <c r="G71" s="26">
        <f t="shared" si="2"/>
        <v>0</v>
      </c>
    </row>
    <row r="72" spans="1:7">
      <c r="A72" s="23" t="s">
        <v>146</v>
      </c>
      <c r="B72" s="23" t="s">
        <v>33</v>
      </c>
      <c r="C72" s="23" t="s">
        <v>147</v>
      </c>
      <c r="D72" s="24">
        <v>25</v>
      </c>
      <c r="E72" s="23" t="s">
        <v>31</v>
      </c>
      <c r="F72" s="25"/>
      <c r="G72" s="26">
        <f t="shared" si="2"/>
        <v>0</v>
      </c>
    </row>
    <row r="73" spans="1:7">
      <c r="A73" s="23" t="s">
        <v>148</v>
      </c>
      <c r="B73" s="23" t="s">
        <v>33</v>
      </c>
      <c r="C73" s="23" t="s">
        <v>149</v>
      </c>
      <c r="D73" s="24">
        <v>25</v>
      </c>
      <c r="E73" s="23" t="s">
        <v>31</v>
      </c>
      <c r="F73" s="25"/>
      <c r="G73" s="26">
        <f t="shared" si="2"/>
        <v>0</v>
      </c>
    </row>
    <row r="75" spans="1:7" ht="15.75">
      <c r="G75" s="59">
        <f>SUM(G12:G73)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 stavby</vt:lpstr>
      <vt:lpstr>Bodový rozpis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Dudek Milan</dc:creator>
  <cp:lastModifiedBy>roskotova</cp:lastModifiedBy>
  <dcterms:created xsi:type="dcterms:W3CDTF">2015-06-05T18:19:34Z</dcterms:created>
  <dcterms:modified xsi:type="dcterms:W3CDTF">2023-05-31T17:40:52Z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a238cc-6af3-4341-9d32-201b7e04331f_Enabled">
    <vt:lpwstr>true</vt:lpwstr>
  </property>
  <property fmtid="{D5CDD505-2E9C-101B-9397-08002B2CF9AE}" pid="3" name="MSIP_Label_64a238cc-6af3-4341-9d32-201b7e04331f_SetDate">
    <vt:lpwstr>2023-05-19T05:28:51Z</vt:lpwstr>
  </property>
  <property fmtid="{D5CDD505-2E9C-101B-9397-08002B2CF9AE}" pid="4" name="MSIP_Label_64a238cc-6af3-4341-9d32-201b7e04331f_Method">
    <vt:lpwstr>Standard</vt:lpwstr>
  </property>
  <property fmtid="{D5CDD505-2E9C-101B-9397-08002B2CF9AE}" pid="5" name="MSIP_Label_64a238cc-6af3-4341-9d32-201b7e04331f_Name">
    <vt:lpwstr>Internal</vt:lpwstr>
  </property>
  <property fmtid="{D5CDD505-2E9C-101B-9397-08002B2CF9AE}" pid="6" name="MSIP_Label_64a238cc-6af3-4341-9d32-201b7e04331f_SiteId">
    <vt:lpwstr>09ebfde1-6505-4c31-942f-18875ff0189d</vt:lpwstr>
  </property>
  <property fmtid="{D5CDD505-2E9C-101B-9397-08002B2CF9AE}" pid="7" name="MSIP_Label_64a238cc-6af3-4341-9d32-201b7e04331f_ActionId">
    <vt:lpwstr>1ff64d18-b3a4-4bd5-a066-9b39f4ba8f9c</vt:lpwstr>
  </property>
  <property fmtid="{D5CDD505-2E9C-101B-9397-08002B2CF9AE}" pid="8" name="MSIP_Label_64a238cc-6af3-4341-9d32-201b7e04331f_ContentBits">
    <vt:lpwstr>0</vt:lpwstr>
  </property>
</Properties>
</file>