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5456" windowHeight="9720" firstSheet="12" activeTab="15"/>
  </bookViews>
  <sheets>
    <sheet name="Stavba" sheetId="1" r:id="rId1"/>
    <sheet name="SO 001 001 KL" sheetId="2" r:id="rId2"/>
    <sheet name="SO 001 001 Rek" sheetId="3" r:id="rId3"/>
    <sheet name="SO 001 001 Pol" sheetId="4" r:id="rId4"/>
    <sheet name="SO 01-1 001 KL" sheetId="5" r:id="rId5"/>
    <sheet name="SO 01-1 001 Rek" sheetId="6" r:id="rId6"/>
    <sheet name="SO 01-1 001 Pol" sheetId="7" r:id="rId7"/>
    <sheet name="SO 02 001 KL" sheetId="8" r:id="rId8"/>
    <sheet name="SO 02 001 Rek" sheetId="9" r:id="rId9"/>
    <sheet name="SO 02 001 Pol" sheetId="10" r:id="rId10"/>
    <sheet name="SO 03 001 KL" sheetId="11" r:id="rId11"/>
    <sheet name="SO 03 001 Rek" sheetId="12" r:id="rId12"/>
    <sheet name="SO 03 001 Pol" sheetId="13" r:id="rId13"/>
    <sheet name="SO 05 001 KL" sheetId="17" r:id="rId14"/>
    <sheet name="SO 05 001 Rek" sheetId="18" r:id="rId15"/>
    <sheet name="SO 05 001 Pol" sheetId="19" r:id="rId16"/>
  </sheets>
  <definedNames>
    <definedName name="CelkemObjekty" localSheetId="0">Stavba!$F$35</definedName>
    <definedName name="CisloStavby" localSheetId="0">Stavba!$D$5</definedName>
    <definedName name="dadresa" localSheetId="0">Stavba!$D$8</definedName>
    <definedName name="DIČ" localSheetId="0">Stavba!$K$8</definedName>
    <definedName name="dmisto" localSheetId="0">Stavba!$D$9</definedName>
    <definedName name="dpsc" localSheetId="0">Stavba!$C$9</definedName>
    <definedName name="IČO" localSheetId="0">Stavba!$K$7</definedName>
    <definedName name="NazevObjektu" localSheetId="0">Stavba!$C$29</definedName>
    <definedName name="NazevStavby" localSheetId="0">Stavba!$E$5</definedName>
    <definedName name="_xlnm.Print_Titles" localSheetId="3">'SO 001 001 Pol'!$1:$6</definedName>
    <definedName name="_xlnm.Print_Titles" localSheetId="2">'SO 001 001 Rek'!$1:$6</definedName>
    <definedName name="_xlnm.Print_Titles" localSheetId="6">'SO 01-1 001 Pol'!$1:$6</definedName>
    <definedName name="_xlnm.Print_Titles" localSheetId="5">'SO 01-1 001 Rek'!$1:$6</definedName>
    <definedName name="_xlnm.Print_Titles" localSheetId="9">'SO 02 001 Pol'!$1:$6</definedName>
    <definedName name="_xlnm.Print_Titles" localSheetId="8">'SO 02 001 Rek'!$1:$6</definedName>
    <definedName name="_xlnm.Print_Titles" localSheetId="12">'SO 03 001 Pol'!$1:$6</definedName>
    <definedName name="_xlnm.Print_Titles" localSheetId="11">'SO 03 001 Rek'!$1:$6</definedName>
    <definedName name="_xlnm.Print_Titles" localSheetId="15">'SO 05 001 Pol'!$1:$6</definedName>
    <definedName name="_xlnm.Print_Titles" localSheetId="14">'SO 05 001 Rek'!$1:$6</definedName>
    <definedName name="Objednatel" localSheetId="0">Stavba!$D$11</definedName>
    <definedName name="Objekt" localSheetId="0">Stavba!$B$29</definedName>
    <definedName name="_xlnm.Print_Area" localSheetId="1">'SO 001 001 KL'!$A$1:$G$45</definedName>
    <definedName name="_xlnm.Print_Area" localSheetId="3">'SO 001 001 Pol'!$A$1:$K$68</definedName>
    <definedName name="_xlnm.Print_Area" localSheetId="2">'SO 001 001 Rek'!$A$1:$I$28</definedName>
    <definedName name="_xlnm.Print_Area" localSheetId="4">'SO 01-1 001 KL'!$A$1:$G$45</definedName>
    <definedName name="_xlnm.Print_Area" localSheetId="6">'SO 01-1 001 Pol'!$A$1:$K$100</definedName>
    <definedName name="_xlnm.Print_Area" localSheetId="5">'SO 01-1 001 Rek'!$A$1:$I$26</definedName>
    <definedName name="_xlnm.Print_Area" localSheetId="7">'SO 02 001 KL'!$A$1:$G$45</definedName>
    <definedName name="_xlnm.Print_Area" localSheetId="9">'SO 02 001 Pol'!$A$1:$K$123</definedName>
    <definedName name="_xlnm.Print_Area" localSheetId="8">'SO 02 001 Rek'!$A$1:$I$30</definedName>
    <definedName name="_xlnm.Print_Area" localSheetId="10">'SO 03 001 KL'!$A$1:$G$45</definedName>
    <definedName name="_xlnm.Print_Area" localSheetId="12">'SO 03 001 Pol'!$A$1:$K$133</definedName>
    <definedName name="_xlnm.Print_Area" localSheetId="11">'SO 03 001 Rek'!$A$1:$I$30</definedName>
    <definedName name="_xlnm.Print_Area" localSheetId="13">'SO 05 001 KL'!$A$1:$G$45</definedName>
    <definedName name="_xlnm.Print_Area" localSheetId="15">'SO 05 001 Pol'!$A$1:$K$9</definedName>
    <definedName name="_xlnm.Print_Area" localSheetId="14">'SO 05 001 Rek'!$A$1:$I$22</definedName>
    <definedName name="_xlnm.Print_Area" localSheetId="0">Stavba!$B$1:$J$90</definedName>
    <definedName name="odic" localSheetId="0">Stavba!$K$12</definedName>
    <definedName name="oico" localSheetId="0">Stavba!$K$11</definedName>
    <definedName name="omisto" localSheetId="0">Stavba!$D$13</definedName>
    <definedName name="onazev" localSheetId="0">Stavba!$D$12</definedName>
    <definedName name="opsc" localSheetId="0">Stavba!$C$13</definedName>
    <definedName name="SazbaDPH1" localSheetId="0">Stavba!$D$19</definedName>
    <definedName name="SazbaDPH2" localSheetId="0">Stavba!$D$21</definedName>
    <definedName name="solver_lin" localSheetId="3" hidden="1">0</definedName>
    <definedName name="solver_lin" localSheetId="6" hidden="1">0</definedName>
    <definedName name="solver_lin" localSheetId="9" hidden="1">0</definedName>
    <definedName name="solver_lin" localSheetId="12" hidden="1">0</definedName>
    <definedName name="solver_lin" localSheetId="15" hidden="1">0</definedName>
    <definedName name="solver_num" localSheetId="3" hidden="1">0</definedName>
    <definedName name="solver_num" localSheetId="6" hidden="1">0</definedName>
    <definedName name="solver_num" localSheetId="9" hidden="1">0</definedName>
    <definedName name="solver_num" localSheetId="12" hidden="1">0</definedName>
    <definedName name="solver_num" localSheetId="15" hidden="1">0</definedName>
    <definedName name="solver_opt" localSheetId="3" hidden="1">'SO 001 001 Pol'!#REF!</definedName>
    <definedName name="solver_opt" localSheetId="6" hidden="1">'SO 01-1 001 Pol'!#REF!</definedName>
    <definedName name="solver_opt" localSheetId="9" hidden="1">'SO 02 001 Pol'!#REF!</definedName>
    <definedName name="solver_opt" localSheetId="12" hidden="1">'SO 03 001 Pol'!#REF!</definedName>
    <definedName name="solver_opt" localSheetId="15" hidden="1">'SO 05 001 Pol'!#REF!</definedName>
    <definedName name="solver_typ" localSheetId="3" hidden="1">1</definedName>
    <definedName name="solver_typ" localSheetId="6" hidden="1">1</definedName>
    <definedName name="solver_typ" localSheetId="9" hidden="1">1</definedName>
    <definedName name="solver_typ" localSheetId="12" hidden="1">1</definedName>
    <definedName name="solver_typ" localSheetId="15" hidden="1">1</definedName>
    <definedName name="solver_val" localSheetId="3" hidden="1">0</definedName>
    <definedName name="solver_val" localSheetId="6" hidden="1">0</definedName>
    <definedName name="solver_val" localSheetId="9" hidden="1">0</definedName>
    <definedName name="solver_val" localSheetId="12" hidden="1">0</definedName>
    <definedName name="solver_val" localSheetId="15" hidden="1">0</definedName>
    <definedName name="SoucetDilu" localSheetId="0">Stavba!$F$70:$J$70</definedName>
    <definedName name="StavbaCelkem" localSheetId="0">Stavba!$H$35</definedName>
    <definedName name="Zhotovitel" localSheetId="0">Stavba!$D$7</definedName>
  </definedNames>
  <calcPr calcId="114210" fullCalcOnLoad="1"/>
</workbook>
</file>

<file path=xl/calcChain.xml><?xml version="1.0" encoding="utf-8"?>
<calcChain xmlns="http://schemas.openxmlformats.org/spreadsheetml/2006/main">
  <c r="H21" i="18"/>
  <c r="I20"/>
  <c r="G21" i="17"/>
  <c r="D21"/>
  <c r="I19" i="18"/>
  <c r="D20" i="17"/>
  <c r="I18" i="18"/>
  <c r="G20" i="17"/>
  <c r="D19"/>
  <c r="I17" i="18"/>
  <c r="G19" i="17"/>
  <c r="G18"/>
  <c r="D18"/>
  <c r="I16" i="18"/>
  <c r="G17" i="17"/>
  <c r="D17"/>
  <c r="I15" i="18"/>
  <c r="D16" i="17"/>
  <c r="I14" i="18"/>
  <c r="G16" i="17"/>
  <c r="D15"/>
  <c r="I13" i="18"/>
  <c r="G15" i="17"/>
  <c r="BE8" i="19"/>
  <c r="BD8"/>
  <c r="BC8"/>
  <c r="BB8"/>
  <c r="BA8"/>
  <c r="K8"/>
  <c r="I8"/>
  <c r="G8"/>
  <c r="B7" i="18"/>
  <c r="A7"/>
  <c r="BE9" i="19"/>
  <c r="I7" i="18"/>
  <c r="I8"/>
  <c r="C21" i="17"/>
  <c r="BD9" i="19"/>
  <c r="H7" i="18"/>
  <c r="H8"/>
  <c r="C17" i="17"/>
  <c r="BC9" i="19"/>
  <c r="G7" i="18"/>
  <c r="G8"/>
  <c r="C18" i="17"/>
  <c r="BB9" i="19"/>
  <c r="F7" i="18"/>
  <c r="F8"/>
  <c r="C16" i="17"/>
  <c r="BA9" i="19"/>
  <c r="E7" i="18"/>
  <c r="E8"/>
  <c r="C15" i="17"/>
  <c r="K9" i="19"/>
  <c r="I9"/>
  <c r="G9"/>
  <c r="E4"/>
  <c r="F3"/>
  <c r="G23" i="17"/>
  <c r="C33"/>
  <c r="F33"/>
  <c r="C31"/>
  <c r="G7"/>
  <c r="H29" i="12"/>
  <c r="I28"/>
  <c r="G21" i="11"/>
  <c r="D21"/>
  <c r="I27" i="12"/>
  <c r="D20" i="11"/>
  <c r="I26" i="12"/>
  <c r="G20" i="11"/>
  <c r="D19"/>
  <c r="I25" i="12"/>
  <c r="G19" i="11"/>
  <c r="G18"/>
  <c r="D18"/>
  <c r="I24" i="12"/>
  <c r="G17" i="11"/>
  <c r="D17"/>
  <c r="I23" i="12"/>
  <c r="D16" i="11"/>
  <c r="I22" i="12"/>
  <c r="G16" i="11"/>
  <c r="D15"/>
  <c r="I21" i="12"/>
  <c r="G15" i="11"/>
  <c r="BE132" i="13"/>
  <c r="BD132"/>
  <c r="BC132"/>
  <c r="BB132"/>
  <c r="BA132"/>
  <c r="K132"/>
  <c r="I132"/>
  <c r="G132"/>
  <c r="B15" i="12"/>
  <c r="A15"/>
  <c r="BE133" i="13"/>
  <c r="I15" i="12"/>
  <c r="BD133" i="13"/>
  <c r="H15" i="12"/>
  <c r="BC133" i="13"/>
  <c r="G15" i="12"/>
  <c r="BB133" i="13"/>
  <c r="F15" i="12"/>
  <c r="BA133" i="13"/>
  <c r="E15" i="12"/>
  <c r="K133" i="13"/>
  <c r="I133"/>
  <c r="G133"/>
  <c r="BE129"/>
  <c r="BD129"/>
  <c r="BC129"/>
  <c r="BB129"/>
  <c r="K129"/>
  <c r="I129"/>
  <c r="G129"/>
  <c r="BA129"/>
  <c r="BE128"/>
  <c r="BD128"/>
  <c r="BC128"/>
  <c r="BB128"/>
  <c r="K128"/>
  <c r="I128"/>
  <c r="G128"/>
  <c r="BA128"/>
  <c r="BE126"/>
  <c r="BD126"/>
  <c r="BC126"/>
  <c r="BB126"/>
  <c r="K126"/>
  <c r="I126"/>
  <c r="G126"/>
  <c r="BA126"/>
  <c r="BE124"/>
  <c r="BD124"/>
  <c r="BC124"/>
  <c r="BB124"/>
  <c r="K124"/>
  <c r="I124"/>
  <c r="G124"/>
  <c r="BA124"/>
  <c r="BE123"/>
  <c r="BD123"/>
  <c r="BC123"/>
  <c r="BB123"/>
  <c r="K123"/>
  <c r="I123"/>
  <c r="G123"/>
  <c r="BA123"/>
  <c r="BE122"/>
  <c r="BD122"/>
  <c r="BC122"/>
  <c r="BB122"/>
  <c r="K122"/>
  <c r="I122"/>
  <c r="G122"/>
  <c r="BA122"/>
  <c r="BA130"/>
  <c r="E14" i="12"/>
  <c r="BE121" i="13"/>
  <c r="BD121"/>
  <c r="BC121"/>
  <c r="BB121"/>
  <c r="BA121"/>
  <c r="K121"/>
  <c r="I121"/>
  <c r="G121"/>
  <c r="B14" i="12"/>
  <c r="A14"/>
  <c r="BE130" i="13"/>
  <c r="I14" i="12"/>
  <c r="BD130" i="13"/>
  <c r="H14" i="12"/>
  <c r="BC130" i="13"/>
  <c r="G14" i="12"/>
  <c r="BB130" i="13"/>
  <c r="F14" i="12"/>
  <c r="K130" i="13"/>
  <c r="I130"/>
  <c r="G130"/>
  <c r="BE118"/>
  <c r="BD118"/>
  <c r="BC118"/>
  <c r="BB118"/>
  <c r="K118"/>
  <c r="I118"/>
  <c r="G118"/>
  <c r="BA118"/>
  <c r="BE117"/>
  <c r="BD117"/>
  <c r="BC117"/>
  <c r="BB117"/>
  <c r="BA117"/>
  <c r="K117"/>
  <c r="I117"/>
  <c r="G117"/>
  <c r="BE116"/>
  <c r="BD116"/>
  <c r="BC116"/>
  <c r="BB116"/>
  <c r="BA116"/>
  <c r="K116"/>
  <c r="I116"/>
  <c r="G116"/>
  <c r="BE115"/>
  <c r="BD115"/>
  <c r="BC115"/>
  <c r="BB115"/>
  <c r="K115"/>
  <c r="I115"/>
  <c r="G115"/>
  <c r="BA115"/>
  <c r="BE114"/>
  <c r="BD114"/>
  <c r="BC114"/>
  <c r="BB114"/>
  <c r="K114"/>
  <c r="I114"/>
  <c r="G114"/>
  <c r="BA114"/>
  <c r="BE113"/>
  <c r="BD113"/>
  <c r="BC113"/>
  <c r="BB113"/>
  <c r="K113"/>
  <c r="I113"/>
  <c r="G113"/>
  <c r="BA113"/>
  <c r="BE112"/>
  <c r="BD112"/>
  <c r="BC112"/>
  <c r="BB112"/>
  <c r="K112"/>
  <c r="I112"/>
  <c r="G112"/>
  <c r="BA112"/>
  <c r="BA119"/>
  <c r="E13" i="12"/>
  <c r="BE111" i="13"/>
  <c r="BD111"/>
  <c r="BC111"/>
  <c r="BB111"/>
  <c r="BA111"/>
  <c r="K111"/>
  <c r="I111"/>
  <c r="G111"/>
  <c r="BE110"/>
  <c r="BD110"/>
  <c r="BC110"/>
  <c r="BB110"/>
  <c r="BA110"/>
  <c r="K110"/>
  <c r="I110"/>
  <c r="G110"/>
  <c r="BE109"/>
  <c r="BD109"/>
  <c r="BC109"/>
  <c r="BB109"/>
  <c r="BA109"/>
  <c r="K109"/>
  <c r="I109"/>
  <c r="G109"/>
  <c r="BE108"/>
  <c r="BD108"/>
  <c r="BC108"/>
  <c r="BB108"/>
  <c r="BA108"/>
  <c r="K108"/>
  <c r="I108"/>
  <c r="G108"/>
  <c r="BE107"/>
  <c r="BD107"/>
  <c r="BC107"/>
  <c r="BB107"/>
  <c r="BA107"/>
  <c r="K107"/>
  <c r="I107"/>
  <c r="G107"/>
  <c r="BE106"/>
  <c r="BD106"/>
  <c r="BC106"/>
  <c r="BB106"/>
  <c r="BA106"/>
  <c r="K106"/>
  <c r="I106"/>
  <c r="G106"/>
  <c r="B13" i="12"/>
  <c r="A13"/>
  <c r="BE119" i="13"/>
  <c r="I13" i="12"/>
  <c r="BD119" i="13"/>
  <c r="H13" i="12"/>
  <c r="BC119" i="13"/>
  <c r="G13" i="12"/>
  <c r="BB119" i="13"/>
  <c r="F13" i="12"/>
  <c r="K119" i="13"/>
  <c r="I119"/>
  <c r="G119"/>
  <c r="BE102"/>
  <c r="BD102"/>
  <c r="BC102"/>
  <c r="BB102"/>
  <c r="K102"/>
  <c r="I102"/>
  <c r="G102"/>
  <c r="BA102"/>
  <c r="BE101"/>
  <c r="BD101"/>
  <c r="BC101"/>
  <c r="BB101"/>
  <c r="K101"/>
  <c r="I101"/>
  <c r="G101"/>
  <c r="BA101"/>
  <c r="BE100"/>
  <c r="BD100"/>
  <c r="BC100"/>
  <c r="BB100"/>
  <c r="K100"/>
  <c r="I100"/>
  <c r="G100"/>
  <c r="BA100"/>
  <c r="BE99"/>
  <c r="BD99"/>
  <c r="BC99"/>
  <c r="BB99"/>
  <c r="K99"/>
  <c r="I99"/>
  <c r="G99"/>
  <c r="BA99"/>
  <c r="BE97"/>
  <c r="BD97"/>
  <c r="BC97"/>
  <c r="BB97"/>
  <c r="BA97"/>
  <c r="K97"/>
  <c r="I97"/>
  <c r="G97"/>
  <c r="BE96"/>
  <c r="BD96"/>
  <c r="BC96"/>
  <c r="BB96"/>
  <c r="BA96"/>
  <c r="K96"/>
  <c r="I96"/>
  <c r="G96"/>
  <c r="BE95"/>
  <c r="BD95"/>
  <c r="BC95"/>
  <c r="BB95"/>
  <c r="BA95"/>
  <c r="K95"/>
  <c r="I95"/>
  <c r="G95"/>
  <c r="BE94"/>
  <c r="BD94"/>
  <c r="BC94"/>
  <c r="BB94"/>
  <c r="BA94"/>
  <c r="K94"/>
  <c r="I94"/>
  <c r="G94"/>
  <c r="BE93"/>
  <c r="BD93"/>
  <c r="BC93"/>
  <c r="BB93"/>
  <c r="BA93"/>
  <c r="K93"/>
  <c r="I93"/>
  <c r="G93"/>
  <c r="BE92"/>
  <c r="BD92"/>
  <c r="BC92"/>
  <c r="BB92"/>
  <c r="K92"/>
  <c r="I92"/>
  <c r="G92"/>
  <c r="BA92"/>
  <c r="BE91"/>
  <c r="BD91"/>
  <c r="BC91"/>
  <c r="BB91"/>
  <c r="K91"/>
  <c r="I91"/>
  <c r="G91"/>
  <c r="BA91"/>
  <c r="BE89"/>
  <c r="BD89"/>
  <c r="BC89"/>
  <c r="BB89"/>
  <c r="K89"/>
  <c r="I89"/>
  <c r="G89"/>
  <c r="BA89"/>
  <c r="BE88"/>
  <c r="BD88"/>
  <c r="BC88"/>
  <c r="BB88"/>
  <c r="K88"/>
  <c r="I88"/>
  <c r="G88"/>
  <c r="BA88"/>
  <c r="BE86"/>
  <c r="BD86"/>
  <c r="BC86"/>
  <c r="BB86"/>
  <c r="BA86"/>
  <c r="K86"/>
  <c r="I86"/>
  <c r="G86"/>
  <c r="BE84"/>
  <c r="BD84"/>
  <c r="BC84"/>
  <c r="BB84"/>
  <c r="BA84"/>
  <c r="K84"/>
  <c r="I84"/>
  <c r="G84"/>
  <c r="BE82"/>
  <c r="BD82"/>
  <c r="BC82"/>
  <c r="BB82"/>
  <c r="BA82"/>
  <c r="K82"/>
  <c r="I82"/>
  <c r="G82"/>
  <c r="BE80"/>
  <c r="BD80"/>
  <c r="BC80"/>
  <c r="BB80"/>
  <c r="BA80"/>
  <c r="K80"/>
  <c r="I80"/>
  <c r="G80"/>
  <c r="BE79"/>
  <c r="BD79"/>
  <c r="BC79"/>
  <c r="BB79"/>
  <c r="K79"/>
  <c r="I79"/>
  <c r="G79"/>
  <c r="BA79"/>
  <c r="BA104"/>
  <c r="E12" i="12"/>
  <c r="B12"/>
  <c r="A12"/>
  <c r="BE104" i="13"/>
  <c r="I12" i="12"/>
  <c r="BD104" i="13"/>
  <c r="H12" i="12"/>
  <c r="BC104" i="13"/>
  <c r="G12" i="12"/>
  <c r="BB104" i="13"/>
  <c r="F12" i="12"/>
  <c r="K104" i="13"/>
  <c r="I104"/>
  <c r="G104"/>
  <c r="BE76"/>
  <c r="BD76"/>
  <c r="BC76"/>
  <c r="BB76"/>
  <c r="K76"/>
  <c r="I76"/>
  <c r="G76"/>
  <c r="BA76"/>
  <c r="BE75"/>
  <c r="BD75"/>
  <c r="BC75"/>
  <c r="BB75"/>
  <c r="K75"/>
  <c r="I75"/>
  <c r="G75"/>
  <c r="BA75"/>
  <c r="BE73"/>
  <c r="BD73"/>
  <c r="BC73"/>
  <c r="BB73"/>
  <c r="K73"/>
  <c r="I73"/>
  <c r="G73"/>
  <c r="BA73"/>
  <c r="BE71"/>
  <c r="BD71"/>
  <c r="BC71"/>
  <c r="BB71"/>
  <c r="K71"/>
  <c r="I71"/>
  <c r="G71"/>
  <c r="BA71"/>
  <c r="B11" i="12"/>
  <c r="A11"/>
  <c r="BE77" i="13"/>
  <c r="I11" i="12"/>
  <c r="BD77" i="13"/>
  <c r="H11" i="12"/>
  <c r="BC77" i="13"/>
  <c r="G11" i="12"/>
  <c r="BB77" i="13"/>
  <c r="F11" i="12"/>
  <c r="K77" i="13"/>
  <c r="I77"/>
  <c r="G77"/>
  <c r="BE68"/>
  <c r="BD68"/>
  <c r="BC68"/>
  <c r="BB68"/>
  <c r="K68"/>
  <c r="I68"/>
  <c r="G68"/>
  <c r="BA68"/>
  <c r="BE66"/>
  <c r="BD66"/>
  <c r="BC66"/>
  <c r="BB66"/>
  <c r="K66"/>
  <c r="I66"/>
  <c r="G66"/>
  <c r="BA66"/>
  <c r="BE64"/>
  <c r="BD64"/>
  <c r="BC64"/>
  <c r="BB64"/>
  <c r="K64"/>
  <c r="I64"/>
  <c r="G64"/>
  <c r="BA64"/>
  <c r="B10" i="12"/>
  <c r="A10"/>
  <c r="BE69" i="13"/>
  <c r="I10" i="12"/>
  <c r="BD69" i="13"/>
  <c r="H10" i="12"/>
  <c r="BC69" i="13"/>
  <c r="G10" i="12"/>
  <c r="BB69" i="13"/>
  <c r="F10" i="12"/>
  <c r="K69" i="13"/>
  <c r="I69"/>
  <c r="G69"/>
  <c r="BE61"/>
  <c r="BD61"/>
  <c r="BC61"/>
  <c r="BB61"/>
  <c r="K61"/>
  <c r="I61"/>
  <c r="G61"/>
  <c r="BA61"/>
  <c r="BE60"/>
  <c r="BD60"/>
  <c r="BC60"/>
  <c r="BB60"/>
  <c r="K60"/>
  <c r="I60"/>
  <c r="G60"/>
  <c r="BA60"/>
  <c r="BA62"/>
  <c r="E9" i="12"/>
  <c r="BE59" i="13"/>
  <c r="BD59"/>
  <c r="BC59"/>
  <c r="BB59"/>
  <c r="BA59"/>
  <c r="K59"/>
  <c r="I59"/>
  <c r="G59"/>
  <c r="B9" i="12"/>
  <c r="A9"/>
  <c r="BE62" i="13"/>
  <c r="I9" i="12"/>
  <c r="BD62" i="13"/>
  <c r="H9" i="12"/>
  <c r="BC62" i="13"/>
  <c r="G9" i="12"/>
  <c r="BB62" i="13"/>
  <c r="F9" i="12"/>
  <c r="K62" i="13"/>
  <c r="I62"/>
  <c r="G62"/>
  <c r="BE56"/>
  <c r="BD56"/>
  <c r="BC56"/>
  <c r="BB56"/>
  <c r="K56"/>
  <c r="I56"/>
  <c r="G56"/>
  <c r="BA56"/>
  <c r="BE54"/>
  <c r="BD54"/>
  <c r="BC54"/>
  <c r="BB54"/>
  <c r="K54"/>
  <c r="I54"/>
  <c r="G54"/>
  <c r="BA54"/>
  <c r="BE53"/>
  <c r="BD53"/>
  <c r="BC53"/>
  <c r="BB53"/>
  <c r="K53"/>
  <c r="I53"/>
  <c r="G53"/>
  <c r="BA53"/>
  <c r="BA57"/>
  <c r="E8" i="12"/>
  <c r="H8"/>
  <c r="B8"/>
  <c r="A8"/>
  <c r="BE57" i="13"/>
  <c r="I8" i="12"/>
  <c r="BD57" i="13"/>
  <c r="BC57"/>
  <c r="G8" i="12"/>
  <c r="BB57" i="13"/>
  <c r="F8" i="12"/>
  <c r="K57" i="13"/>
  <c r="I57"/>
  <c r="G57"/>
  <c r="BE48"/>
  <c r="BD48"/>
  <c r="BC48"/>
  <c r="BB48"/>
  <c r="K48"/>
  <c r="I48"/>
  <c r="G48"/>
  <c r="BA48"/>
  <c r="BE45"/>
  <c r="BD45"/>
  <c r="BC45"/>
  <c r="BB45"/>
  <c r="BA45"/>
  <c r="K45"/>
  <c r="I45"/>
  <c r="G45"/>
  <c r="BE43"/>
  <c r="BD43"/>
  <c r="BC43"/>
  <c r="BB43"/>
  <c r="BA43"/>
  <c r="K43"/>
  <c r="I43"/>
  <c r="G43"/>
  <c r="BE41"/>
  <c r="BD41"/>
  <c r="BC41"/>
  <c r="BB41"/>
  <c r="BA41"/>
  <c r="K41"/>
  <c r="I41"/>
  <c r="G41"/>
  <c r="BE39"/>
  <c r="BD39"/>
  <c r="BC39"/>
  <c r="BB39"/>
  <c r="BA39"/>
  <c r="K39"/>
  <c r="I39"/>
  <c r="G39"/>
  <c r="BE37"/>
  <c r="BD37"/>
  <c r="BC37"/>
  <c r="BB37"/>
  <c r="BA37"/>
  <c r="K37"/>
  <c r="I37"/>
  <c r="G37"/>
  <c r="BE35"/>
  <c r="BD35"/>
  <c r="BC35"/>
  <c r="BB35"/>
  <c r="BA35"/>
  <c r="K35"/>
  <c r="I35"/>
  <c r="G35"/>
  <c r="BE33"/>
  <c r="BD33"/>
  <c r="BC33"/>
  <c r="BB33"/>
  <c r="BA33"/>
  <c r="K33"/>
  <c r="I33"/>
  <c r="G33"/>
  <c r="BE31"/>
  <c r="BD31"/>
  <c r="BC31"/>
  <c r="BB31"/>
  <c r="BA31"/>
  <c r="K31"/>
  <c r="I31"/>
  <c r="G31"/>
  <c r="BE27"/>
  <c r="BD27"/>
  <c r="BC27"/>
  <c r="BB27"/>
  <c r="BA27"/>
  <c r="K27"/>
  <c r="I27"/>
  <c r="G27"/>
  <c r="BE25"/>
  <c r="BD25"/>
  <c r="BC25"/>
  <c r="BB25"/>
  <c r="BA25"/>
  <c r="K25"/>
  <c r="I25"/>
  <c r="G25"/>
  <c r="BE23"/>
  <c r="BD23"/>
  <c r="BC23"/>
  <c r="BB23"/>
  <c r="K23"/>
  <c r="I23"/>
  <c r="G23"/>
  <c r="BA23"/>
  <c r="BE21"/>
  <c r="BD21"/>
  <c r="BC21"/>
  <c r="BB21"/>
  <c r="BA21"/>
  <c r="K21"/>
  <c r="I21"/>
  <c r="G21"/>
  <c r="BE19"/>
  <c r="BD19"/>
  <c r="BC19"/>
  <c r="BB19"/>
  <c r="K19"/>
  <c r="I19"/>
  <c r="G19"/>
  <c r="BA19"/>
  <c r="BE17"/>
  <c r="BD17"/>
  <c r="BC17"/>
  <c r="BB17"/>
  <c r="BA17"/>
  <c r="K17"/>
  <c r="I17"/>
  <c r="G17"/>
  <c r="BE15"/>
  <c r="BD15"/>
  <c r="BC15"/>
  <c r="BB15"/>
  <c r="BA15"/>
  <c r="K15"/>
  <c r="I15"/>
  <c r="G15"/>
  <c r="BE13"/>
  <c r="BD13"/>
  <c r="BC13"/>
  <c r="BB13"/>
  <c r="BA13"/>
  <c r="K13"/>
  <c r="I13"/>
  <c r="G13"/>
  <c r="BE11"/>
  <c r="BD11"/>
  <c r="BC11"/>
  <c r="BB11"/>
  <c r="K11"/>
  <c r="I11"/>
  <c r="G11"/>
  <c r="BA11"/>
  <c r="BA51"/>
  <c r="E7" i="12"/>
  <c r="BE10" i="13"/>
  <c r="BD10"/>
  <c r="BC10"/>
  <c r="BB10"/>
  <c r="BA10"/>
  <c r="K10"/>
  <c r="I10"/>
  <c r="G10"/>
  <c r="BE8"/>
  <c r="BD8"/>
  <c r="BC8"/>
  <c r="BB8"/>
  <c r="BA8"/>
  <c r="K8"/>
  <c r="I8"/>
  <c r="G8"/>
  <c r="B7" i="12"/>
  <c r="A7"/>
  <c r="BE51" i="13"/>
  <c r="I7" i="12"/>
  <c r="BD51" i="13"/>
  <c r="H7" i="12"/>
  <c r="BC51" i="13"/>
  <c r="G7" i="12"/>
  <c r="BB51" i="13"/>
  <c r="F7" i="12"/>
  <c r="K51" i="13"/>
  <c r="I51"/>
  <c r="G51"/>
  <c r="E4"/>
  <c r="F3"/>
  <c r="G23" i="11"/>
  <c r="C33"/>
  <c r="F33"/>
  <c r="C31"/>
  <c r="G7"/>
  <c r="H29" i="9"/>
  <c r="I28"/>
  <c r="G21" i="8"/>
  <c r="D21"/>
  <c r="I27" i="9"/>
  <c r="D20" i="8"/>
  <c r="I26" i="9"/>
  <c r="G20" i="8"/>
  <c r="D19"/>
  <c r="I25" i="9"/>
  <c r="G19" i="8"/>
  <c r="G18"/>
  <c r="D18"/>
  <c r="I24" i="9"/>
  <c r="G17" i="8"/>
  <c r="D17"/>
  <c r="I23" i="9"/>
  <c r="D16" i="8"/>
  <c r="I22" i="9"/>
  <c r="G16" i="8"/>
  <c r="D15"/>
  <c r="I21" i="9"/>
  <c r="G15" i="8"/>
  <c r="BE122" i="10"/>
  <c r="BD122"/>
  <c r="BC122"/>
  <c r="BB122"/>
  <c r="BA122"/>
  <c r="K122"/>
  <c r="I122"/>
  <c r="G122"/>
  <c r="BE121"/>
  <c r="BD121"/>
  <c r="BC121"/>
  <c r="BB121"/>
  <c r="BA121"/>
  <c r="K121"/>
  <c r="I121"/>
  <c r="G121"/>
  <c r="BE120"/>
  <c r="BD120"/>
  <c r="BC120"/>
  <c r="BB120"/>
  <c r="BA120"/>
  <c r="K120"/>
  <c r="I120"/>
  <c r="G120"/>
  <c r="BE119"/>
  <c r="BD119"/>
  <c r="BC119"/>
  <c r="BB119"/>
  <c r="BA119"/>
  <c r="K119"/>
  <c r="I119"/>
  <c r="G119"/>
  <c r="B15" i="9"/>
  <c r="A15"/>
  <c r="BE123" i="10"/>
  <c r="I15" i="9"/>
  <c r="BD123" i="10"/>
  <c r="H15" i="9"/>
  <c r="BC123" i="10"/>
  <c r="G15" i="9"/>
  <c r="BB123" i="10"/>
  <c r="F15" i="9"/>
  <c r="BA123" i="10"/>
  <c r="E15" i="9"/>
  <c r="K123" i="10"/>
  <c r="I123"/>
  <c r="G123"/>
  <c r="BE116"/>
  <c r="BD116"/>
  <c r="BC116"/>
  <c r="BB116"/>
  <c r="K116"/>
  <c r="I116"/>
  <c r="G116"/>
  <c r="BA116"/>
  <c r="BA117"/>
  <c r="E14" i="9"/>
  <c r="G14"/>
  <c r="B14"/>
  <c r="A14"/>
  <c r="BE117" i="10"/>
  <c r="I14" i="9"/>
  <c r="BD117" i="10"/>
  <c r="H14" i="9"/>
  <c r="BC117" i="10"/>
  <c r="BB117"/>
  <c r="F14" i="9"/>
  <c r="K117" i="10"/>
  <c r="I117"/>
  <c r="G117"/>
  <c r="BE113"/>
  <c r="BD113"/>
  <c r="BC113"/>
  <c r="BB113"/>
  <c r="K113"/>
  <c r="I113"/>
  <c r="G113"/>
  <c r="BA113"/>
  <c r="BA114"/>
  <c r="E13" i="9"/>
  <c r="B13"/>
  <c r="A13"/>
  <c r="BE114" i="10"/>
  <c r="I13" i="9"/>
  <c r="BD114" i="10"/>
  <c r="H13" i="9"/>
  <c r="BC114" i="10"/>
  <c r="G13" i="9"/>
  <c r="BB114" i="10"/>
  <c r="F13" i="9"/>
  <c r="K114" i="10"/>
  <c r="I114"/>
  <c r="G114"/>
  <c r="BE110"/>
  <c r="BD110"/>
  <c r="BC110"/>
  <c r="BB110"/>
  <c r="BA110"/>
  <c r="K110"/>
  <c r="I110"/>
  <c r="G110"/>
  <c r="BE109"/>
  <c r="BD109"/>
  <c r="BC109"/>
  <c r="BB109"/>
  <c r="BA109"/>
  <c r="K109"/>
  <c r="I109"/>
  <c r="G109"/>
  <c r="BE108"/>
  <c r="BD108"/>
  <c r="BC108"/>
  <c r="BB108"/>
  <c r="BA108"/>
  <c r="K108"/>
  <c r="I108"/>
  <c r="G108"/>
  <c r="BE107"/>
  <c r="BD107"/>
  <c r="BC107"/>
  <c r="BB107"/>
  <c r="BA107"/>
  <c r="K107"/>
  <c r="I107"/>
  <c r="G107"/>
  <c r="BE106"/>
  <c r="BD106"/>
  <c r="BC106"/>
  <c r="BB106"/>
  <c r="BA106"/>
  <c r="K106"/>
  <c r="I106"/>
  <c r="G106"/>
  <c r="BE105"/>
  <c r="BD105"/>
  <c r="BC105"/>
  <c r="BB105"/>
  <c r="BA105"/>
  <c r="K105"/>
  <c r="I105"/>
  <c r="G105"/>
  <c r="BE104"/>
  <c r="BD104"/>
  <c r="BC104"/>
  <c r="BB104"/>
  <c r="BA104"/>
  <c r="K104"/>
  <c r="I104"/>
  <c r="G104"/>
  <c r="BE103"/>
  <c r="BD103"/>
  <c r="BC103"/>
  <c r="BB103"/>
  <c r="BA103"/>
  <c r="K103"/>
  <c r="I103"/>
  <c r="G103"/>
  <c r="BE102"/>
  <c r="BD102"/>
  <c r="BC102"/>
  <c r="BB102"/>
  <c r="BA102"/>
  <c r="K102"/>
  <c r="I102"/>
  <c r="G102"/>
  <c r="BE101"/>
  <c r="BD101"/>
  <c r="BC101"/>
  <c r="BB101"/>
  <c r="BA101"/>
  <c r="K101"/>
  <c r="I101"/>
  <c r="G101"/>
  <c r="BE100"/>
  <c r="BD100"/>
  <c r="BC100"/>
  <c r="BB100"/>
  <c r="K100"/>
  <c r="I100"/>
  <c r="G100"/>
  <c r="BA100"/>
  <c r="BA111"/>
  <c r="E12" i="9"/>
  <c r="BE99" i="10"/>
  <c r="BD99"/>
  <c r="BC99"/>
  <c r="BB99"/>
  <c r="BA99"/>
  <c r="K99"/>
  <c r="I99"/>
  <c r="G99"/>
  <c r="B12" i="9"/>
  <c r="A12"/>
  <c r="BE111" i="10"/>
  <c r="I12" i="9"/>
  <c r="BD111" i="10"/>
  <c r="H12" i="9"/>
  <c r="BC111" i="10"/>
  <c r="G12" i="9"/>
  <c r="BB111" i="10"/>
  <c r="F12" i="9"/>
  <c r="K111" i="10"/>
  <c r="I111"/>
  <c r="G111"/>
  <c r="BE96"/>
  <c r="BD96"/>
  <c r="BC96"/>
  <c r="BB96"/>
  <c r="K96"/>
  <c r="I96"/>
  <c r="G96"/>
  <c r="BA96"/>
  <c r="BE95"/>
  <c r="BD95"/>
  <c r="BC95"/>
  <c r="BB95"/>
  <c r="BA95"/>
  <c r="K95"/>
  <c r="I95"/>
  <c r="G95"/>
  <c r="BE94"/>
  <c r="BD94"/>
  <c r="BC94"/>
  <c r="BB94"/>
  <c r="K94"/>
  <c r="I94"/>
  <c r="G94"/>
  <c r="BA94"/>
  <c r="BE93"/>
  <c r="BD93"/>
  <c r="BC93"/>
  <c r="BB93"/>
  <c r="K93"/>
  <c r="I93"/>
  <c r="G93"/>
  <c r="BA93"/>
  <c r="BE92"/>
  <c r="BD92"/>
  <c r="BC92"/>
  <c r="BB92"/>
  <c r="BA92"/>
  <c r="K92"/>
  <c r="I92"/>
  <c r="G92"/>
  <c r="BE91"/>
  <c r="BD91"/>
  <c r="BC91"/>
  <c r="BB91"/>
  <c r="BA91"/>
  <c r="K91"/>
  <c r="I91"/>
  <c r="G91"/>
  <c r="BE90"/>
  <c r="BD90"/>
  <c r="BC90"/>
  <c r="BB90"/>
  <c r="BA90"/>
  <c r="K90"/>
  <c r="I90"/>
  <c r="G90"/>
  <c r="BE89"/>
  <c r="BD89"/>
  <c r="BC89"/>
  <c r="BB89"/>
  <c r="BA89"/>
  <c r="K89"/>
  <c r="I89"/>
  <c r="G89"/>
  <c r="BE88"/>
  <c r="BD88"/>
  <c r="BC88"/>
  <c r="BB88"/>
  <c r="BA88"/>
  <c r="K88"/>
  <c r="I88"/>
  <c r="G88"/>
  <c r="BE86"/>
  <c r="BD86"/>
  <c r="BC86"/>
  <c r="BB86"/>
  <c r="BA86"/>
  <c r="K86"/>
  <c r="I86"/>
  <c r="G86"/>
  <c r="BE85"/>
  <c r="BD85"/>
  <c r="BC85"/>
  <c r="BB85"/>
  <c r="BA85"/>
  <c r="K85"/>
  <c r="I85"/>
  <c r="G85"/>
  <c r="BE84"/>
  <c r="BD84"/>
  <c r="BC84"/>
  <c r="BB84"/>
  <c r="BA84"/>
  <c r="K84"/>
  <c r="I84"/>
  <c r="G84"/>
  <c r="BE83"/>
  <c r="BD83"/>
  <c r="BC83"/>
  <c r="BB83"/>
  <c r="BA83"/>
  <c r="K83"/>
  <c r="I83"/>
  <c r="G83"/>
  <c r="BE82"/>
  <c r="BD82"/>
  <c r="BC82"/>
  <c r="BB82"/>
  <c r="BA82"/>
  <c r="K82"/>
  <c r="I82"/>
  <c r="G82"/>
  <c r="BE81"/>
  <c r="BD81"/>
  <c r="BC81"/>
  <c r="BB81"/>
  <c r="BA81"/>
  <c r="K81"/>
  <c r="I81"/>
  <c r="G81"/>
  <c r="BE80"/>
  <c r="BD80"/>
  <c r="BC80"/>
  <c r="BB80"/>
  <c r="BA80"/>
  <c r="K80"/>
  <c r="I80"/>
  <c r="G80"/>
  <c r="BE79"/>
  <c r="BD79"/>
  <c r="BC79"/>
  <c r="BB79"/>
  <c r="BA79"/>
  <c r="K79"/>
  <c r="I79"/>
  <c r="G79"/>
  <c r="BE78"/>
  <c r="BD78"/>
  <c r="BC78"/>
  <c r="BB78"/>
  <c r="BA78"/>
  <c r="K78"/>
  <c r="I78"/>
  <c r="G78"/>
  <c r="BE77"/>
  <c r="BD77"/>
  <c r="BC77"/>
  <c r="BB77"/>
  <c r="BA77"/>
  <c r="K77"/>
  <c r="I77"/>
  <c r="G77"/>
  <c r="BE76"/>
  <c r="BD76"/>
  <c r="BC76"/>
  <c r="BB76"/>
  <c r="K76"/>
  <c r="I76"/>
  <c r="G76"/>
  <c r="BA76"/>
  <c r="BE75"/>
  <c r="BD75"/>
  <c r="BC75"/>
  <c r="BB75"/>
  <c r="K75"/>
  <c r="I75"/>
  <c r="G75"/>
  <c r="BA75"/>
  <c r="BE73"/>
  <c r="BD73"/>
  <c r="BC73"/>
  <c r="BB73"/>
  <c r="K73"/>
  <c r="I73"/>
  <c r="G73"/>
  <c r="BA73"/>
  <c r="BE72"/>
  <c r="BD72"/>
  <c r="BC72"/>
  <c r="BB72"/>
  <c r="BA72"/>
  <c r="K72"/>
  <c r="I72"/>
  <c r="G72"/>
  <c r="BE71"/>
  <c r="BD71"/>
  <c r="BC71"/>
  <c r="BB71"/>
  <c r="BA71"/>
  <c r="K71"/>
  <c r="I71"/>
  <c r="G71"/>
  <c r="B11" i="9"/>
  <c r="A11"/>
  <c r="BE97" i="10"/>
  <c r="I11" i="9"/>
  <c r="BD97" i="10"/>
  <c r="H11" i="9"/>
  <c r="BC97" i="10"/>
  <c r="G11" i="9"/>
  <c r="BB97" i="10"/>
  <c r="F11" i="9"/>
  <c r="K97" i="10"/>
  <c r="I97"/>
  <c r="G97"/>
  <c r="BE68"/>
  <c r="BD68"/>
  <c r="BC68"/>
  <c r="BB68"/>
  <c r="K68"/>
  <c r="I68"/>
  <c r="G68"/>
  <c r="BA68"/>
  <c r="BE67"/>
  <c r="BD67"/>
  <c r="BC67"/>
  <c r="BB67"/>
  <c r="K67"/>
  <c r="I67"/>
  <c r="G67"/>
  <c r="BA67"/>
  <c r="BE65"/>
  <c r="BD65"/>
  <c r="BC65"/>
  <c r="BB65"/>
  <c r="K65"/>
  <c r="I65"/>
  <c r="G65"/>
  <c r="BA65"/>
  <c r="BE63"/>
  <c r="BD63"/>
  <c r="BC63"/>
  <c r="BB63"/>
  <c r="K63"/>
  <c r="I63"/>
  <c r="G63"/>
  <c r="BA63"/>
  <c r="BA69"/>
  <c r="E10" i="9"/>
  <c r="B10"/>
  <c r="A10"/>
  <c r="BE69" i="10"/>
  <c r="I10" i="9"/>
  <c r="BD69" i="10"/>
  <c r="H10" i="9"/>
  <c r="BC69" i="10"/>
  <c r="G10" i="9"/>
  <c r="BB69" i="10"/>
  <c r="F10" i="9"/>
  <c r="K69" i="10"/>
  <c r="I69"/>
  <c r="G69"/>
  <c r="BE59"/>
  <c r="BD59"/>
  <c r="BC59"/>
  <c r="BB59"/>
  <c r="K59"/>
  <c r="I59"/>
  <c r="G59"/>
  <c r="BA59"/>
  <c r="BA61"/>
  <c r="E9" i="9"/>
  <c r="BE57" i="10"/>
  <c r="BD57"/>
  <c r="BC57"/>
  <c r="BB57"/>
  <c r="BA57"/>
  <c r="K57"/>
  <c r="I57"/>
  <c r="G57"/>
  <c r="BE55"/>
  <c r="BD55"/>
  <c r="BC55"/>
  <c r="BB55"/>
  <c r="BA55"/>
  <c r="K55"/>
  <c r="I55"/>
  <c r="G55"/>
  <c r="B9" i="9"/>
  <c r="A9"/>
  <c r="BE61" i="10"/>
  <c r="I9" i="9"/>
  <c r="BD61" i="10"/>
  <c r="H9" i="9"/>
  <c r="BC61" i="10"/>
  <c r="G9" i="9"/>
  <c r="BB61" i="10"/>
  <c r="F9" i="9"/>
  <c r="K61" i="10"/>
  <c r="I61"/>
  <c r="G61"/>
  <c r="BE52"/>
  <c r="BD52"/>
  <c r="BC52"/>
  <c r="BB52"/>
  <c r="K52"/>
  <c r="I52"/>
  <c r="G52"/>
  <c r="BA52"/>
  <c r="BE51"/>
  <c r="BD51"/>
  <c r="BC51"/>
  <c r="BB51"/>
  <c r="K51"/>
  <c r="I51"/>
  <c r="G51"/>
  <c r="BA51"/>
  <c r="B8" i="9"/>
  <c r="A8"/>
  <c r="BE53" i="10"/>
  <c r="I8" i="9"/>
  <c r="BD53" i="10"/>
  <c r="H8" i="9"/>
  <c r="BC53" i="10"/>
  <c r="G8" i="9"/>
  <c r="BB53" i="10"/>
  <c r="F8" i="9"/>
  <c r="K53" i="10"/>
  <c r="I53"/>
  <c r="G53"/>
  <c r="BE47"/>
  <c r="BD47"/>
  <c r="BC47"/>
  <c r="BB47"/>
  <c r="BA47"/>
  <c r="K47"/>
  <c r="I47"/>
  <c r="G47"/>
  <c r="BE43"/>
  <c r="BD43"/>
  <c r="BC43"/>
  <c r="BB43"/>
  <c r="BA43"/>
  <c r="K43"/>
  <c r="I43"/>
  <c r="G43"/>
  <c r="BE41"/>
  <c r="BD41"/>
  <c r="BC41"/>
  <c r="BB41"/>
  <c r="K41"/>
  <c r="I41"/>
  <c r="G41"/>
  <c r="BA41"/>
  <c r="BE39"/>
  <c r="BD39"/>
  <c r="BC39"/>
  <c r="BB39"/>
  <c r="BA39"/>
  <c r="K39"/>
  <c r="I39"/>
  <c r="G39"/>
  <c r="BE36"/>
  <c r="BD36"/>
  <c r="BC36"/>
  <c r="BB36"/>
  <c r="BA36"/>
  <c r="K36"/>
  <c r="I36"/>
  <c r="G36"/>
  <c r="BE34"/>
  <c r="BD34"/>
  <c r="BC34"/>
  <c r="BB34"/>
  <c r="BA34"/>
  <c r="K34"/>
  <c r="I34"/>
  <c r="G34"/>
  <c r="BE31"/>
  <c r="BD31"/>
  <c r="BC31"/>
  <c r="BB31"/>
  <c r="K31"/>
  <c r="I31"/>
  <c r="G31"/>
  <c r="BA31"/>
  <c r="BE29"/>
  <c r="BD29"/>
  <c r="BC29"/>
  <c r="BB29"/>
  <c r="BA29"/>
  <c r="K29"/>
  <c r="I29"/>
  <c r="G29"/>
  <c r="BE27"/>
  <c r="BD27"/>
  <c r="BC27"/>
  <c r="BB27"/>
  <c r="K27"/>
  <c r="I27"/>
  <c r="G27"/>
  <c r="BA27"/>
  <c r="BE25"/>
  <c r="BD25"/>
  <c r="BC25"/>
  <c r="BB25"/>
  <c r="BA25"/>
  <c r="K25"/>
  <c r="I25"/>
  <c r="G25"/>
  <c r="BE23"/>
  <c r="BD23"/>
  <c r="BC23"/>
  <c r="BB23"/>
  <c r="BA23"/>
  <c r="K23"/>
  <c r="I23"/>
  <c r="G23"/>
  <c r="BE21"/>
  <c r="BD21"/>
  <c r="BC21"/>
  <c r="BB21"/>
  <c r="BA21"/>
  <c r="K21"/>
  <c r="I21"/>
  <c r="G21"/>
  <c r="BE18"/>
  <c r="BD18"/>
  <c r="BC18"/>
  <c r="BB18"/>
  <c r="K18"/>
  <c r="I18"/>
  <c r="G18"/>
  <c r="BA18"/>
  <c r="BE16"/>
  <c r="BD16"/>
  <c r="BC16"/>
  <c r="BB16"/>
  <c r="K16"/>
  <c r="I16"/>
  <c r="G16"/>
  <c r="BA16"/>
  <c r="BE14"/>
  <c r="BD14"/>
  <c r="BC14"/>
  <c r="BB14"/>
  <c r="K14"/>
  <c r="I14"/>
  <c r="G14"/>
  <c r="BA14"/>
  <c r="BE13"/>
  <c r="BD13"/>
  <c r="BC13"/>
  <c r="BB13"/>
  <c r="K13"/>
  <c r="I13"/>
  <c r="G13"/>
  <c r="BA13"/>
  <c r="BE11"/>
  <c r="BD11"/>
  <c r="BC11"/>
  <c r="BB11"/>
  <c r="BA11"/>
  <c r="K11"/>
  <c r="I11"/>
  <c r="G11"/>
  <c r="BE10"/>
  <c r="BD10"/>
  <c r="BC10"/>
  <c r="BB10"/>
  <c r="BA10"/>
  <c r="K10"/>
  <c r="I10"/>
  <c r="G10"/>
  <c r="BE8"/>
  <c r="BD8"/>
  <c r="BC8"/>
  <c r="BB8"/>
  <c r="BA8"/>
  <c r="K8"/>
  <c r="I8"/>
  <c r="G8"/>
  <c r="B7" i="9"/>
  <c r="A7"/>
  <c r="BE49" i="10"/>
  <c r="I7" i="9"/>
  <c r="BD49" i="10"/>
  <c r="H7" i="9"/>
  <c r="BC49" i="10"/>
  <c r="G7" i="9"/>
  <c r="BB49" i="10"/>
  <c r="F7" i="9"/>
  <c r="K49" i="10"/>
  <c r="I49"/>
  <c r="G49"/>
  <c r="E4"/>
  <c r="F3"/>
  <c r="G23" i="8"/>
  <c r="C33"/>
  <c r="F33"/>
  <c r="C31"/>
  <c r="G7"/>
  <c r="H25" i="6"/>
  <c r="I24"/>
  <c r="G21" i="5"/>
  <c r="D21"/>
  <c r="I23" i="6"/>
  <c r="D20" i="5"/>
  <c r="I22" i="6"/>
  <c r="G20" i="5"/>
  <c r="D19"/>
  <c r="I21" i="6"/>
  <c r="G19" i="5"/>
  <c r="G18"/>
  <c r="D18"/>
  <c r="I20" i="6"/>
  <c r="G17" i="5"/>
  <c r="D17"/>
  <c r="I19" i="6"/>
  <c r="D16" i="5"/>
  <c r="I18" i="6"/>
  <c r="G16" i="5"/>
  <c r="D15"/>
  <c r="I17" i="6"/>
  <c r="G15" i="5"/>
  <c r="BE99" i="7"/>
  <c r="BD99"/>
  <c r="BC99"/>
  <c r="BB99"/>
  <c r="BA99"/>
  <c r="K99"/>
  <c r="I99"/>
  <c r="G99"/>
  <c r="B11" i="6"/>
  <c r="A11"/>
  <c r="BE100" i="7"/>
  <c r="I11" i="6"/>
  <c r="BD100" i="7"/>
  <c r="H11" i="6"/>
  <c r="BC100" i="7"/>
  <c r="G11" i="6"/>
  <c r="BB100" i="7"/>
  <c r="F11" i="6"/>
  <c r="BA100" i="7"/>
  <c r="E11" i="6"/>
  <c r="K100" i="7"/>
  <c r="I100"/>
  <c r="G100"/>
  <c r="BE95"/>
  <c r="BD95"/>
  <c r="BC95"/>
  <c r="BB95"/>
  <c r="K95"/>
  <c r="I95"/>
  <c r="G95"/>
  <c r="BA95"/>
  <c r="BE93"/>
  <c r="BD93"/>
  <c r="BC93"/>
  <c r="BB93"/>
  <c r="K93"/>
  <c r="I93"/>
  <c r="G93"/>
  <c r="BA93"/>
  <c r="BE91"/>
  <c r="BD91"/>
  <c r="BC91"/>
  <c r="BB91"/>
  <c r="K91"/>
  <c r="I91"/>
  <c r="G91"/>
  <c r="BA91"/>
  <c r="BE89"/>
  <c r="BD89"/>
  <c r="BC89"/>
  <c r="BB89"/>
  <c r="K89"/>
  <c r="I89"/>
  <c r="G89"/>
  <c r="BA89"/>
  <c r="BE88"/>
  <c r="BD88"/>
  <c r="BC88"/>
  <c r="BB88"/>
  <c r="K88"/>
  <c r="I88"/>
  <c r="G88"/>
  <c r="BA88"/>
  <c r="BE83"/>
  <c r="BD83"/>
  <c r="BC83"/>
  <c r="BB83"/>
  <c r="K83"/>
  <c r="I83"/>
  <c r="G83"/>
  <c r="BA83"/>
  <c r="BE80"/>
  <c r="BD80"/>
  <c r="BC80"/>
  <c r="BB80"/>
  <c r="K80"/>
  <c r="I80"/>
  <c r="G80"/>
  <c r="BA80"/>
  <c r="BE77"/>
  <c r="BD77"/>
  <c r="BC77"/>
  <c r="BB77"/>
  <c r="K77"/>
  <c r="I77"/>
  <c r="G77"/>
  <c r="BA77"/>
  <c r="BE76"/>
  <c r="BD76"/>
  <c r="BC76"/>
  <c r="BB76"/>
  <c r="K76"/>
  <c r="I76"/>
  <c r="G76"/>
  <c r="BA76"/>
  <c r="B10" i="6"/>
  <c r="A10"/>
  <c r="BE97" i="7"/>
  <c r="I10" i="6"/>
  <c r="BD97" i="7"/>
  <c r="H10" i="6"/>
  <c r="BC97" i="7"/>
  <c r="G10" i="6"/>
  <c r="BB97" i="7"/>
  <c r="F10" i="6"/>
  <c r="K97" i="7"/>
  <c r="I97"/>
  <c r="G97"/>
  <c r="BE73"/>
  <c r="BD73"/>
  <c r="BC73"/>
  <c r="BB73"/>
  <c r="K73"/>
  <c r="I73"/>
  <c r="G73"/>
  <c r="BA73"/>
  <c r="BE71"/>
  <c r="BD71"/>
  <c r="BC71"/>
  <c r="BB71"/>
  <c r="K71"/>
  <c r="I71"/>
  <c r="G71"/>
  <c r="BA71"/>
  <c r="BE70"/>
  <c r="BD70"/>
  <c r="BC70"/>
  <c r="BB70"/>
  <c r="BA70"/>
  <c r="K70"/>
  <c r="I70"/>
  <c r="G70"/>
  <c r="BE69"/>
  <c r="BD69"/>
  <c r="BC69"/>
  <c r="BB69"/>
  <c r="BA69"/>
  <c r="K69"/>
  <c r="I69"/>
  <c r="G69"/>
  <c r="BE68"/>
  <c r="BD68"/>
  <c r="BC68"/>
  <c r="BB68"/>
  <c r="BA68"/>
  <c r="K68"/>
  <c r="I68"/>
  <c r="G68"/>
  <c r="BE66"/>
  <c r="BD66"/>
  <c r="BC66"/>
  <c r="BB66"/>
  <c r="BA66"/>
  <c r="K66"/>
  <c r="I66"/>
  <c r="G66"/>
  <c r="BE64"/>
  <c r="BD64"/>
  <c r="BC64"/>
  <c r="BB64"/>
  <c r="K64"/>
  <c r="I64"/>
  <c r="G64"/>
  <c r="BA64"/>
  <c r="BE63"/>
  <c r="BD63"/>
  <c r="BC63"/>
  <c r="BB63"/>
  <c r="BA63"/>
  <c r="K63"/>
  <c r="I63"/>
  <c r="G63"/>
  <c r="BE61"/>
  <c r="BD61"/>
  <c r="BC61"/>
  <c r="BB61"/>
  <c r="BA61"/>
  <c r="K61"/>
  <c r="I61"/>
  <c r="G61"/>
  <c r="B9" i="6"/>
  <c r="A9"/>
  <c r="BE74" i="7"/>
  <c r="I9" i="6"/>
  <c r="BD74" i="7"/>
  <c r="H9" i="6"/>
  <c r="BC74" i="7"/>
  <c r="G9" i="6"/>
  <c r="BB74" i="7"/>
  <c r="F9" i="6"/>
  <c r="K74" i="7"/>
  <c r="I74"/>
  <c r="G74"/>
  <c r="BE56"/>
  <c r="BD56"/>
  <c r="BC56"/>
  <c r="BB56"/>
  <c r="K56"/>
  <c r="I56"/>
  <c r="G56"/>
  <c r="BA56"/>
  <c r="BE53"/>
  <c r="BD53"/>
  <c r="BC53"/>
  <c r="BB53"/>
  <c r="K53"/>
  <c r="I53"/>
  <c r="G53"/>
  <c r="BA53"/>
  <c r="BE51"/>
  <c r="BD51"/>
  <c r="BC51"/>
  <c r="BB51"/>
  <c r="K51"/>
  <c r="I51"/>
  <c r="G51"/>
  <c r="BA51"/>
  <c r="B8" i="6"/>
  <c r="A8"/>
  <c r="BE59" i="7"/>
  <c r="I8" i="6"/>
  <c r="BD59" i="7"/>
  <c r="H8" i="6"/>
  <c r="BC59" i="7"/>
  <c r="G8" i="6"/>
  <c r="BB59" i="7"/>
  <c r="F8" i="6"/>
  <c r="K59" i="7"/>
  <c r="I59"/>
  <c r="G59"/>
  <c r="BE46"/>
  <c r="BD46"/>
  <c r="BC46"/>
  <c r="BB46"/>
  <c r="K46"/>
  <c r="I46"/>
  <c r="G46"/>
  <c r="BA46"/>
  <c r="BE45"/>
  <c r="BD45"/>
  <c r="BC45"/>
  <c r="BB45"/>
  <c r="BA45"/>
  <c r="K45"/>
  <c r="I45"/>
  <c r="G45"/>
  <c r="BE43"/>
  <c r="BD43"/>
  <c r="BC43"/>
  <c r="BB43"/>
  <c r="BA43"/>
  <c r="K43"/>
  <c r="I43"/>
  <c r="G43"/>
  <c r="BE41"/>
  <c r="BD41"/>
  <c r="BC41"/>
  <c r="BB41"/>
  <c r="BA41"/>
  <c r="K41"/>
  <c r="I41"/>
  <c r="G41"/>
  <c r="BE38"/>
  <c r="BD38"/>
  <c r="BC38"/>
  <c r="BB38"/>
  <c r="BA38"/>
  <c r="K38"/>
  <c r="I38"/>
  <c r="G38"/>
  <c r="BE35"/>
  <c r="BD35"/>
  <c r="BC35"/>
  <c r="BB35"/>
  <c r="K35"/>
  <c r="I35"/>
  <c r="G35"/>
  <c r="BA35"/>
  <c r="BE32"/>
  <c r="BD32"/>
  <c r="BC32"/>
  <c r="BB32"/>
  <c r="K32"/>
  <c r="I32"/>
  <c r="G32"/>
  <c r="BA32"/>
  <c r="BE29"/>
  <c r="BD29"/>
  <c r="BC29"/>
  <c r="BB29"/>
  <c r="K29"/>
  <c r="I29"/>
  <c r="G29"/>
  <c r="BA29"/>
  <c r="BE26"/>
  <c r="BD26"/>
  <c r="BC26"/>
  <c r="BB26"/>
  <c r="K26"/>
  <c r="I26"/>
  <c r="G26"/>
  <c r="BA26"/>
  <c r="BE23"/>
  <c r="BD23"/>
  <c r="BC23"/>
  <c r="BB23"/>
  <c r="K23"/>
  <c r="I23"/>
  <c r="G23"/>
  <c r="BA23"/>
  <c r="BE21"/>
  <c r="BD21"/>
  <c r="BC21"/>
  <c r="BB21"/>
  <c r="K21"/>
  <c r="I21"/>
  <c r="G21"/>
  <c r="BA21"/>
  <c r="BE16"/>
  <c r="BD16"/>
  <c r="BC16"/>
  <c r="BB16"/>
  <c r="K16"/>
  <c r="I16"/>
  <c r="G16"/>
  <c r="BA16"/>
  <c r="BE11"/>
  <c r="BD11"/>
  <c r="BC11"/>
  <c r="BB11"/>
  <c r="BA11"/>
  <c r="K11"/>
  <c r="I11"/>
  <c r="G11"/>
  <c r="BE8"/>
  <c r="BD8"/>
  <c r="BC8"/>
  <c r="BB8"/>
  <c r="K8"/>
  <c r="I8"/>
  <c r="G8"/>
  <c r="BA8"/>
  <c r="B7" i="6"/>
  <c r="A7"/>
  <c r="BE49" i="7"/>
  <c r="I7" i="6"/>
  <c r="I12"/>
  <c r="C21" i="5"/>
  <c r="BD49" i="7"/>
  <c r="H7" i="6"/>
  <c r="H12"/>
  <c r="C17" i="5"/>
  <c r="BC49" i="7"/>
  <c r="G7" i="6"/>
  <c r="G12"/>
  <c r="C18" i="5"/>
  <c r="BB49" i="7"/>
  <c r="F7" i="6"/>
  <c r="F12"/>
  <c r="C16" i="5"/>
  <c r="K49" i="7"/>
  <c r="I49"/>
  <c r="G49"/>
  <c r="E4"/>
  <c r="F3"/>
  <c r="G23" i="5"/>
  <c r="C33"/>
  <c r="F33"/>
  <c r="C31"/>
  <c r="G7"/>
  <c r="H27" i="3"/>
  <c r="I26"/>
  <c r="G21" i="2"/>
  <c r="D21"/>
  <c r="I25" i="3"/>
  <c r="D20" i="2"/>
  <c r="I24" i="3"/>
  <c r="G20" i="2"/>
  <c r="D19"/>
  <c r="I23" i="3"/>
  <c r="G19" i="2"/>
  <c r="G18"/>
  <c r="D18"/>
  <c r="I22" i="3"/>
  <c r="G17" i="2"/>
  <c r="D17"/>
  <c r="I21" i="3"/>
  <c r="D16" i="2"/>
  <c r="I20" i="3"/>
  <c r="G16" i="2"/>
  <c r="D15"/>
  <c r="I19" i="3"/>
  <c r="G15" i="2"/>
  <c r="BE67" i="4"/>
  <c r="BD67"/>
  <c r="BC67"/>
  <c r="BB67"/>
  <c r="BA67"/>
  <c r="K67"/>
  <c r="I67"/>
  <c r="G67"/>
  <c r="BE66"/>
  <c r="BD66"/>
  <c r="BC66"/>
  <c r="BB66"/>
  <c r="BA66"/>
  <c r="K66"/>
  <c r="I66"/>
  <c r="G66"/>
  <c r="BE65"/>
  <c r="BE68"/>
  <c r="I13" i="3"/>
  <c r="BD65" i="4"/>
  <c r="BC65"/>
  <c r="BB65"/>
  <c r="BA65"/>
  <c r="BA68"/>
  <c r="E13" i="3"/>
  <c r="K65" i="4"/>
  <c r="I65"/>
  <c r="G65"/>
  <c r="B13" i="3"/>
  <c r="A13"/>
  <c r="BD68" i="4"/>
  <c r="H13" i="3"/>
  <c r="BC68" i="4"/>
  <c r="G13" i="3"/>
  <c r="BB68" i="4"/>
  <c r="F13" i="3"/>
  <c r="K68" i="4"/>
  <c r="I68"/>
  <c r="G68"/>
  <c r="BE62"/>
  <c r="BD62"/>
  <c r="BC62"/>
  <c r="BA62"/>
  <c r="K62"/>
  <c r="I62"/>
  <c r="G62"/>
  <c r="BB62"/>
  <c r="BE61"/>
  <c r="BD61"/>
  <c r="BC61"/>
  <c r="BA61"/>
  <c r="K61"/>
  <c r="I61"/>
  <c r="G61"/>
  <c r="BB61"/>
  <c r="BE58"/>
  <c r="BD58"/>
  <c r="BD63"/>
  <c r="H12" i="3"/>
  <c r="BC58" i="4"/>
  <c r="BA58"/>
  <c r="K58"/>
  <c r="K63"/>
  <c r="I58"/>
  <c r="G58"/>
  <c r="BB58"/>
  <c r="B12" i="3"/>
  <c r="A12"/>
  <c r="BE63" i="4"/>
  <c r="I12" i="3"/>
  <c r="BC63" i="4"/>
  <c r="G12" i="3"/>
  <c r="BA63" i="4"/>
  <c r="E12" i="3"/>
  <c r="I63" i="4"/>
  <c r="G63"/>
  <c r="BE55"/>
  <c r="BD55"/>
  <c r="BC55"/>
  <c r="BC56"/>
  <c r="G11" i="3"/>
  <c r="BB55" i="4"/>
  <c r="K55"/>
  <c r="I55"/>
  <c r="I56"/>
  <c r="G55"/>
  <c r="BA55"/>
  <c r="BA56"/>
  <c r="E11" i="3"/>
  <c r="B11"/>
  <c r="A11"/>
  <c r="BE56" i="4"/>
  <c r="I11" i="3"/>
  <c r="BD56" i="4"/>
  <c r="H11" i="3"/>
  <c r="BB56" i="4"/>
  <c r="F11" i="3"/>
  <c r="K56" i="4"/>
  <c r="G56"/>
  <c r="BE51"/>
  <c r="BD51"/>
  <c r="BC51"/>
  <c r="BB51"/>
  <c r="K51"/>
  <c r="I51"/>
  <c r="G51"/>
  <c r="BA51"/>
  <c r="BE48"/>
  <c r="BD48"/>
  <c r="BC48"/>
  <c r="BB48"/>
  <c r="K48"/>
  <c r="I48"/>
  <c r="G48"/>
  <c r="BA48"/>
  <c r="BE46"/>
  <c r="BD46"/>
  <c r="BC46"/>
  <c r="BB46"/>
  <c r="BB53"/>
  <c r="F10" i="3"/>
  <c r="K46" i="4"/>
  <c r="I46"/>
  <c r="G46"/>
  <c r="BA46"/>
  <c r="B10" i="3"/>
  <c r="A10"/>
  <c r="BE53" i="4"/>
  <c r="I10" i="3"/>
  <c r="BD53" i="4"/>
  <c r="H10" i="3"/>
  <c r="BC53" i="4"/>
  <c r="G10" i="3"/>
  <c r="K53" i="4"/>
  <c r="I53"/>
  <c r="BE42"/>
  <c r="BE44"/>
  <c r="I9" i="3"/>
  <c r="BD42" i="4"/>
  <c r="BC42"/>
  <c r="BB42"/>
  <c r="BA42"/>
  <c r="BA44"/>
  <c r="E9" i="3"/>
  <c r="K42" i="4"/>
  <c r="I42"/>
  <c r="G42"/>
  <c r="B9" i="3"/>
  <c r="A9"/>
  <c r="BD44" i="4"/>
  <c r="H9" i="3"/>
  <c r="BC44" i="4"/>
  <c r="G9" i="3"/>
  <c r="BB44" i="4"/>
  <c r="F9" i="3"/>
  <c r="K44" i="4"/>
  <c r="I44"/>
  <c r="G44"/>
  <c r="BE39"/>
  <c r="BD39"/>
  <c r="BC39"/>
  <c r="BB39"/>
  <c r="K39"/>
  <c r="I39"/>
  <c r="G39"/>
  <c r="BA39"/>
  <c r="BE37"/>
  <c r="BD37"/>
  <c r="BC37"/>
  <c r="BB37"/>
  <c r="K37"/>
  <c r="I37"/>
  <c r="G37"/>
  <c r="BA37"/>
  <c r="BE34"/>
  <c r="BD34"/>
  <c r="BC34"/>
  <c r="BB34"/>
  <c r="K34"/>
  <c r="I34"/>
  <c r="G34"/>
  <c r="BA34"/>
  <c r="BE32"/>
  <c r="BD32"/>
  <c r="BC32"/>
  <c r="BB32"/>
  <c r="K32"/>
  <c r="I32"/>
  <c r="G32"/>
  <c r="BA32"/>
  <c r="BE31"/>
  <c r="BD31"/>
  <c r="BC31"/>
  <c r="BB31"/>
  <c r="K31"/>
  <c r="I31"/>
  <c r="G31"/>
  <c r="BA31"/>
  <c r="BE29"/>
  <c r="BD29"/>
  <c r="BC29"/>
  <c r="BB29"/>
  <c r="K29"/>
  <c r="I29"/>
  <c r="G29"/>
  <c r="BA29"/>
  <c r="BE27"/>
  <c r="BD27"/>
  <c r="BC27"/>
  <c r="BB27"/>
  <c r="K27"/>
  <c r="I27"/>
  <c r="G27"/>
  <c r="BA27"/>
  <c r="BE25"/>
  <c r="BD25"/>
  <c r="BC25"/>
  <c r="BB25"/>
  <c r="K25"/>
  <c r="I25"/>
  <c r="G25"/>
  <c r="BA25"/>
  <c r="BE23"/>
  <c r="BD23"/>
  <c r="BC23"/>
  <c r="BB23"/>
  <c r="K23"/>
  <c r="I23"/>
  <c r="G23"/>
  <c r="BA23"/>
  <c r="BE21"/>
  <c r="BD21"/>
  <c r="BC21"/>
  <c r="BB21"/>
  <c r="K21"/>
  <c r="I21"/>
  <c r="G21"/>
  <c r="BA21"/>
  <c r="BE19"/>
  <c r="BD19"/>
  <c r="BC19"/>
  <c r="BB19"/>
  <c r="K19"/>
  <c r="I19"/>
  <c r="G19"/>
  <c r="BA19"/>
  <c r="BE18"/>
  <c r="BD18"/>
  <c r="BD40"/>
  <c r="H8" i="3"/>
  <c r="BC18" i="4"/>
  <c r="BB18"/>
  <c r="K18"/>
  <c r="K40"/>
  <c r="I18"/>
  <c r="G18"/>
  <c r="BA18"/>
  <c r="BA40"/>
  <c r="E8" i="3"/>
  <c r="B8"/>
  <c r="A8"/>
  <c r="BE40" i="4"/>
  <c r="I8" i="3"/>
  <c r="BC40" i="4"/>
  <c r="G8" i="3"/>
  <c r="BB40" i="4"/>
  <c r="F8" i="3"/>
  <c r="I40" i="4"/>
  <c r="G40"/>
  <c r="BE15"/>
  <c r="BD15"/>
  <c r="BC15"/>
  <c r="BB15"/>
  <c r="K15"/>
  <c r="I15"/>
  <c r="G15"/>
  <c r="BA15"/>
  <c r="BE14"/>
  <c r="BD14"/>
  <c r="BC14"/>
  <c r="BB14"/>
  <c r="BA14"/>
  <c r="K14"/>
  <c r="I14"/>
  <c r="G14"/>
  <c r="BE12"/>
  <c r="BD12"/>
  <c r="BC12"/>
  <c r="BB12"/>
  <c r="BA12"/>
  <c r="K12"/>
  <c r="I12"/>
  <c r="G12"/>
  <c r="BE10"/>
  <c r="BD10"/>
  <c r="BC10"/>
  <c r="BB10"/>
  <c r="BA10"/>
  <c r="K10"/>
  <c r="I10"/>
  <c r="G10"/>
  <c r="BE8"/>
  <c r="BE16"/>
  <c r="I7" i="3"/>
  <c r="I14"/>
  <c r="C21" i="2"/>
  <c r="BD8" i="4"/>
  <c r="BC8"/>
  <c r="BC16"/>
  <c r="G7" i="3"/>
  <c r="BB8" i="4"/>
  <c r="BA8"/>
  <c r="K8"/>
  <c r="I8"/>
  <c r="I16"/>
  <c r="G8"/>
  <c r="B7" i="3"/>
  <c r="A7"/>
  <c r="BD16" i="4"/>
  <c r="H7" i="3"/>
  <c r="H14"/>
  <c r="C17" i="2"/>
  <c r="BB16" i="4"/>
  <c r="F7" i="3"/>
  <c r="K16" i="4"/>
  <c r="G16"/>
  <c r="E4"/>
  <c r="F3"/>
  <c r="G23" i="2"/>
  <c r="C33"/>
  <c r="F33"/>
  <c r="C31"/>
  <c r="G7"/>
  <c r="H89" i="1"/>
  <c r="J70"/>
  <c r="I70"/>
  <c r="H70"/>
  <c r="G70"/>
  <c r="F70"/>
  <c r="H47"/>
  <c r="G47"/>
  <c r="I46"/>
  <c r="F46"/>
  <c r="I45"/>
  <c r="F45"/>
  <c r="I44"/>
  <c r="F44"/>
  <c r="I43"/>
  <c r="F43"/>
  <c r="I42"/>
  <c r="H41"/>
  <c r="G41"/>
  <c r="H35"/>
  <c r="I21"/>
  <c r="I22"/>
  <c r="G35"/>
  <c r="I34"/>
  <c r="F34"/>
  <c r="I33"/>
  <c r="F33"/>
  <c r="I32"/>
  <c r="F32"/>
  <c r="I31"/>
  <c r="F31"/>
  <c r="I30"/>
  <c r="F30"/>
  <c r="H29"/>
  <c r="G29"/>
  <c r="D22"/>
  <c r="D20"/>
  <c r="I19"/>
  <c r="I2"/>
  <c r="G22" i="17"/>
  <c r="C19"/>
  <c r="C22"/>
  <c r="C23"/>
  <c r="F30"/>
  <c r="G22" i="11"/>
  <c r="H16" i="12"/>
  <c r="C17" i="11"/>
  <c r="F16" i="12"/>
  <c r="C16" i="11"/>
  <c r="I16" i="12"/>
  <c r="C21" i="11"/>
  <c r="BA77" i="13"/>
  <c r="E11" i="12"/>
  <c r="G16"/>
  <c r="C18" i="11"/>
  <c r="BA69" i="13"/>
  <c r="E10" i="12"/>
  <c r="I16" i="9"/>
  <c r="C21" i="8"/>
  <c r="G16" i="9"/>
  <c r="C18" i="8"/>
  <c r="G22"/>
  <c r="F16" i="9"/>
  <c r="C16" i="8"/>
  <c r="BA53" i="10"/>
  <c r="E8" i="9"/>
  <c r="BA97" i="10"/>
  <c r="E11" i="9"/>
  <c r="H16"/>
  <c r="C17" i="8"/>
  <c r="BA49" i="10"/>
  <c r="E7" i="9"/>
  <c r="G22" i="5"/>
  <c r="BA49" i="7"/>
  <c r="E7" i="6"/>
  <c r="BA59" i="7"/>
  <c r="E8" i="6"/>
  <c r="BA97" i="7"/>
  <c r="E10" i="6"/>
  <c r="BA74" i="7"/>
  <c r="E9" i="6"/>
  <c r="E63" i="1"/>
  <c r="E61"/>
  <c r="E59"/>
  <c r="E56"/>
  <c r="E55"/>
  <c r="E67"/>
  <c r="E60"/>
  <c r="E58"/>
  <c r="E66"/>
  <c r="E57"/>
  <c r="E64"/>
  <c r="E65"/>
  <c r="E68"/>
  <c r="E62"/>
  <c r="E69"/>
  <c r="I35"/>
  <c r="G22" i="2"/>
  <c r="F35" i="1"/>
  <c r="BA16" i="4"/>
  <c r="E7" i="3"/>
  <c r="BB63" i="4"/>
  <c r="F12" i="3"/>
  <c r="I47" i="1"/>
  <c r="I20"/>
  <c r="I23"/>
  <c r="F42"/>
  <c r="F47"/>
  <c r="G14" i="3"/>
  <c r="C18" i="2"/>
  <c r="BA53" i="4"/>
  <c r="E10" i="3"/>
  <c r="F14"/>
  <c r="C16" i="2"/>
  <c r="E70" i="1"/>
  <c r="G53" i="4"/>
  <c r="F31" i="17"/>
  <c r="F34"/>
  <c r="E16" i="12"/>
  <c r="C15" i="11"/>
  <c r="C19"/>
  <c r="C22"/>
  <c r="C23"/>
  <c r="F30"/>
  <c r="F31"/>
  <c r="F34"/>
  <c r="E16" i="9"/>
  <c r="C15" i="8"/>
  <c r="C19"/>
  <c r="C22"/>
  <c r="C23"/>
  <c r="F30"/>
  <c r="F31"/>
  <c r="E12" i="6"/>
  <c r="C15" i="5"/>
  <c r="C19"/>
  <c r="C22"/>
  <c r="C23"/>
  <c r="F30"/>
  <c r="J47" i="1"/>
  <c r="J45"/>
  <c r="J32"/>
  <c r="J44"/>
  <c r="J34"/>
  <c r="J31"/>
  <c r="J46"/>
  <c r="J43"/>
  <c r="J35"/>
  <c r="J30"/>
  <c r="J42"/>
  <c r="J33"/>
  <c r="E14" i="3"/>
  <c r="C15" i="2"/>
  <c r="C19"/>
  <c r="C22"/>
  <c r="C23"/>
  <c r="F30"/>
  <c r="F34" i="8"/>
  <c r="F31" i="5"/>
  <c r="F34"/>
  <c r="F31" i="2"/>
  <c r="F34"/>
</calcChain>
</file>

<file path=xl/sharedStrings.xml><?xml version="1.0" encoding="utf-8"?>
<sst xmlns="http://schemas.openxmlformats.org/spreadsheetml/2006/main" count="1748" uniqueCount="629">
  <si>
    <t xml:space="preserve">Datum: </t>
  </si>
  <si>
    <t xml:space="preserve"> </t>
  </si>
  <si>
    <t>Stavba :</t>
  </si>
  <si>
    <t xml:space="preserve">Objednatel : </t>
  </si>
  <si>
    <t>IČO :</t>
  </si>
  <si>
    <t>DIČ :</t>
  </si>
  <si>
    <t xml:space="preserve">Zhotovitel : </t>
  </si>
  <si>
    <t>Za zhotovitele :</t>
  </si>
  <si>
    <t>Za objednatele :</t>
  </si>
  <si>
    <t>_______________</t>
  </si>
  <si>
    <t>Rozpočtové náklady</t>
  </si>
  <si>
    <t>Základ pro DPH</t>
  </si>
  <si>
    <t>%</t>
  </si>
  <si>
    <t xml:space="preserve">DPH </t>
  </si>
  <si>
    <t>Cena celkem za stavbu</t>
  </si>
  <si>
    <t>Rekapitulace stavebních objektů a provozních souborů</t>
  </si>
  <si>
    <t>Číslo a název objektu / provozního souboru</t>
  </si>
  <si>
    <t>Cena celkem</t>
  </si>
  <si>
    <t>DPH celkem</t>
  </si>
  <si>
    <t>Celkem za stavbu</t>
  </si>
  <si>
    <t>Rekapitulace stavebních rozpočtů</t>
  </si>
  <si>
    <t>Číslo objektu</t>
  </si>
  <si>
    <t>Číslo a název rozpočtu</t>
  </si>
  <si>
    <t>Rekapitulace stavebních dílů</t>
  </si>
  <si>
    <t>Číslo a název dílu</t>
  </si>
  <si>
    <t>HSV</t>
  </si>
  <si>
    <t>PSV</t>
  </si>
  <si>
    <t>Dodávka</t>
  </si>
  <si>
    <t>Montáž</t>
  </si>
  <si>
    <t>HZS</t>
  </si>
  <si>
    <t>Rekapitulace vedlejších rozpočtových nákladů</t>
  </si>
  <si>
    <t>Název vedlejšího nákladu</t>
  </si>
  <si>
    <t>Rozpočet</t>
  </si>
  <si>
    <t xml:space="preserve">JKSO </t>
  </si>
  <si>
    <t>Objekt</t>
  </si>
  <si>
    <t xml:space="preserve">SKP </t>
  </si>
  <si>
    <t>Měrná jednotka</t>
  </si>
  <si>
    <t>Stavba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</si>
  <si>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</si>
  <si>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</si>
  <si>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</si>
  <si>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</si>
  <si>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</si>
  <si>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</si>
  <si>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</si>
  <si>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</si>
  <si>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</si>
  <si>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</si>
  <si>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</si>
  <si>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</si>
  <si>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</si>
  <si>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</si>
  <si>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</si>
  <si>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</si>
  <si>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</si>
  <si>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</si>
  <si>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</si>
  <si>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</si>
  <si>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</si>
  <si>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</si>
  <si>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</si>
  <si>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</si>
  <si>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</si>
  <si>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</si>
  <si>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</si>
  <si>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</si>
  <si>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</si>
  <si>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</si>
  <si>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</si>
  <si>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</si>
  <si>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 xml:space="preserve">%  </t>
  </si>
  <si>
    <t>DPH</t>
  </si>
  <si>
    <t xml:space="preserve">% </t>
  </si>
  <si>
    <t>CENA ZA OBJEKT CELKEM</t>
  </si>
  <si>
    <t>Poznámka :</t>
  </si>
  <si>
    <t>Rozpočet :</t>
  </si>
  <si>
    <t>Objekt :</t>
  </si>
  <si>
    <t>REKAPITULACE  STAVEBNÍCH  DÍLŮ</t>
  </si>
  <si>
    <t>Stavební díl</t>
  </si>
  <si>
    <t>CELKEM  OBJEKT</t>
  </si>
  <si>
    <t>VEDLEJŠÍ ROZPOČTOVÉ  NÁKLADY</t>
  </si>
  <si>
    <t>Název VRN</t>
  </si>
  <si>
    <t>Kč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</si>
  <si>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</si>
  <si>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</si>
  <si>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</si>
  <si>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</si>
  <si>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</si>
  <si>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</si>
  <si>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</si>
  <si>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</si>
  <si>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</si>
  <si>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</si>
  <si>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Jednotková hmotnost</t>
  </si>
  <si>
    <t>Celková hmotnost</t>
  </si>
  <si>
    <t>Jednotková dem.hmot.</t>
  </si>
  <si>
    <t>Celková dem.hmot.</t>
  </si>
  <si>
    <t>Díl:</t>
  </si>
  <si>
    <t>1</t>
  </si>
  <si>
    <t>Zemní práce</t>
  </si>
  <si>
    <t>Celkem za</t>
  </si>
  <si>
    <t>SLEPÝ ROZPOČET</t>
  </si>
  <si>
    <t>Slepý rozpočet</t>
  </si>
  <si>
    <t>2/2013</t>
  </si>
  <si>
    <t>Valtice - veřejná infr. pro 3 RD U Rotundy</t>
  </si>
  <si>
    <t>2/2013 Valtice - veřejná infr. pro 3 RD U Rotundy</t>
  </si>
  <si>
    <t>SO 001</t>
  </si>
  <si>
    <t>Bourací a přípravné práce</t>
  </si>
  <si>
    <t>SO 001 Bourací a přípravné práce</t>
  </si>
  <si>
    <t>001</t>
  </si>
  <si>
    <t>0</t>
  </si>
  <si>
    <t>Přípravné a pomocné práce</t>
  </si>
  <si>
    <t>0 Přípravné a pomocné práce</t>
  </si>
  <si>
    <t>0-R-1</t>
  </si>
  <si>
    <t xml:space="preserve">Zajištění potřebných záborů ploch </t>
  </si>
  <si>
    <t>soubor</t>
  </si>
  <si>
    <t>Jedná se o plochy nutné k mezideponování stavebního materiálu</t>
  </si>
  <si>
    <t>0-R-2</t>
  </si>
  <si>
    <t>Oprava příjezdových komunikací v průběhu stavby</t>
  </si>
  <si>
    <t>Jedná se o opravu příjezdových komunikací nutných pro příjezd k celému úseku stavby</t>
  </si>
  <si>
    <t>0-R-3</t>
  </si>
  <si>
    <t xml:space="preserve">Umístění dopravních značek </t>
  </si>
  <si>
    <t>kus</t>
  </si>
  <si>
    <t>Jedná se o umístění dopravních značek u jednotlivých postupných úseků stavby při provádění stavebních prací</t>
  </si>
  <si>
    <t>0-R-4</t>
  </si>
  <si>
    <t xml:space="preserve">Projektová dokumentace skutečného provedení díla </t>
  </si>
  <si>
    <t>0-R-5</t>
  </si>
  <si>
    <t xml:space="preserve">Geodetické práce v průběhu výstavby </t>
  </si>
  <si>
    <t>1 Zemní práce</t>
  </si>
  <si>
    <t>111201101R00</t>
  </si>
  <si>
    <t xml:space="preserve">Odstranění křovin i s kořeny na ploše do 1000 m2 </t>
  </si>
  <si>
    <t>m2</t>
  </si>
  <si>
    <t>113107123R00</t>
  </si>
  <si>
    <t xml:space="preserve">Odstranění podkladu pl. 200 m2,kam.drcené tl.30 cm </t>
  </si>
  <si>
    <t>12,48+12,70</t>
  </si>
  <si>
    <t>113107143R00</t>
  </si>
  <si>
    <t xml:space="preserve">Odstranění podkladu pl.do 200 m2, živice tl. 15 cm </t>
  </si>
  <si>
    <t>12,48+12,70+0,50+1,10</t>
  </si>
  <si>
    <t>113202111R00</t>
  </si>
  <si>
    <t xml:space="preserve">Vytrhání obrub z krajníků nebo obrubníků stojatých </t>
  </si>
  <si>
    <t>m</t>
  </si>
  <si>
    <t>(24,90+2,05)*2</t>
  </si>
  <si>
    <t>121101101R00</t>
  </si>
  <si>
    <t xml:space="preserve">Sejmutí ornice s přemístěním do 50 m </t>
  </si>
  <si>
    <t>m3</t>
  </si>
  <si>
    <t>450,42*0,25</t>
  </si>
  <si>
    <t>139601102R00</t>
  </si>
  <si>
    <t xml:space="preserve">Ruční výkop jam, rýh a šachet v hornině tř. 3 </t>
  </si>
  <si>
    <t>0,4*7*0,7*2</t>
  </si>
  <si>
    <t>162401102R00</t>
  </si>
  <si>
    <t xml:space="preserve">Vodorovné přemístění výkopku z hor.1-4 do 2000 m </t>
  </si>
  <si>
    <t>ornice:450,42*0,25-(75*1,3*0,10)</t>
  </si>
  <si>
    <t>162701101R00</t>
  </si>
  <si>
    <t xml:space="preserve">Vodorovné přemístění výkopku z hor.1-4 do 6000 m </t>
  </si>
  <si>
    <t>167101102R00</t>
  </si>
  <si>
    <t xml:space="preserve">Nakládání výkopku z hor.1-4 v množství nad 100 m3 </t>
  </si>
  <si>
    <t>450,42*0,25-(75*1,30*0,10)</t>
  </si>
  <si>
    <t>171201201R00</t>
  </si>
  <si>
    <t xml:space="preserve">Uložení sypaniny na skl.-modelace na výšku přes 2m </t>
  </si>
  <si>
    <t>keře:8</t>
  </si>
  <si>
    <t>174101101R00</t>
  </si>
  <si>
    <t xml:space="preserve">Zásyp jam, rýh, šachet se zhutněním </t>
  </si>
  <si>
    <t>0,9*0,8+0,3*10*0,7+3,85*1,50</t>
  </si>
  <si>
    <t>199000002R00</t>
  </si>
  <si>
    <t xml:space="preserve">Poplatek za skládku horniny 1- 4 </t>
  </si>
  <si>
    <t>91</t>
  </si>
  <si>
    <t>Doplňující práce na komunikaci</t>
  </si>
  <si>
    <t>91 Doplňující práce na komunikaci</t>
  </si>
  <si>
    <t>919735114R00</t>
  </si>
  <si>
    <t xml:space="preserve">Řezání stávajícího živičného krytu tl. 15 - 20 cm </t>
  </si>
  <si>
    <t>16,48+25,5+4,3+0,5</t>
  </si>
  <si>
    <t>96</t>
  </si>
  <si>
    <t>Bourání konstrukcí</t>
  </si>
  <si>
    <t>96 Bourání konstrukcí</t>
  </si>
  <si>
    <t>961044111R00</t>
  </si>
  <si>
    <t xml:space="preserve">Bourání základů z betonu prostého </t>
  </si>
  <si>
    <t>0,3*10*0,7+6*0,3*0,3*0,7</t>
  </si>
  <si>
    <t>961055111R00</t>
  </si>
  <si>
    <t xml:space="preserve">Bourání základů železobetonových </t>
  </si>
  <si>
    <t>0,9*0,8</t>
  </si>
  <si>
    <t>8,0*0,45*1,50+3,85*0,45</t>
  </si>
  <si>
    <t>962032314R00</t>
  </si>
  <si>
    <t xml:space="preserve">Bourání pilířů cihelných </t>
  </si>
  <si>
    <t>0,9*1,3</t>
  </si>
  <si>
    <t>99</t>
  </si>
  <si>
    <t>Staveništní přesun hmot</t>
  </si>
  <si>
    <t>99 Staveništní přesun hmot</t>
  </si>
  <si>
    <t>998225111R00</t>
  </si>
  <si>
    <t xml:space="preserve">Přesun hmot, pozemní komunikace, kryt živičný </t>
  </si>
  <si>
    <t>t</t>
  </si>
  <si>
    <t>767</t>
  </si>
  <si>
    <t>Konstrukce zámečnické</t>
  </si>
  <si>
    <t>767 Konstrukce zámečnické</t>
  </si>
  <si>
    <t>767996801R00</t>
  </si>
  <si>
    <t xml:space="preserve">Demontáž atypických ocelových konstr. do 50 kg </t>
  </si>
  <si>
    <t>kg</t>
  </si>
  <si>
    <t>6*10</t>
  </si>
  <si>
    <t>7*10</t>
  </si>
  <si>
    <t>767-R-1</t>
  </si>
  <si>
    <t xml:space="preserve">Demontáž oplocení H do 2 m </t>
  </si>
  <si>
    <t>998767101R00</t>
  </si>
  <si>
    <t xml:space="preserve">Přesun hmot pro zámečnické konstr., výšky do 6 m </t>
  </si>
  <si>
    <t>D96</t>
  </si>
  <si>
    <t>Přesuny suti a vybouraných hmot</t>
  </si>
  <si>
    <t>D96 Přesuny suti a vybouraných hmot</t>
  </si>
  <si>
    <t>979081111R00</t>
  </si>
  <si>
    <t xml:space="preserve">Odvoz suti a vybour. hmot na skládku do 1 km </t>
  </si>
  <si>
    <t>979081121R00</t>
  </si>
  <si>
    <t xml:space="preserve">Příplatek k odvozu za každý další 1 km </t>
  </si>
  <si>
    <t>979990000RT8</t>
  </si>
  <si>
    <t>Poplatek za skládku suti cena včetně uložení</t>
  </si>
  <si>
    <t>Ztížené výrobní podmínky</t>
  </si>
  <si>
    <t>Oborová přirážka</t>
  </si>
  <si>
    <t>Přesun stavebních kapacit</t>
  </si>
  <si>
    <t>Mimostaveništní doprava</t>
  </si>
  <si>
    <t>3,20</t>
  </si>
  <si>
    <t>Provoz investora</t>
  </si>
  <si>
    <t>Kompletační činnost (IČD)</t>
  </si>
  <si>
    <t>Rezerva rozpočtu</t>
  </si>
  <si>
    <t>001 Bourací a přípravné práce</t>
  </si>
  <si>
    <t>SO 01-1</t>
  </si>
  <si>
    <t>Pozemní komunikace</t>
  </si>
  <si>
    <t>SO 01-1 Pozemní komunikace</t>
  </si>
  <si>
    <t>122102201R00</t>
  </si>
  <si>
    <t xml:space="preserve">Odkopávky pro silnice v hor. 2 do 100 m3 </t>
  </si>
  <si>
    <t>40*0,15</t>
  </si>
  <si>
    <t>-1,842</t>
  </si>
  <si>
    <t>122202202R00</t>
  </si>
  <si>
    <t xml:space="preserve">Odkopávky pro silnice v hor. 3 do 1000 m3 </t>
  </si>
  <si>
    <t>451*0,48</t>
  </si>
  <si>
    <t>40*0,63</t>
  </si>
  <si>
    <t>5*2*0,20</t>
  </si>
  <si>
    <t>-20,334</t>
  </si>
  <si>
    <t>122202209R00</t>
  </si>
  <si>
    <t xml:space="preserve">Příplatek za lepivost - odkop. pro silnice v hor.3 </t>
  </si>
  <si>
    <t>0,3*0,3*0,60</t>
  </si>
  <si>
    <t>4,158+0,054+223,346-7,4153</t>
  </si>
  <si>
    <t>171101102R00</t>
  </si>
  <si>
    <t xml:space="preserve">Uložení sypaniny do násypů zhutněných na 96% PS </t>
  </si>
  <si>
    <t>(143,68-(3*4,50))*0,085</t>
  </si>
  <si>
    <t>-3,65</t>
  </si>
  <si>
    <t>180402112R00</t>
  </si>
  <si>
    <t xml:space="preserve">Založení trávníku parkového výsevem svah do 1:2 </t>
  </si>
  <si>
    <t>75*1,30+68*0,5</t>
  </si>
  <si>
    <t>-59,25</t>
  </si>
  <si>
    <t>181101102R00</t>
  </si>
  <si>
    <t xml:space="preserve">Úprava pláně v zářezech v hor. 1-4, se zhutněním </t>
  </si>
  <si>
    <t>8,25*(57,15+0,30)+11,10*2,87+5,40*8,70+68*0,3</t>
  </si>
  <si>
    <t>-1,75*68</t>
  </si>
  <si>
    <t>181201102R00</t>
  </si>
  <si>
    <t xml:space="preserve">Úprava pláně v násypech v hor. 1-4, se zhutněním </t>
  </si>
  <si>
    <t>0,50*75+68*0,30</t>
  </si>
  <si>
    <t>-0,50*37,5</t>
  </si>
  <si>
    <t>181301101R00</t>
  </si>
  <si>
    <t xml:space="preserve">Rozprostření ornice, rovina, tl. do 10 cm do 500m2 </t>
  </si>
  <si>
    <t>75*1,30</t>
  </si>
  <si>
    <t>1-R-1</t>
  </si>
  <si>
    <t xml:space="preserve">Statická zatěžovací zkouška </t>
  </si>
  <si>
    <t>00572410</t>
  </si>
  <si>
    <t>Směs travní parková II. mírná zátěž PROFI</t>
  </si>
  <si>
    <t>(75*1,30+68*0,5)*0,005</t>
  </si>
  <si>
    <t>-59,25*0,005</t>
  </si>
  <si>
    <t>2</t>
  </si>
  <si>
    <t>Základy a zvláštní zakládání</t>
  </si>
  <si>
    <t>2 Základy a zvláštní zakládání</t>
  </si>
  <si>
    <t>275313611R00</t>
  </si>
  <si>
    <t xml:space="preserve">Beton základových patek prostý C 16/20 </t>
  </si>
  <si>
    <t>0,3*0,3*0,7</t>
  </si>
  <si>
    <t>289971212R00</t>
  </si>
  <si>
    <t xml:space="preserve">Zřízení vrstvy z geotextilie sklon do 1:5 š.do 6 m </t>
  </si>
  <si>
    <t>8,25*57,45+11,10*2,87+5,40*8,70+15</t>
  </si>
  <si>
    <t>-1,85*68</t>
  </si>
  <si>
    <t>69370524</t>
  </si>
  <si>
    <t>Geotextilie MOKRUTEX HQ PP 600g/m2 do 6 m</t>
  </si>
  <si>
    <t>(8,25*57,45+11,10*2,87+5,40*8,70+15)*1,01</t>
  </si>
  <si>
    <t>-1,85*68*1,01</t>
  </si>
  <si>
    <t>5</t>
  </si>
  <si>
    <t>Komunikace</t>
  </si>
  <si>
    <t>5 Komunikace</t>
  </si>
  <si>
    <t>564251112R00</t>
  </si>
  <si>
    <t xml:space="preserve">Podklad ze štěrkopísku po zhutnění tloušťky 16 cm </t>
  </si>
  <si>
    <t>490-(0,185*60*0,625)</t>
  </si>
  <si>
    <t>564751114R00</t>
  </si>
  <si>
    <t xml:space="preserve">Podklad z kameniva drceného vel.32-63 mm,tl. 18 cm </t>
  </si>
  <si>
    <t>564761111R00</t>
  </si>
  <si>
    <t xml:space="preserve">Podklad z kameniva drceného vel.32-63 mm,tl. 20 cm </t>
  </si>
  <si>
    <t>Erdplombe:5,0*20</t>
  </si>
  <si>
    <t>564861111R00</t>
  </si>
  <si>
    <t xml:space="preserve">Podklad ze štěrkodrti po zhutnění tloušťky 20 cm </t>
  </si>
  <si>
    <t>1*59</t>
  </si>
  <si>
    <t>565165122U00</t>
  </si>
  <si>
    <t xml:space="preserve">Asf beton podkl ACP16 tl90mm 3m- </t>
  </si>
  <si>
    <t>573211111R00</t>
  </si>
  <si>
    <t xml:space="preserve">Postřik živičný spojovací z asfaltu 0,5-0,7 kg/m2 </t>
  </si>
  <si>
    <t>577144121U00</t>
  </si>
  <si>
    <t xml:space="preserve">Asf beton obrus ACO11 I tl 50mm 3m- </t>
  </si>
  <si>
    <t>599141111R00</t>
  </si>
  <si>
    <t xml:space="preserve">Vyplnění spár mezi panely živičnou zálivkou </t>
  </si>
  <si>
    <t>24,90+2,05</t>
  </si>
  <si>
    <t>5-R-1</t>
  </si>
  <si>
    <t xml:space="preserve">Podklad z kameniva drceného vel.8-16 mm,tl. 2 cm </t>
  </si>
  <si>
    <t>914001111R00</t>
  </si>
  <si>
    <t xml:space="preserve">Osaz sloupků, montáž svislých dopr.značek </t>
  </si>
  <si>
    <t>917862111R00</t>
  </si>
  <si>
    <t xml:space="preserve">Osazení stojat. obrub. bet. s opěrou,lože z B 12,5 </t>
  </si>
  <si>
    <t>4+5+70+24,90+2,05+64-6</t>
  </si>
  <si>
    <t>24,90+2,05+135,80</t>
  </si>
  <si>
    <t>918101111R00</t>
  </si>
  <si>
    <t xml:space="preserve">Lože pod obrubníky nebo obruby dlažeb z C 12/15 </t>
  </si>
  <si>
    <t>0,12*139,40+68,50*0,06</t>
  </si>
  <si>
    <t>-1,725</t>
  </si>
  <si>
    <t>91-R-1</t>
  </si>
  <si>
    <t xml:space="preserve">D - Dopravní značka svislá </t>
  </si>
  <si>
    <t>V ceně je zahrnuto:</t>
  </si>
  <si>
    <t>- Patka dopr. značky</t>
  </si>
  <si>
    <t>- Sloupek dopr. zančky</t>
  </si>
  <si>
    <t>- Dopravní značkac (tabule) s nápisem: Zákaz parkování na komunikaci</t>
  </si>
  <si>
    <t>592162117.B</t>
  </si>
  <si>
    <t>Přídlažba silniční vysoká  ABK 50/25/8</t>
  </si>
  <si>
    <t>59217472</t>
  </si>
  <si>
    <t>Obrubník silniční 1000/150/250 šedý</t>
  </si>
  <si>
    <t>(24,90+2,05+64-6)*1,02</t>
  </si>
  <si>
    <t>59217476</t>
  </si>
  <si>
    <t>Obrubník silniční nájezdový 1000/150/150 šedý</t>
  </si>
  <si>
    <t>70*1,02</t>
  </si>
  <si>
    <t>59217480</t>
  </si>
  <si>
    <t>Obrubník silniční přechodový L 1000/150/150-250</t>
  </si>
  <si>
    <t>5*1,02</t>
  </si>
  <si>
    <t>59217481</t>
  </si>
  <si>
    <t>Obrubník silniční přechodový P 1000/150/150-250</t>
  </si>
  <si>
    <t>4*1,02</t>
  </si>
  <si>
    <t>Zařízení staveniště</t>
  </si>
  <si>
    <t>001 Pozemní komunikace</t>
  </si>
  <si>
    <t>SO 02</t>
  </si>
  <si>
    <t>Kanalizace</t>
  </si>
  <si>
    <t>SO 02 Kanalizace</t>
  </si>
  <si>
    <t>115101201R00</t>
  </si>
  <si>
    <t xml:space="preserve">Čerpání vody na výšku do 10 m, přítok do 500 l </t>
  </si>
  <si>
    <t>h</t>
  </si>
  <si>
    <t>8*3*10</t>
  </si>
  <si>
    <t>115101301R00</t>
  </si>
  <si>
    <t xml:space="preserve">Pohotovost čerp.soupravy, výška 10 m, přítok 500 l </t>
  </si>
  <si>
    <t>den</t>
  </si>
  <si>
    <t>132201101R00</t>
  </si>
  <si>
    <t xml:space="preserve">Hloubení rýh šířky do 60 cm v hor.3 do 100 m3 </t>
  </si>
  <si>
    <t>4,0*2,0*0,6</t>
  </si>
  <si>
    <t>132201109R00</t>
  </si>
  <si>
    <t xml:space="preserve">Příplatek za lepivost - hloubení rýh 60 cm v hor.3 </t>
  </si>
  <si>
    <t>132201201R00</t>
  </si>
  <si>
    <t xml:space="preserve">Hloubení rýh šířky do 200 cm v hor.3 do 100 m3 </t>
  </si>
  <si>
    <t>4*(2,0*1,0*2,30)</t>
  </si>
  <si>
    <t>132201202R00</t>
  </si>
  <si>
    <t xml:space="preserve">Hloubení rýh šířky do 200 cm v hor.3 do 1000 m3 </t>
  </si>
  <si>
    <t>138,99*1,0</t>
  </si>
  <si>
    <t>132201209R00</t>
  </si>
  <si>
    <t xml:space="preserve">Příplatek za lepivost - hloubení rýh 200cm v hor.3 </t>
  </si>
  <si>
    <t>151101101R00</t>
  </si>
  <si>
    <t xml:space="preserve">Pažení a rozepření stěn rýh - příložné - hl. do 2m </t>
  </si>
  <si>
    <t>138,99*2*0,60+4*2*1*2,3*0,6</t>
  </si>
  <si>
    <t>151101102R00</t>
  </si>
  <si>
    <t xml:space="preserve">Pažení a rozepření stěn rýh - příložné - hl. do 4m </t>
  </si>
  <si>
    <t>138,99*2*0,40+4*2*1*2,3*0,4</t>
  </si>
  <si>
    <t>151101111R00</t>
  </si>
  <si>
    <t xml:space="preserve">Odstranění pažení stěn rýh - příložné - hl. do 2 m </t>
  </si>
  <si>
    <t>151101112R00</t>
  </si>
  <si>
    <t xml:space="preserve">Odstranění pažení stěn rýh - příložné - hl. do 4 m </t>
  </si>
  <si>
    <t>4,80+18,40+138,99</t>
  </si>
  <si>
    <t>171201101R00</t>
  </si>
  <si>
    <t xml:space="preserve">Uložení sypaniny do násypů nezhutněných </t>
  </si>
  <si>
    <t>Obsyp drenáže</t>
  </si>
  <si>
    <t>74,80*0,10*1,0</t>
  </si>
  <si>
    <t>80*1,0+4,0*0,6*1,55</t>
  </si>
  <si>
    <t>4*2*1*2,3</t>
  </si>
  <si>
    <t>175101101R00</t>
  </si>
  <si>
    <t xml:space="preserve">Obsyp potrubí bez prohození sypaniny </t>
  </si>
  <si>
    <t>74,80*1,0*0,6+4*0,35*0,6</t>
  </si>
  <si>
    <t>583312004</t>
  </si>
  <si>
    <t>Kamenivo těžené frakce  0/4  B Jihomor. kraj</t>
  </si>
  <si>
    <t>T</t>
  </si>
  <si>
    <t>(80*1,0+4,0*0,6*1,55)*1,65</t>
  </si>
  <si>
    <t>(74,80*1,0*0,6+4*0,35*0,6)*1,65</t>
  </si>
  <si>
    <t>4*2*1*2,3*1,65</t>
  </si>
  <si>
    <t>583315004</t>
  </si>
  <si>
    <t>Kamenivo těžené frakce  8/16 B Jihomor. kraj</t>
  </si>
  <si>
    <t>74,80*0,10*1,0*1,9</t>
  </si>
  <si>
    <t>212753112R00</t>
  </si>
  <si>
    <t xml:space="preserve">Montáž ohebné dren. trubky do rýhy DN 65, bez lože </t>
  </si>
  <si>
    <t>28611231</t>
  </si>
  <si>
    <t>Trubka PVC-U drenážní flexibilní d  65 mm FF-Drän</t>
  </si>
  <si>
    <t>4</t>
  </si>
  <si>
    <t>Vodorovné konstrukce</t>
  </si>
  <si>
    <t>4 Vodorovné konstrukce</t>
  </si>
  <si>
    <t>451572111R00</t>
  </si>
  <si>
    <t xml:space="preserve">Lože pod potrubí z kameniva těženého 0 - 4 mm </t>
  </si>
  <si>
    <t>74,80*0,05*1,0+4,0*0,10*1,0</t>
  </si>
  <si>
    <t>452311131R00</t>
  </si>
  <si>
    <t xml:space="preserve">Desky podkladní pod potrubí z betonu C 12/15 </t>
  </si>
  <si>
    <t>1*1*0,10*4</t>
  </si>
  <si>
    <t>452312151R00</t>
  </si>
  <si>
    <t xml:space="preserve">Sedlové lože pod potrubí z betonu C 20/25 </t>
  </si>
  <si>
    <t>1,0+1,0*1,0*0,3*2</t>
  </si>
  <si>
    <t>564751111R00</t>
  </si>
  <si>
    <t xml:space="preserve">Podklad z kameniva drceného vel.32-63 mm,tl. 15 cm </t>
  </si>
  <si>
    <t>74,80*1,0</t>
  </si>
  <si>
    <t>567114112U00</t>
  </si>
  <si>
    <t xml:space="preserve">Podkl beton tř PBII tl 100mm </t>
  </si>
  <si>
    <t>12,70</t>
  </si>
  <si>
    <t>577144111U00</t>
  </si>
  <si>
    <t xml:space="preserve">Asf bet obrus ACO11 I tl 50mm -3m </t>
  </si>
  <si>
    <t>8</t>
  </si>
  <si>
    <t>Trubní vedení</t>
  </si>
  <si>
    <t>8 Trubní vedení</t>
  </si>
  <si>
    <t>871313121R00</t>
  </si>
  <si>
    <t xml:space="preserve">Montáž trub z plastu, gumový kroužek, DN 150 </t>
  </si>
  <si>
    <t>871373121R00</t>
  </si>
  <si>
    <t xml:space="preserve">Montáž trub z plastu, gumový kroužek, DN 300 </t>
  </si>
  <si>
    <t>877313123R00</t>
  </si>
  <si>
    <t xml:space="preserve">Montáž tvarovek jednoos. plast. gum.kroužek DN 150 </t>
  </si>
  <si>
    <t>6+4+6+1+6</t>
  </si>
  <si>
    <t>877373121R00</t>
  </si>
  <si>
    <t xml:space="preserve">Montáž tvarovek odboč. plast. gum. kroužek DN 300 </t>
  </si>
  <si>
    <t>892571111R00</t>
  </si>
  <si>
    <t xml:space="preserve">Zkouška těsnosti kanalizace DN do 200, vodou </t>
  </si>
  <si>
    <t>892573111R00</t>
  </si>
  <si>
    <t xml:space="preserve">Zabezpečení konců kanal. potrubí DN do 200, vodou </t>
  </si>
  <si>
    <t>úsek</t>
  </si>
  <si>
    <t>892581111R00</t>
  </si>
  <si>
    <t xml:space="preserve">Zkouška těsnosti kanalizace DN do 300, vodou </t>
  </si>
  <si>
    <t>892583111R00</t>
  </si>
  <si>
    <t xml:space="preserve">Zabezpečení konců kanal. potrubí DN do 300, vodou </t>
  </si>
  <si>
    <t>894403011R00</t>
  </si>
  <si>
    <t xml:space="preserve">Osazení betonových stropních dílců jakýchkoliv </t>
  </si>
  <si>
    <t>894421111R00</t>
  </si>
  <si>
    <t xml:space="preserve">Osazení betonových dílců šachet </t>
  </si>
  <si>
    <t>895941211R00</t>
  </si>
  <si>
    <t xml:space="preserve">Zřízení vpusti uliční z dílců typ UV - 50 nízký </t>
  </si>
  <si>
    <t>899203111RT2</t>
  </si>
  <si>
    <t>Osazení mříží litinových s rámem do 150 kg včetně dodávky mříže stružkové 500 x 500</t>
  </si>
  <si>
    <t>8-R-1</t>
  </si>
  <si>
    <t>Trubka PP Pragma plus ID10 dl. 6,0m</t>
  </si>
  <si>
    <t>8-R-2</t>
  </si>
  <si>
    <t xml:space="preserve">Odbočka IDEAKG 300/160 </t>
  </si>
  <si>
    <t>8-R-3</t>
  </si>
  <si>
    <t xml:space="preserve">Úprava stávající šachty </t>
  </si>
  <si>
    <t>Těsnění, povrchová úprava, zřízení kynety, nátěr kynety - jedná se o stávající nápojnou šachtu</t>
  </si>
  <si>
    <t>28611152.A</t>
  </si>
  <si>
    <t>Trubka PVC kanalizační hladká d 160x3,6x2000 mm</t>
  </si>
  <si>
    <t>28650600</t>
  </si>
  <si>
    <t>Koleno kanalizační PVC-U  D 160/15°</t>
  </si>
  <si>
    <t>28650661</t>
  </si>
  <si>
    <t>Koleno kanalizační PVC-U  D 160/45°</t>
  </si>
  <si>
    <t>28651832.A</t>
  </si>
  <si>
    <t>Zátka hrdla kanalizační KGM DN 150 PVC</t>
  </si>
  <si>
    <t>55343911</t>
  </si>
  <si>
    <t>Koš kalový pro mříž 500x500 pozink v. 230 mm</t>
  </si>
  <si>
    <t>59224301</t>
  </si>
  <si>
    <t>Prstenec vyrovnávací TBV-Q 10a/60 DN 390</t>
  </si>
  <si>
    <t>59224308</t>
  </si>
  <si>
    <t>Skruž horní TBV-Q 5c/225 betonová</t>
  </si>
  <si>
    <t>59224314</t>
  </si>
  <si>
    <t>Skruž středová s otvorem DN 450/150 TBV-Q 3a/380 se zápachovou uzávěrou</t>
  </si>
  <si>
    <t>59224322</t>
  </si>
  <si>
    <t>Díl spodní uliční vpusti TBV-Q 2a/300 s odkalištěm</t>
  </si>
  <si>
    <t>89</t>
  </si>
  <si>
    <t>Ostatní konstrukce na trubním vedení</t>
  </si>
  <si>
    <t>89 Ostatní konstrukce na trubním vedení</t>
  </si>
  <si>
    <t>894421111RT1</t>
  </si>
  <si>
    <t>Osazení betonových dílců šachet skruže rovné, na kroužek, do 0,5 t</t>
  </si>
  <si>
    <t>894421112RT1</t>
  </si>
  <si>
    <t>Osazení betonových dílců šachet dle DIN 4034 skruže rovné, na kroužek, do 1,4 t</t>
  </si>
  <si>
    <t>894423112RT1</t>
  </si>
  <si>
    <t>Osazení betonových dílců šachet dle DIN 4034 šachtová dna, na kroužek, do 3,0 t</t>
  </si>
  <si>
    <t>899104111R00</t>
  </si>
  <si>
    <t xml:space="preserve">Osazení poklopu s rámem nad 150 kg </t>
  </si>
  <si>
    <t>28697000.A1</t>
  </si>
  <si>
    <t>Dno šachtové DN 300</t>
  </si>
  <si>
    <t>59224347.A</t>
  </si>
  <si>
    <t>Prstenec vyrovn šachetní TBW-Q.1 63/6</t>
  </si>
  <si>
    <t>59224348.A</t>
  </si>
  <si>
    <t>Prstenec vyrovn šachetní TBW-Q.1 63/8</t>
  </si>
  <si>
    <t>59224358.A</t>
  </si>
  <si>
    <t>Skruž šachetní TBS-Q.1 100/25 PS</t>
  </si>
  <si>
    <t>59224361.A</t>
  </si>
  <si>
    <t>Skruž šachetní TBS-Q.1 100/50 PS</t>
  </si>
  <si>
    <t>59224373.A</t>
  </si>
  <si>
    <t>Těsnění elastom pro šach díly EMT 100/1.7 - DN1000</t>
  </si>
  <si>
    <t>552-R-1</t>
  </si>
  <si>
    <t xml:space="preserve">D 400 BEGU-B-1 D400 </t>
  </si>
  <si>
    <t>592-R-3</t>
  </si>
  <si>
    <t xml:space="preserve">Deska zákrytová TZK-Q.1 100-63/17 </t>
  </si>
  <si>
    <t>96-R-1</t>
  </si>
  <si>
    <t>Bourání zdiva železobetonového nadzákladového úprava stávající šachty</t>
  </si>
  <si>
    <t>998276101R00</t>
  </si>
  <si>
    <t xml:space="preserve">Přesun hmot, trubní vedení plastová, otevř. výkop </t>
  </si>
  <si>
    <t>979011111R00</t>
  </si>
  <si>
    <t xml:space="preserve">Svislá doprava suti a vybour. hmot za 2.NP a 1.PP </t>
  </si>
  <si>
    <t>001 Kanalizace</t>
  </si>
  <si>
    <t>SO 03</t>
  </si>
  <si>
    <t>Vodovod</t>
  </si>
  <si>
    <t>SO 03 Vodovod</t>
  </si>
  <si>
    <t>4*(5,0*0,60*2,06)</t>
  </si>
  <si>
    <t>153,42*0,80</t>
  </si>
  <si>
    <t>153,42*0,8</t>
  </si>
  <si>
    <t>0,3*0,3*0,45</t>
  </si>
  <si>
    <t>153,42*2+2,06*5*2*4</t>
  </si>
  <si>
    <t>24,72+122,736+0,0405</t>
  </si>
  <si>
    <t>0,890*0,10*80,50</t>
  </si>
  <si>
    <t>0,45*0,45*2,0</t>
  </si>
  <si>
    <t>101,45*0,80+4*5,0*0,60*1,56</t>
  </si>
  <si>
    <t>0,8*0,4*80,50+4*5,0*0,4*0,6</t>
  </si>
  <si>
    <t>180402111R00</t>
  </si>
  <si>
    <t xml:space="preserve">Založení trávníku parkového výsevem v rovině </t>
  </si>
  <si>
    <t>9,6*0,8</t>
  </si>
  <si>
    <t>181301102R00</t>
  </si>
  <si>
    <t xml:space="preserve">Rozprostření ornice, rovina, tl. 10-15 cm,do 500m2 </t>
  </si>
  <si>
    <t>8,50*0,80+1,10*0,80</t>
  </si>
  <si>
    <t>9,6*0,8*0,005</t>
  </si>
  <si>
    <t>(0,8*0,4*80,50+4*5,0*0,4*0,6)*1,65</t>
  </si>
  <si>
    <t>(101,45*0,80+4*5,0*0,6*1,56)*1,65</t>
  </si>
  <si>
    <t>0,80*0,10*80,50*1,9</t>
  </si>
  <si>
    <t>0,45*0,45*2,0*1,9</t>
  </si>
  <si>
    <t>0,3*0,3*0,55</t>
  </si>
  <si>
    <t>3</t>
  </si>
  <si>
    <t>Svislé a kompletní konstrukce</t>
  </si>
  <si>
    <t>3 Svislé a kompletní konstrukce</t>
  </si>
  <si>
    <t>338171112R00</t>
  </si>
  <si>
    <t xml:space="preserve">Osazení sloupků ocelových do 2 m, zabet.B 30 </t>
  </si>
  <si>
    <t>3-R-1</t>
  </si>
  <si>
    <t xml:space="preserve">Nátěr sloupku </t>
  </si>
  <si>
    <t>55346444</t>
  </si>
  <si>
    <t>Sloupky z ocelových trubek 255 cm</t>
  </si>
  <si>
    <t>0,80*80,50*0,05+4*5*0,1*0,6</t>
  </si>
  <si>
    <t>452313131R00</t>
  </si>
  <si>
    <t xml:space="preserve">Bloky pro potrubí z betonu C 12/15 </t>
  </si>
  <si>
    <t>4*0,2+3*0,8*0,3*0,3</t>
  </si>
  <si>
    <t>85-R-11</t>
  </si>
  <si>
    <t xml:space="preserve">D+M - Klíč hydrantový </t>
  </si>
  <si>
    <t>71,0*0,8</t>
  </si>
  <si>
    <t>8,45</t>
  </si>
  <si>
    <t>850245121R00</t>
  </si>
  <si>
    <t xml:space="preserve">Výřez nebo výsek na potrubí litinovém DN 80 </t>
  </si>
  <si>
    <t>857242121R00</t>
  </si>
  <si>
    <t xml:space="preserve">Montáž tvarovek litin. jednoos.přír. výkop DN 80 </t>
  </si>
  <si>
    <t>2+1+1+1+1+1</t>
  </si>
  <si>
    <t>857244121R00</t>
  </si>
  <si>
    <t xml:space="preserve">Montáž tvarovek litin. odboč. přír. výkop DN 80 </t>
  </si>
  <si>
    <t>857262121R00</t>
  </si>
  <si>
    <t xml:space="preserve">Montáž tvarovek litin. jednoos. přír. výkop DN 100 </t>
  </si>
  <si>
    <t>871241121R00</t>
  </si>
  <si>
    <t xml:space="preserve">Montáž potrubí polyetylenového ve výkopu d 90 mm </t>
  </si>
  <si>
    <t>4*4,50</t>
  </si>
  <si>
    <t>871353121R00</t>
  </si>
  <si>
    <t xml:space="preserve">Montáž trub z plastu, gumový kroužek, DN 200 </t>
  </si>
  <si>
    <t>891241111R00</t>
  </si>
  <si>
    <t xml:space="preserve">Montáž vodovodních šoupátek ve výkopu DN 80 </t>
  </si>
  <si>
    <t>891247111R00</t>
  </si>
  <si>
    <t xml:space="preserve">Montáž hydrantů podzemních DN 80 </t>
  </si>
  <si>
    <t>892233111R00</t>
  </si>
  <si>
    <t xml:space="preserve">Desinfekce vodovodního potrubí DN 70 </t>
  </si>
  <si>
    <t>892241111R00</t>
  </si>
  <si>
    <t xml:space="preserve">Tlaková zkouška vodovodního potrubí DN 80 </t>
  </si>
  <si>
    <t xml:space="preserve">Laboratorní rozbor vody </t>
  </si>
  <si>
    <t>8-R-4</t>
  </si>
  <si>
    <t>Zabezpečení konců potrubí chrániček zátka pvc - D+M</t>
  </si>
  <si>
    <t>4*2</t>
  </si>
  <si>
    <t>28611121</t>
  </si>
  <si>
    <t>Trubka PVC kanalizační hrdlovaná d 200x4,9x5000 mm</t>
  </si>
  <si>
    <t>28611144.A</t>
  </si>
  <si>
    <t>Trubka PVC kanalizační hladká d 110x3,0x5000 mm</t>
  </si>
  <si>
    <t>28611157.A</t>
  </si>
  <si>
    <t>Trubka PVC kanalizační hladká d 200x4,5x2000 mm</t>
  </si>
  <si>
    <t>28613000.A1</t>
  </si>
  <si>
    <t>Trubka tlaková PE100-D90-SDR11 návin</t>
  </si>
  <si>
    <t>80,50*1,02</t>
  </si>
  <si>
    <t>85</t>
  </si>
  <si>
    <t>Potrubí z trub litinových</t>
  </si>
  <si>
    <t>85 Potrubí z trub litinových</t>
  </si>
  <si>
    <t>85-R-1</t>
  </si>
  <si>
    <t xml:space="preserve">E - kus DN 100 LT </t>
  </si>
  <si>
    <t>85-R-10</t>
  </si>
  <si>
    <t xml:space="preserve">Hydrant podzemní SUPRA Rd = 1,25m </t>
  </si>
  <si>
    <t>85-R-12</t>
  </si>
  <si>
    <t xml:space="preserve">D+M - klíč šoupátkový </t>
  </si>
  <si>
    <t>85-R-13</t>
  </si>
  <si>
    <t xml:space="preserve">X - kus DN 80 LT </t>
  </si>
  <si>
    <t>85-R-14</t>
  </si>
  <si>
    <t>D+M - těsnění, šrouby montážní sada</t>
  </si>
  <si>
    <t>85-R-2</t>
  </si>
  <si>
    <t xml:space="preserve">T - kus Dn 100/80 LT </t>
  </si>
  <si>
    <t>85-R-3</t>
  </si>
  <si>
    <t>Šoupě DN 80, LT, + ZS 1,6 - 1,8m</t>
  </si>
  <si>
    <t>85-R-4</t>
  </si>
  <si>
    <t xml:space="preserve">Přírubová spojka LT/PE systém 2000, Dn 80/d90 </t>
  </si>
  <si>
    <t>85-R-5</t>
  </si>
  <si>
    <t xml:space="preserve">Elektrokoleno +GF+ d90/90° </t>
  </si>
  <si>
    <t>85-R-6</t>
  </si>
  <si>
    <t xml:space="preserve">T - kus DN 80/80 </t>
  </si>
  <si>
    <t>85-R-7</t>
  </si>
  <si>
    <t xml:space="preserve">TP LT DN 80/300mm </t>
  </si>
  <si>
    <t>85-R-8</t>
  </si>
  <si>
    <t xml:space="preserve">TP LT DN 80/500mm </t>
  </si>
  <si>
    <t>85-R-9</t>
  </si>
  <si>
    <t xml:space="preserve">Patkové koleno LT DN 80 </t>
  </si>
  <si>
    <t>899401112R00</t>
  </si>
  <si>
    <t xml:space="preserve">Osazení poklopů litinových šoupátkových </t>
  </si>
  <si>
    <t>899401113R00</t>
  </si>
  <si>
    <t xml:space="preserve">Osazení poklopů litinových hydrantových </t>
  </si>
  <si>
    <t>899713111R00</t>
  </si>
  <si>
    <t xml:space="preserve">Orientační tabulky na sloupku ocelovém, betonovém </t>
  </si>
  <si>
    <t>89-R-1</t>
  </si>
  <si>
    <t xml:space="preserve">Výstražná folie - voda </t>
  </si>
  <si>
    <t>80,50*1,10</t>
  </si>
  <si>
    <t>89-R-2</t>
  </si>
  <si>
    <t xml:space="preserve">CU vodič signalizační </t>
  </si>
  <si>
    <t>42291352</t>
  </si>
  <si>
    <t>Poklop litinový Y 4504 - šoupátkový</t>
  </si>
  <si>
    <t>42291452</t>
  </si>
  <si>
    <t>Poklop litinový 522 - hydrantový</t>
  </si>
  <si>
    <t>001 Vodovod</t>
  </si>
  <si>
    <t>SO 05</t>
  </si>
  <si>
    <t>Veřejné osvětlení</t>
  </si>
  <si>
    <t>SO 05 Veřejné osvětlení</t>
  </si>
  <si>
    <t>M21</t>
  </si>
  <si>
    <t>Elektromontáže</t>
  </si>
  <si>
    <t>M21 Elektromontáže</t>
  </si>
  <si>
    <t>M21-R-1</t>
  </si>
  <si>
    <t xml:space="preserve">D+M veřejného osvětlení </t>
  </si>
  <si>
    <t>001 Veřejné osvětlení</t>
  </si>
  <si>
    <t>Slepý rozpočet stavby</t>
  </si>
</sst>
</file>

<file path=xl/styles.xml><?xml version="1.0" encoding="utf-8"?>
<styleSheet xmlns="http://schemas.openxmlformats.org/spreadsheetml/2006/main">
  <numFmts count="5">
    <numFmt numFmtId="164" formatCode="0.0%"/>
    <numFmt numFmtId="165" formatCode="0.0"/>
    <numFmt numFmtId="166" formatCode="dd/mm/yy"/>
    <numFmt numFmtId="167" formatCode="#,##0\ &quot;Kč&quot;"/>
    <numFmt numFmtId="168" formatCode="0.00000"/>
  </numFmts>
  <fonts count="23">
    <font>
      <sz val="10"/>
      <name val="Arial CE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"/>
      <family val="2"/>
      <charset val="238"/>
    </font>
    <font>
      <sz val="8"/>
      <color indexed="17"/>
      <name val="Arial"/>
      <family val="2"/>
      <charset val="238"/>
    </font>
    <font>
      <sz val="10"/>
      <color indexed="17"/>
      <name val="Arial"/>
      <family val="2"/>
      <charset val="238"/>
    </font>
    <font>
      <sz val="8"/>
      <color indexed="9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8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40"/>
      </patternFill>
    </fill>
    <fill>
      <patternFill patternType="solid">
        <fgColor indexed="4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33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1" fillId="0" borderId="0" xfId="0" applyNumberFormat="1" applyFont="1"/>
    <xf numFmtId="0" fontId="5" fillId="0" borderId="0" xfId="0" applyFont="1" applyAlignment="1">
      <alignment horizontal="righ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/>
    <xf numFmtId="0" fontId="4" fillId="2" borderId="2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right" wrapText="1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" fontId="1" fillId="0" borderId="0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4" fontId="1" fillId="0" borderId="6" xfId="0" applyNumberFormat="1" applyFont="1" applyBorder="1" applyAlignment="1">
      <alignment horizontal="right" vertical="center"/>
    </xf>
    <xf numFmtId="4" fontId="1" fillId="0" borderId="7" xfId="0" applyNumberFormat="1" applyFont="1" applyBorder="1" applyAlignment="1">
      <alignment horizontal="right" vertical="center"/>
    </xf>
    <xf numFmtId="4" fontId="1" fillId="3" borderId="0" xfId="0" applyNumberFormat="1" applyFont="1" applyFill="1" applyBorder="1" applyAlignment="1">
      <alignment vertical="center"/>
    </xf>
    <xf numFmtId="4" fontId="1" fillId="0" borderId="4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4" fontId="1" fillId="0" borderId="8" xfId="0" applyNumberFormat="1" applyFont="1" applyBorder="1" applyAlignment="1">
      <alignment horizontal="right" vertical="center"/>
    </xf>
    <xf numFmtId="4" fontId="1" fillId="0" borderId="9" xfId="0" applyNumberFormat="1" applyFont="1" applyBorder="1" applyAlignment="1">
      <alignment horizontal="right" vertical="center"/>
    </xf>
    <xf numFmtId="0" fontId="6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4" fontId="6" fillId="4" borderId="10" xfId="0" applyNumberFormat="1" applyFont="1" applyFill="1" applyBorder="1" applyAlignment="1">
      <alignment horizontal="right" vertical="center"/>
    </xf>
    <xf numFmtId="4" fontId="6" fillId="4" borderId="11" xfId="0" applyNumberFormat="1" applyFont="1" applyFill="1" applyBorder="1" applyAlignment="1">
      <alignment horizontal="right" vertical="center"/>
    </xf>
    <xf numFmtId="4" fontId="7" fillId="3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4" fontId="1" fillId="0" borderId="0" xfId="0" applyNumberFormat="1" applyFont="1"/>
    <xf numFmtId="0" fontId="4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7" xfId="0" applyFont="1" applyBorder="1"/>
    <xf numFmtId="164" fontId="3" fillId="0" borderId="13" xfId="0" applyNumberFormat="1" applyFont="1" applyBorder="1"/>
    <xf numFmtId="3" fontId="4" fillId="0" borderId="14" xfId="0" applyNumberFormat="1" applyFont="1" applyBorder="1" applyAlignment="1">
      <alignment horizontal="right"/>
    </xf>
    <xf numFmtId="3" fontId="3" fillId="0" borderId="13" xfId="0" applyNumberFormat="1" applyFont="1" applyBorder="1" applyAlignment="1">
      <alignment horizontal="right"/>
    </xf>
    <xf numFmtId="3" fontId="3" fillId="0" borderId="14" xfId="0" applyNumberFormat="1" applyFont="1" applyBorder="1" applyAlignment="1">
      <alignment horizontal="right"/>
    </xf>
    <xf numFmtId="165" fontId="1" fillId="0" borderId="15" xfId="0" applyNumberFormat="1" applyFont="1" applyBorder="1"/>
    <xf numFmtId="49" fontId="3" fillId="0" borderId="4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164" fontId="3" fillId="0" borderId="5" xfId="0" applyNumberFormat="1" applyFont="1" applyBorder="1"/>
    <xf numFmtId="3" fontId="4" fillId="0" borderId="15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15" xfId="0" applyNumberFormat="1" applyFont="1" applyBorder="1" applyAlignment="1">
      <alignment horizontal="right"/>
    </xf>
    <xf numFmtId="0" fontId="4" fillId="4" borderId="1" xfId="0" applyFont="1" applyFill="1" applyBorder="1" applyAlignment="1">
      <alignment vertical="center"/>
    </xf>
    <xf numFmtId="49" fontId="4" fillId="4" borderId="2" xfId="0" applyNumberFormat="1" applyFont="1" applyFill="1" applyBorder="1" applyAlignment="1">
      <alignment horizontal="left" vertical="center"/>
    </xf>
    <xf numFmtId="0" fontId="4" fillId="4" borderId="2" xfId="0" applyFont="1" applyFill="1" applyBorder="1" applyAlignment="1">
      <alignment vertical="center"/>
    </xf>
    <xf numFmtId="164" fontId="3" fillId="4" borderId="3" xfId="0" applyNumberFormat="1" applyFont="1" applyFill="1" applyBorder="1"/>
    <xf numFmtId="3" fontId="4" fillId="4" borderId="12" xfId="0" applyNumberFormat="1" applyFont="1" applyFill="1" applyBorder="1" applyAlignment="1">
      <alignment horizontal="right" vertical="center"/>
    </xf>
    <xf numFmtId="165" fontId="4" fillId="4" borderId="12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4" fillId="2" borderId="12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9" fontId="3" fillId="0" borderId="14" xfId="0" applyNumberFormat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49" fontId="3" fillId="0" borderId="15" xfId="0" applyNumberFormat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3" fontId="4" fillId="4" borderId="3" xfId="0" applyNumberFormat="1" applyFont="1" applyFill="1" applyBorder="1" applyAlignment="1">
      <alignment horizontal="right" vertical="center"/>
    </xf>
    <xf numFmtId="4" fontId="7" fillId="2" borderId="12" xfId="0" applyNumberFormat="1" applyFont="1" applyFill="1" applyBorder="1" applyAlignment="1">
      <alignment horizontal="center" vertical="center"/>
    </xf>
    <xf numFmtId="165" fontId="3" fillId="0" borderId="14" xfId="0" applyNumberFormat="1" applyFont="1" applyBorder="1"/>
    <xf numFmtId="165" fontId="3" fillId="0" borderId="15" xfId="0" applyNumberFormat="1" applyFont="1" applyBorder="1"/>
    <xf numFmtId="165" fontId="3" fillId="4" borderId="12" xfId="0" applyNumberFormat="1" applyFont="1" applyFill="1" applyBorder="1"/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3" fillId="0" borderId="7" xfId="0" applyNumberFormat="1" applyFont="1" applyBorder="1"/>
    <xf numFmtId="3" fontId="4" fillId="0" borderId="7" xfId="0" applyNumberFormat="1" applyFont="1" applyBorder="1" applyAlignment="1">
      <alignment horizontal="right"/>
    </xf>
    <xf numFmtId="164" fontId="3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164" fontId="3" fillId="4" borderId="2" xfId="0" applyNumberFormat="1" applyFont="1" applyFill="1" applyBorder="1"/>
    <xf numFmtId="3" fontId="4" fillId="4" borderId="2" xfId="0" applyNumberFormat="1" applyFont="1" applyFill="1" applyBorder="1" applyAlignment="1">
      <alignment horizontal="right" vertical="center"/>
    </xf>
    <xf numFmtId="0" fontId="2" fillId="0" borderId="9" xfId="0" applyFont="1" applyBorder="1" applyAlignment="1">
      <alignment horizontal="centerContinuous" vertical="top"/>
    </xf>
    <xf numFmtId="0" fontId="1" fillId="0" borderId="9" xfId="0" applyFont="1" applyBorder="1" applyAlignment="1">
      <alignment horizontal="centerContinuous"/>
    </xf>
    <xf numFmtId="0" fontId="7" fillId="2" borderId="16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centerContinuous"/>
    </xf>
    <xf numFmtId="49" fontId="4" fillId="2" borderId="18" xfId="0" applyNumberFormat="1" applyFont="1" applyFill="1" applyBorder="1" applyAlignment="1">
      <alignment horizontal="left"/>
    </xf>
    <xf numFmtId="49" fontId="3" fillId="2" borderId="17" xfId="0" applyNumberFormat="1" applyFont="1" applyFill="1" applyBorder="1" applyAlignment="1">
      <alignment horizontal="centerContinuous"/>
    </xf>
    <xf numFmtId="0" fontId="3" fillId="0" borderId="19" xfId="0" applyFont="1" applyBorder="1"/>
    <xf numFmtId="49" fontId="3" fillId="0" borderId="20" xfId="0" applyNumberFormat="1" applyFont="1" applyBorder="1" applyAlignment="1">
      <alignment horizontal="left"/>
    </xf>
    <xf numFmtId="0" fontId="1" fillId="0" borderId="21" xfId="0" applyFont="1" applyBorder="1"/>
    <xf numFmtId="0" fontId="3" fillId="0" borderId="3" xfId="0" applyFont="1" applyBorder="1"/>
    <xf numFmtId="49" fontId="3" fillId="0" borderId="2" xfId="0" applyNumberFormat="1" applyFont="1" applyBorder="1"/>
    <xf numFmtId="49" fontId="3" fillId="0" borderId="3" xfId="0" applyNumberFormat="1" applyFont="1" applyBorder="1"/>
    <xf numFmtId="0" fontId="3" fillId="0" borderId="12" xfId="0" applyFont="1" applyBorder="1"/>
    <xf numFmtId="0" fontId="3" fillId="0" borderId="22" xfId="0" applyFont="1" applyBorder="1" applyAlignment="1">
      <alignment horizontal="left"/>
    </xf>
    <xf numFmtId="0" fontId="7" fillId="0" borderId="21" xfId="0" applyFont="1" applyBorder="1"/>
    <xf numFmtId="49" fontId="3" fillId="0" borderId="22" xfId="0" applyNumberFormat="1" applyFont="1" applyBorder="1" applyAlignment="1">
      <alignment horizontal="left"/>
    </xf>
    <xf numFmtId="49" fontId="7" fillId="2" borderId="21" xfId="0" applyNumberFormat="1" applyFont="1" applyFill="1" applyBorder="1"/>
    <xf numFmtId="49" fontId="1" fillId="2" borderId="3" xfId="0" applyNumberFormat="1" applyFont="1" applyFill="1" applyBorder="1"/>
    <xf numFmtId="49" fontId="7" fillId="2" borderId="2" xfId="0" applyNumberFormat="1" applyFont="1" applyFill="1" applyBorder="1"/>
    <xf numFmtId="49" fontId="1" fillId="2" borderId="2" xfId="0" applyNumberFormat="1" applyFont="1" applyFill="1" applyBorder="1"/>
    <xf numFmtId="0" fontId="3" fillId="0" borderId="12" xfId="0" applyFont="1" applyFill="1" applyBorder="1"/>
    <xf numFmtId="3" fontId="3" fillId="0" borderId="22" xfId="0" applyNumberFormat="1" applyFont="1" applyBorder="1" applyAlignment="1">
      <alignment horizontal="left"/>
    </xf>
    <xf numFmtId="0" fontId="1" fillId="0" borderId="0" xfId="0" applyFont="1" applyFill="1"/>
    <xf numFmtId="49" fontId="7" fillId="2" borderId="23" xfId="0" applyNumberFormat="1" applyFont="1" applyFill="1" applyBorder="1"/>
    <xf numFmtId="49" fontId="1" fillId="2" borderId="5" xfId="0" applyNumberFormat="1" applyFont="1" applyFill="1" applyBorder="1"/>
    <xf numFmtId="49" fontId="7" fillId="2" borderId="0" xfId="0" applyNumberFormat="1" applyFont="1" applyFill="1" applyBorder="1"/>
    <xf numFmtId="49" fontId="1" fillId="2" borderId="0" xfId="0" applyNumberFormat="1" applyFont="1" applyFill="1" applyBorder="1"/>
    <xf numFmtId="49" fontId="3" fillId="0" borderId="12" xfId="0" applyNumberFormat="1" applyFont="1" applyBorder="1" applyAlignment="1">
      <alignment horizontal="left"/>
    </xf>
    <xf numFmtId="0" fontId="3" fillId="0" borderId="24" xfId="0" applyFont="1" applyBorder="1"/>
    <xf numFmtId="0" fontId="3" fillId="0" borderId="12" xfId="0" applyNumberFormat="1" applyFont="1" applyBorder="1"/>
    <xf numFmtId="0" fontId="3" fillId="0" borderId="25" xfId="0" applyNumberFormat="1" applyFont="1" applyBorder="1" applyAlignment="1">
      <alignment horizontal="left"/>
    </xf>
    <xf numFmtId="0" fontId="1" fillId="0" borderId="0" xfId="0" applyNumberFormat="1" applyFont="1" applyBorder="1"/>
    <xf numFmtId="0" fontId="1" fillId="0" borderId="0" xfId="0" applyNumberFormat="1" applyFont="1"/>
    <xf numFmtId="0" fontId="3" fillId="0" borderId="25" xfId="0" applyFont="1" applyBorder="1" applyAlignment="1">
      <alignment horizontal="left"/>
    </xf>
    <xf numFmtId="0" fontId="1" fillId="0" borderId="0" xfId="0" applyFont="1" applyBorder="1"/>
    <xf numFmtId="0" fontId="3" fillId="0" borderId="12" xfId="0" applyFont="1" applyFill="1" applyBorder="1" applyAlignment="1"/>
    <xf numFmtId="0" fontId="3" fillId="0" borderId="25" xfId="0" applyFont="1" applyFill="1" applyBorder="1" applyAlignment="1"/>
    <xf numFmtId="0" fontId="1" fillId="0" borderId="0" xfId="0" applyFont="1" applyFill="1" applyBorder="1" applyAlignment="1"/>
    <xf numFmtId="0" fontId="3" fillId="0" borderId="12" xfId="0" applyFont="1" applyBorder="1" applyAlignment="1"/>
    <xf numFmtId="0" fontId="3" fillId="0" borderId="25" xfId="0" applyFont="1" applyBorder="1" applyAlignment="1"/>
    <xf numFmtId="3" fontId="1" fillId="0" borderId="0" xfId="0" applyNumberFormat="1" applyFont="1"/>
    <xf numFmtId="0" fontId="3" fillId="0" borderId="21" xfId="0" applyFont="1" applyBorder="1"/>
    <xf numFmtId="0" fontId="3" fillId="0" borderId="19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2" fillId="0" borderId="27" xfId="0" applyFont="1" applyBorder="1" applyAlignment="1">
      <alignment horizontal="centerContinuous" vertical="center"/>
    </xf>
    <xf numFmtId="0" fontId="6" fillId="0" borderId="28" xfId="0" applyFont="1" applyBorder="1" applyAlignment="1">
      <alignment horizontal="centerContinuous" vertical="center"/>
    </xf>
    <xf numFmtId="0" fontId="1" fillId="0" borderId="28" xfId="0" applyFont="1" applyBorder="1" applyAlignment="1">
      <alignment horizontal="centerContinuous" vertical="center"/>
    </xf>
    <xf numFmtId="0" fontId="1" fillId="0" borderId="29" xfId="0" applyFont="1" applyBorder="1" applyAlignment="1">
      <alignment horizontal="centerContinuous" vertical="center"/>
    </xf>
    <xf numFmtId="0" fontId="7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30" xfId="0" applyFont="1" applyFill="1" applyBorder="1" applyAlignment="1">
      <alignment horizontal="centerContinuous"/>
    </xf>
    <xf numFmtId="0" fontId="7" fillId="2" borderId="11" xfId="0" applyFont="1" applyFill="1" applyBorder="1" applyAlignment="1">
      <alignment horizontal="centerContinuous"/>
    </xf>
    <xf numFmtId="0" fontId="1" fillId="2" borderId="11" xfId="0" applyFont="1" applyFill="1" applyBorder="1" applyAlignment="1">
      <alignment horizontal="centerContinuous"/>
    </xf>
    <xf numFmtId="0" fontId="1" fillId="0" borderId="31" xfId="0" applyFont="1" applyBorder="1"/>
    <xf numFmtId="0" fontId="1" fillId="0" borderId="32" xfId="0" applyFont="1" applyBorder="1"/>
    <xf numFmtId="3" fontId="1" fillId="0" borderId="20" xfId="0" applyNumberFormat="1" applyFont="1" applyBorder="1"/>
    <xf numFmtId="0" fontId="1" fillId="0" borderId="16" xfId="0" applyFont="1" applyBorder="1"/>
    <xf numFmtId="3" fontId="1" fillId="0" borderId="18" xfId="0" applyNumberFormat="1" applyFont="1" applyBorder="1"/>
    <xf numFmtId="0" fontId="1" fillId="0" borderId="17" xfId="0" applyFont="1" applyBorder="1"/>
    <xf numFmtId="3" fontId="1" fillId="0" borderId="2" xfId="0" applyNumberFormat="1" applyFont="1" applyBorder="1"/>
    <xf numFmtId="0" fontId="1" fillId="0" borderId="3" xfId="0" applyFont="1" applyBorder="1"/>
    <xf numFmtId="0" fontId="1" fillId="0" borderId="33" xfId="0" applyFont="1" applyBorder="1"/>
    <xf numFmtId="0" fontId="1" fillId="0" borderId="32" xfId="0" applyFont="1" applyBorder="1" applyAlignment="1">
      <alignment shrinkToFit="1"/>
    </xf>
    <xf numFmtId="0" fontId="1" fillId="0" borderId="34" xfId="0" applyFont="1" applyBorder="1"/>
    <xf numFmtId="0" fontId="1" fillId="0" borderId="23" xfId="0" applyFont="1" applyBorder="1"/>
    <xf numFmtId="3" fontId="1" fillId="0" borderId="35" xfId="0" applyNumberFormat="1" applyFont="1" applyBorder="1"/>
    <xf numFmtId="0" fontId="1" fillId="0" borderId="36" xfId="0" applyFont="1" applyBorder="1"/>
    <xf numFmtId="3" fontId="1" fillId="0" borderId="37" xfId="0" applyNumberFormat="1" applyFont="1" applyBorder="1"/>
    <xf numFmtId="0" fontId="1" fillId="0" borderId="38" xfId="0" applyFont="1" applyBorder="1"/>
    <xf numFmtId="0" fontId="7" fillId="2" borderId="16" xfId="0" applyFont="1" applyFill="1" applyBorder="1"/>
    <xf numFmtId="0" fontId="7" fillId="2" borderId="18" xfId="0" applyFont="1" applyFill="1" applyBorder="1"/>
    <xf numFmtId="0" fontId="7" fillId="2" borderId="17" xfId="0" applyFont="1" applyFill="1" applyBorder="1"/>
    <xf numFmtId="0" fontId="7" fillId="2" borderId="39" xfId="0" applyFont="1" applyFill="1" applyBorder="1"/>
    <xf numFmtId="0" fontId="7" fillId="2" borderId="40" xfId="0" applyFont="1" applyFill="1" applyBorder="1"/>
    <xf numFmtId="0" fontId="1" fillId="0" borderId="5" xfId="0" applyFont="1" applyBorder="1"/>
    <xf numFmtId="0" fontId="1" fillId="0" borderId="4" xfId="0" applyFont="1" applyBorder="1"/>
    <xf numFmtId="0" fontId="1" fillId="0" borderId="41" xfId="0" applyFont="1" applyBorder="1"/>
    <xf numFmtId="0" fontId="1" fillId="0" borderId="0" xfId="0" applyFont="1" applyBorder="1" applyAlignment="1">
      <alignment horizontal="right"/>
    </xf>
    <xf numFmtId="166" fontId="1" fillId="0" borderId="0" xfId="0" applyNumberFormat="1" applyFont="1" applyBorder="1"/>
    <xf numFmtId="0" fontId="1" fillId="0" borderId="0" xfId="0" applyFont="1" applyFill="1" applyBorder="1"/>
    <xf numFmtId="0" fontId="1" fillId="0" borderId="42" xfId="0" applyFont="1" applyBorder="1"/>
    <xf numFmtId="0" fontId="1" fillId="0" borderId="43" xfId="0" applyFont="1" applyBorder="1"/>
    <xf numFmtId="0" fontId="1" fillId="0" borderId="44" xfId="0" applyFont="1" applyBorder="1"/>
    <xf numFmtId="0" fontId="1" fillId="0" borderId="7" xfId="0" applyFont="1" applyBorder="1"/>
    <xf numFmtId="165" fontId="1" fillId="0" borderId="13" xfId="0" applyNumberFormat="1" applyFont="1" applyBorder="1" applyAlignment="1">
      <alignment horizontal="right"/>
    </xf>
    <xf numFmtId="0" fontId="1" fillId="0" borderId="13" xfId="0" applyFont="1" applyBorder="1"/>
    <xf numFmtId="0" fontId="1" fillId="0" borderId="2" xfId="0" applyFont="1" applyBorder="1"/>
    <xf numFmtId="165" fontId="1" fillId="0" borderId="3" xfId="0" applyNumberFormat="1" applyFont="1" applyBorder="1" applyAlignment="1">
      <alignment horizontal="right"/>
    </xf>
    <xf numFmtId="0" fontId="6" fillId="2" borderId="36" xfId="0" applyFont="1" applyFill="1" applyBorder="1"/>
    <xf numFmtId="0" fontId="6" fillId="2" borderId="37" xfId="0" applyFont="1" applyFill="1" applyBorder="1"/>
    <xf numFmtId="0" fontId="6" fillId="2" borderId="38" xfId="0" applyFont="1" applyFill="1" applyBorder="1"/>
    <xf numFmtId="0" fontId="6" fillId="0" borderId="0" xfId="0" applyFont="1"/>
    <xf numFmtId="0" fontId="1" fillId="0" borderId="0" xfId="0" applyFont="1" applyAlignment="1">
      <alignment vertical="justify"/>
    </xf>
    <xf numFmtId="49" fontId="7" fillId="0" borderId="45" xfId="1" applyNumberFormat="1" applyFont="1" applyBorder="1"/>
    <xf numFmtId="49" fontId="1" fillId="0" borderId="45" xfId="1" applyNumberFormat="1" applyFont="1" applyBorder="1"/>
    <xf numFmtId="49" fontId="1" fillId="0" borderId="45" xfId="1" applyNumberFormat="1" applyFont="1" applyBorder="1" applyAlignment="1">
      <alignment horizontal="right"/>
    </xf>
    <xf numFmtId="0" fontId="1" fillId="0" borderId="46" xfId="1" applyFont="1" applyBorder="1"/>
    <xf numFmtId="49" fontId="1" fillId="0" borderId="45" xfId="0" applyNumberFormat="1" applyFont="1" applyBorder="1" applyAlignment="1">
      <alignment horizontal="left"/>
    </xf>
    <xf numFmtId="0" fontId="1" fillId="0" borderId="47" xfId="0" applyNumberFormat="1" applyFont="1" applyBorder="1"/>
    <xf numFmtId="49" fontId="7" fillId="0" borderId="48" xfId="1" applyNumberFormat="1" applyFont="1" applyBorder="1"/>
    <xf numFmtId="49" fontId="1" fillId="0" borderId="48" xfId="1" applyNumberFormat="1" applyFont="1" applyBorder="1"/>
    <xf numFmtId="49" fontId="1" fillId="0" borderId="48" xfId="1" applyNumberFormat="1" applyFont="1" applyBorder="1" applyAlignment="1">
      <alignment horizontal="right"/>
    </xf>
    <xf numFmtId="49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49" fontId="7" fillId="2" borderId="10" xfId="0" applyNumberFormat="1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/>
    </xf>
    <xf numFmtId="0" fontId="7" fillId="2" borderId="49" xfId="0" applyFont="1" applyFill="1" applyBorder="1" applyAlignment="1">
      <alignment horizontal="center"/>
    </xf>
    <xf numFmtId="0" fontId="7" fillId="2" borderId="50" xfId="0" applyFont="1" applyFill="1" applyBorder="1" applyAlignment="1">
      <alignment horizontal="center"/>
    </xf>
    <xf numFmtId="0" fontId="7" fillId="2" borderId="51" xfId="0" applyFont="1" applyFill="1" applyBorder="1" applyAlignment="1">
      <alignment horizontal="center"/>
    </xf>
    <xf numFmtId="3" fontId="1" fillId="0" borderId="41" xfId="0" applyNumberFormat="1" applyFont="1" applyBorder="1"/>
    <xf numFmtId="0" fontId="7" fillId="2" borderId="10" xfId="0" applyFont="1" applyFill="1" applyBorder="1"/>
    <xf numFmtId="0" fontId="7" fillId="2" borderId="11" xfId="0" applyFont="1" applyFill="1" applyBorder="1"/>
    <xf numFmtId="3" fontId="7" fillId="2" borderId="30" xfId="0" applyNumberFormat="1" applyFont="1" applyFill="1" applyBorder="1"/>
    <xf numFmtId="3" fontId="7" fillId="2" borderId="49" xfId="0" applyNumberFormat="1" applyFont="1" applyFill="1" applyBorder="1"/>
    <xf numFmtId="3" fontId="7" fillId="2" borderId="50" xfId="0" applyNumberFormat="1" applyFont="1" applyFill="1" applyBorder="1"/>
    <xf numFmtId="3" fontId="7" fillId="2" borderId="51" xfId="0" applyNumberFormat="1" applyFont="1" applyFill="1" applyBorder="1"/>
    <xf numFmtId="3" fontId="2" fillId="0" borderId="0" xfId="0" applyNumberFormat="1" applyFont="1" applyAlignment="1">
      <alignment horizontal="centerContinuous"/>
    </xf>
    <xf numFmtId="0" fontId="1" fillId="2" borderId="40" xfId="0" applyFont="1" applyFill="1" applyBorder="1"/>
    <xf numFmtId="0" fontId="7" fillId="2" borderId="52" xfId="0" applyFont="1" applyFill="1" applyBorder="1" applyAlignment="1">
      <alignment horizontal="right"/>
    </xf>
    <xf numFmtId="0" fontId="7" fillId="2" borderId="18" xfId="0" applyFont="1" applyFill="1" applyBorder="1" applyAlignment="1">
      <alignment horizontal="right"/>
    </xf>
    <xf numFmtId="0" fontId="7" fillId="2" borderId="17" xfId="0" applyFont="1" applyFill="1" applyBorder="1" applyAlignment="1">
      <alignment horizontal="center"/>
    </xf>
    <xf numFmtId="4" fontId="4" fillId="2" borderId="18" xfId="0" applyNumberFormat="1" applyFont="1" applyFill="1" applyBorder="1" applyAlignment="1">
      <alignment horizontal="right"/>
    </xf>
    <xf numFmtId="4" fontId="4" fillId="2" borderId="40" xfId="0" applyNumberFormat="1" applyFont="1" applyFill="1" applyBorder="1" applyAlignment="1">
      <alignment horizontal="right"/>
    </xf>
    <xf numFmtId="0" fontId="1" fillId="0" borderId="26" xfId="0" applyFont="1" applyBorder="1"/>
    <xf numFmtId="3" fontId="1" fillId="0" borderId="33" xfId="0" applyNumberFormat="1" applyFont="1" applyBorder="1" applyAlignment="1">
      <alignment horizontal="right"/>
    </xf>
    <xf numFmtId="165" fontId="1" fillId="0" borderId="12" xfId="0" applyNumberFormat="1" applyFont="1" applyBorder="1" applyAlignment="1">
      <alignment horizontal="right"/>
    </xf>
    <xf numFmtId="3" fontId="1" fillId="0" borderId="42" xfId="0" applyNumberFormat="1" applyFont="1" applyBorder="1" applyAlignment="1">
      <alignment horizontal="right"/>
    </xf>
    <xf numFmtId="4" fontId="1" fillId="0" borderId="32" xfId="0" applyNumberFormat="1" applyFont="1" applyBorder="1" applyAlignment="1">
      <alignment horizontal="right"/>
    </xf>
    <xf numFmtId="3" fontId="1" fillId="0" borderId="26" xfId="0" applyNumberFormat="1" applyFont="1" applyBorder="1" applyAlignment="1">
      <alignment horizontal="right"/>
    </xf>
    <xf numFmtId="0" fontId="1" fillId="2" borderId="36" xfId="0" applyFont="1" applyFill="1" applyBorder="1"/>
    <xf numFmtId="0" fontId="7" fillId="2" borderId="37" xfId="0" applyFont="1" applyFill="1" applyBorder="1"/>
    <xf numFmtId="0" fontId="1" fillId="2" borderId="37" xfId="0" applyFont="1" applyFill="1" applyBorder="1"/>
    <xf numFmtId="4" fontId="1" fillId="2" borderId="53" xfId="0" applyNumberFormat="1" applyFont="1" applyFill="1" applyBorder="1"/>
    <xf numFmtId="4" fontId="1" fillId="2" borderId="36" xfId="0" applyNumberFormat="1" applyFont="1" applyFill="1" applyBorder="1"/>
    <xf numFmtId="4" fontId="1" fillId="2" borderId="37" xfId="0" applyNumberFormat="1" applyFont="1" applyFill="1" applyBorder="1"/>
    <xf numFmtId="3" fontId="3" fillId="0" borderId="0" xfId="0" applyNumberFormat="1" applyFont="1"/>
    <xf numFmtId="4" fontId="3" fillId="0" borderId="0" xfId="0" applyNumberFormat="1" applyFont="1"/>
    <xf numFmtId="0" fontId="1" fillId="0" borderId="0" xfId="1" applyFont="1"/>
    <xf numFmtId="0" fontId="11" fillId="0" borderId="0" xfId="1" applyFont="1" applyAlignment="1">
      <alignment horizontal="centerContinuous"/>
    </xf>
    <xf numFmtId="0" fontId="12" fillId="0" borderId="0" xfId="1" applyFont="1" applyAlignment="1">
      <alignment horizontal="centerContinuous"/>
    </xf>
    <xf numFmtId="0" fontId="12" fillId="0" borderId="0" xfId="1" applyFont="1" applyAlignment="1">
      <alignment horizontal="right"/>
    </xf>
    <xf numFmtId="0" fontId="1" fillId="0" borderId="45" xfId="1" applyFont="1" applyBorder="1"/>
    <xf numFmtId="0" fontId="3" fillId="0" borderId="46" xfId="1" applyFont="1" applyBorder="1" applyAlignment="1">
      <alignment horizontal="right"/>
    </xf>
    <xf numFmtId="49" fontId="1" fillId="0" borderId="45" xfId="1" applyNumberFormat="1" applyFont="1" applyBorder="1" applyAlignment="1">
      <alignment horizontal="left"/>
    </xf>
    <xf numFmtId="0" fontId="1" fillId="0" borderId="47" xfId="1" applyFont="1" applyBorder="1"/>
    <xf numFmtId="0" fontId="1" fillId="0" borderId="48" xfId="1" applyFont="1" applyBorder="1"/>
    <xf numFmtId="0" fontId="3" fillId="0" borderId="0" xfId="1" applyFont="1"/>
    <xf numFmtId="0" fontId="1" fillId="0" borderId="0" xfId="1" applyFont="1" applyAlignment="1">
      <alignment horizontal="right"/>
    </xf>
    <xf numFmtId="0" fontId="1" fillId="0" borderId="0" xfId="1" applyFont="1" applyAlignment="1"/>
    <xf numFmtId="49" fontId="3" fillId="2" borderId="12" xfId="1" applyNumberFormat="1" applyFont="1" applyFill="1" applyBorder="1"/>
    <xf numFmtId="0" fontId="3" fillId="2" borderId="3" xfId="1" applyFont="1" applyFill="1" applyBorder="1" applyAlignment="1">
      <alignment horizontal="center"/>
    </xf>
    <xf numFmtId="0" fontId="3" fillId="2" borderId="3" xfId="1" applyNumberFormat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 wrapText="1"/>
    </xf>
    <xf numFmtId="0" fontId="7" fillId="0" borderId="15" xfId="1" applyFont="1" applyBorder="1" applyAlignment="1">
      <alignment horizontal="center"/>
    </xf>
    <xf numFmtId="49" fontId="7" fillId="0" borderId="15" xfId="1" applyNumberFormat="1" applyFont="1" applyBorder="1" applyAlignment="1">
      <alignment horizontal="left"/>
    </xf>
    <xf numFmtId="0" fontId="7" fillId="0" borderId="1" xfId="1" applyFont="1" applyBorder="1"/>
    <xf numFmtId="0" fontId="1" fillId="0" borderId="2" xfId="1" applyFont="1" applyBorder="1" applyAlignment="1">
      <alignment horizontal="center"/>
    </xf>
    <xf numFmtId="0" fontId="1" fillId="0" borderId="2" xfId="1" applyNumberFormat="1" applyFont="1" applyBorder="1" applyAlignment="1">
      <alignment horizontal="right"/>
    </xf>
    <xf numFmtId="0" fontId="1" fillId="0" borderId="3" xfId="1" applyNumberFormat="1" applyFont="1" applyBorder="1"/>
    <xf numFmtId="0" fontId="1" fillId="0" borderId="6" xfId="1" applyNumberFormat="1" applyFont="1" applyFill="1" applyBorder="1"/>
    <xf numFmtId="0" fontId="1" fillId="0" borderId="13" xfId="1" applyNumberFormat="1" applyFont="1" applyFill="1" applyBorder="1"/>
    <xf numFmtId="0" fontId="1" fillId="0" borderId="6" xfId="1" applyFont="1" applyFill="1" applyBorder="1"/>
    <xf numFmtId="0" fontId="1" fillId="0" borderId="13" xfId="1" applyFont="1" applyFill="1" applyBorder="1"/>
    <xf numFmtId="0" fontId="13" fillId="0" borderId="0" xfId="1" applyFont="1"/>
    <xf numFmtId="0" fontId="8" fillId="0" borderId="14" xfId="1" applyFont="1" applyBorder="1" applyAlignment="1">
      <alignment horizontal="center" vertical="top"/>
    </xf>
    <xf numFmtId="49" fontId="8" fillId="0" borderId="14" xfId="1" applyNumberFormat="1" applyFont="1" applyBorder="1" applyAlignment="1">
      <alignment horizontal="left" vertical="top"/>
    </xf>
    <xf numFmtId="0" fontId="8" fillId="0" borderId="14" xfId="1" applyFont="1" applyBorder="1" applyAlignment="1">
      <alignment vertical="top" wrapText="1"/>
    </xf>
    <xf numFmtId="49" fontId="8" fillId="0" borderId="14" xfId="1" applyNumberFormat="1" applyFont="1" applyBorder="1" applyAlignment="1">
      <alignment horizontal="center" shrinkToFit="1"/>
    </xf>
    <xf numFmtId="4" fontId="8" fillId="0" borderId="14" xfId="1" applyNumberFormat="1" applyFont="1" applyBorder="1" applyAlignment="1">
      <alignment horizontal="right"/>
    </xf>
    <xf numFmtId="4" fontId="8" fillId="0" borderId="14" xfId="1" applyNumberFormat="1" applyFont="1" applyBorder="1"/>
    <xf numFmtId="168" fontId="8" fillId="0" borderId="14" xfId="1" applyNumberFormat="1" applyFont="1" applyBorder="1"/>
    <xf numFmtId="4" fontId="8" fillId="0" borderId="13" xfId="1" applyNumberFormat="1" applyFont="1" applyBorder="1"/>
    <xf numFmtId="0" fontId="3" fillId="0" borderId="15" xfId="1" applyFont="1" applyBorder="1" applyAlignment="1">
      <alignment horizontal="center"/>
    </xf>
    <xf numFmtId="49" fontId="3" fillId="0" borderId="15" xfId="1" applyNumberFormat="1" applyFont="1" applyBorder="1" applyAlignment="1">
      <alignment horizontal="left"/>
    </xf>
    <xf numFmtId="4" fontId="1" fillId="0" borderId="5" xfId="1" applyNumberFormat="1" applyFont="1" applyBorder="1"/>
    <xf numFmtId="0" fontId="16" fillId="0" borderId="0" xfId="1" applyFont="1" applyAlignment="1">
      <alignment wrapText="1"/>
    </xf>
    <xf numFmtId="49" fontId="3" fillId="0" borderId="15" xfId="1" applyNumberFormat="1" applyFont="1" applyBorder="1" applyAlignment="1">
      <alignment horizontal="right"/>
    </xf>
    <xf numFmtId="4" fontId="17" fillId="5" borderId="54" xfId="1" applyNumberFormat="1" applyFont="1" applyFill="1" applyBorder="1" applyAlignment="1">
      <alignment horizontal="right" wrapText="1"/>
    </xf>
    <xf numFmtId="0" fontId="17" fillId="5" borderId="4" xfId="1" applyFont="1" applyFill="1" applyBorder="1" applyAlignment="1">
      <alignment horizontal="left" wrapText="1"/>
    </xf>
    <xf numFmtId="0" fontId="17" fillId="0" borderId="5" xfId="0" applyFont="1" applyBorder="1" applyAlignment="1">
      <alignment horizontal="right"/>
    </xf>
    <xf numFmtId="0" fontId="1" fillId="0" borderId="4" xfId="1" applyFont="1" applyBorder="1"/>
    <xf numFmtId="0" fontId="1" fillId="0" borderId="0" xfId="1" applyFont="1" applyBorder="1"/>
    <xf numFmtId="0" fontId="1" fillId="2" borderId="12" xfId="1" applyFont="1" applyFill="1" applyBorder="1" applyAlignment="1">
      <alignment horizontal="center"/>
    </xf>
    <xf numFmtId="49" fontId="19" fillId="2" borderId="12" xfId="1" applyNumberFormat="1" applyFont="1" applyFill="1" applyBorder="1" applyAlignment="1">
      <alignment horizontal="left"/>
    </xf>
    <xf numFmtId="0" fontId="19" fillId="2" borderId="1" xfId="1" applyFont="1" applyFill="1" applyBorder="1"/>
    <xf numFmtId="0" fontId="1" fillId="2" borderId="2" xfId="1" applyFont="1" applyFill="1" applyBorder="1" applyAlignment="1">
      <alignment horizontal="center"/>
    </xf>
    <xf numFmtId="4" fontId="1" fillId="2" borderId="2" xfId="1" applyNumberFormat="1" applyFont="1" applyFill="1" applyBorder="1" applyAlignment="1">
      <alignment horizontal="right"/>
    </xf>
    <xf numFmtId="4" fontId="1" fillId="2" borderId="3" xfId="1" applyNumberFormat="1" applyFont="1" applyFill="1" applyBorder="1" applyAlignment="1">
      <alignment horizontal="right"/>
    </xf>
    <xf numFmtId="4" fontId="7" fillId="2" borderId="12" xfId="1" applyNumberFormat="1" applyFont="1" applyFill="1" applyBorder="1"/>
    <xf numFmtId="0" fontId="1" fillId="2" borderId="2" xfId="1" applyFont="1" applyFill="1" applyBorder="1"/>
    <xf numFmtId="4" fontId="7" fillId="2" borderId="3" xfId="1" applyNumberFormat="1" applyFont="1" applyFill="1" applyBorder="1"/>
    <xf numFmtId="3" fontId="1" fillId="0" borderId="0" xfId="1" applyNumberFormat="1" applyFont="1"/>
    <xf numFmtId="0" fontId="20" fillId="0" borderId="0" xfId="1" applyFont="1" applyAlignment="1"/>
    <xf numFmtId="0" fontId="21" fillId="0" borderId="0" xfId="1" applyFont="1" applyBorder="1"/>
    <xf numFmtId="3" fontId="21" fillId="0" borderId="0" xfId="1" applyNumberFormat="1" applyFont="1" applyBorder="1" applyAlignment="1">
      <alignment horizontal="right"/>
    </xf>
    <xf numFmtId="4" fontId="21" fillId="0" borderId="0" xfId="1" applyNumberFormat="1" applyFont="1" applyBorder="1"/>
    <xf numFmtId="0" fontId="20" fillId="0" borderId="0" xfId="1" applyFont="1" applyBorder="1" applyAlignment="1"/>
    <xf numFmtId="0" fontId="1" fillId="0" borderId="0" xfId="1" applyFont="1" applyBorder="1" applyAlignment="1">
      <alignment horizontal="right"/>
    </xf>
    <xf numFmtId="49" fontId="3" fillId="0" borderId="23" xfId="0" applyNumberFormat="1" applyFont="1" applyBorder="1"/>
    <xf numFmtId="3" fontId="1" fillId="0" borderId="5" xfId="0" applyNumberFormat="1" applyFont="1" applyBorder="1"/>
    <xf numFmtId="3" fontId="1" fillId="0" borderId="15" xfId="0" applyNumberFormat="1" applyFont="1" applyBorder="1"/>
    <xf numFmtId="3" fontId="1" fillId="0" borderId="55" xfId="0" applyNumberFormat="1" applyFont="1" applyBorder="1"/>
    <xf numFmtId="3" fontId="16" fillId="0" borderId="0" xfId="1" applyNumberFormat="1" applyFont="1" applyAlignment="1">
      <alignment wrapText="1"/>
    </xf>
    <xf numFmtId="3" fontId="6" fillId="6" borderId="11" xfId="0" applyNumberFormat="1" applyFont="1" applyFill="1" applyBorder="1" applyAlignment="1">
      <alignment horizontal="right" vertical="center"/>
    </xf>
    <xf numFmtId="3" fontId="6" fillId="6" borderId="49" xfId="0" applyNumberFormat="1" applyFont="1" applyFill="1" applyBorder="1" applyAlignment="1">
      <alignment horizontal="right" vertical="center"/>
    </xf>
    <xf numFmtId="4" fontId="1" fillId="0" borderId="7" xfId="0" applyNumberFormat="1" applyFont="1" applyBorder="1" applyAlignment="1">
      <alignment horizontal="right" vertical="center"/>
    </xf>
    <xf numFmtId="4" fontId="1" fillId="0" borderId="13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4" fontId="1" fillId="0" borderId="5" xfId="0" applyNumberFormat="1" applyFont="1" applyBorder="1" applyAlignment="1">
      <alignment horizontal="right" vertical="center"/>
    </xf>
    <xf numFmtId="4" fontId="1" fillId="0" borderId="9" xfId="0" applyNumberFormat="1" applyFont="1" applyBorder="1" applyAlignment="1">
      <alignment horizontal="right" vertical="center"/>
    </xf>
    <xf numFmtId="4" fontId="1" fillId="0" borderId="57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wrapText="1"/>
    </xf>
    <xf numFmtId="167" fontId="1" fillId="0" borderId="1" xfId="0" applyNumberFormat="1" applyFont="1" applyBorder="1" applyAlignment="1">
      <alignment horizontal="right" indent="2"/>
    </xf>
    <xf numFmtId="167" fontId="1" fillId="0" borderId="25" xfId="0" applyNumberFormat="1" applyFont="1" applyBorder="1" applyAlignment="1">
      <alignment horizontal="right" indent="2"/>
    </xf>
    <xf numFmtId="167" fontId="6" fillId="2" borderId="58" xfId="0" applyNumberFormat="1" applyFont="1" applyFill="1" applyBorder="1" applyAlignment="1">
      <alignment horizontal="right" indent="2"/>
    </xf>
    <xf numFmtId="167" fontId="6" fillId="2" borderId="53" xfId="0" applyNumberFormat="1" applyFont="1" applyFill="1" applyBorder="1" applyAlignment="1">
      <alignment horizontal="right" indent="2"/>
    </xf>
    <xf numFmtId="0" fontId="8" fillId="0" borderId="0" xfId="0" applyFont="1" applyAlignment="1">
      <alignment horizontal="left" vertical="top" wrapText="1"/>
    </xf>
    <xf numFmtId="0" fontId="1" fillId="0" borderId="36" xfId="0" applyFont="1" applyBorder="1" applyAlignment="1">
      <alignment horizontal="center" shrinkToFit="1"/>
    </xf>
    <xf numFmtId="0" fontId="1" fillId="0" borderId="38" xfId="0" applyFont="1" applyBorder="1" applyAlignment="1">
      <alignment horizontal="center" shrinkToFit="1"/>
    </xf>
    <xf numFmtId="0" fontId="3" fillId="0" borderId="1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1" fillId="0" borderId="56" xfId="1" applyFont="1" applyBorder="1" applyAlignment="1">
      <alignment horizontal="center"/>
    </xf>
    <xf numFmtId="0" fontId="1" fillId="0" borderId="59" xfId="1" applyFont="1" applyBorder="1" applyAlignment="1">
      <alignment horizontal="center"/>
    </xf>
    <xf numFmtId="0" fontId="1" fillId="0" borderId="60" xfId="1" applyFont="1" applyBorder="1" applyAlignment="1">
      <alignment horizontal="center"/>
    </xf>
    <xf numFmtId="0" fontId="1" fillId="0" borderId="61" xfId="1" applyFont="1" applyBorder="1" applyAlignment="1">
      <alignment horizontal="center"/>
    </xf>
    <xf numFmtId="0" fontId="1" fillId="0" borderId="62" xfId="1" applyFont="1" applyBorder="1" applyAlignment="1">
      <alignment horizontal="left"/>
    </xf>
    <xf numFmtId="0" fontId="1" fillId="0" borderId="48" xfId="1" applyFont="1" applyBorder="1" applyAlignment="1">
      <alignment horizontal="left"/>
    </xf>
    <xf numFmtId="0" fontId="1" fillId="0" borderId="63" xfId="1" applyFont="1" applyBorder="1" applyAlignment="1">
      <alignment horizontal="left"/>
    </xf>
    <xf numFmtId="3" fontId="7" fillId="2" borderId="37" xfId="0" applyNumberFormat="1" applyFont="1" applyFill="1" applyBorder="1" applyAlignment="1">
      <alignment horizontal="right"/>
    </xf>
    <xf numFmtId="3" fontId="7" fillId="2" borderId="53" xfId="0" applyNumberFormat="1" applyFont="1" applyFill="1" applyBorder="1" applyAlignment="1">
      <alignment horizontal="right"/>
    </xf>
    <xf numFmtId="49" fontId="17" fillId="5" borderId="64" xfId="1" applyNumberFormat="1" applyFont="1" applyFill="1" applyBorder="1" applyAlignment="1">
      <alignment horizontal="left" wrapText="1"/>
    </xf>
    <xf numFmtId="49" fontId="18" fillId="0" borderId="65" xfId="0" applyNumberFormat="1" applyFont="1" applyBorder="1" applyAlignment="1">
      <alignment horizontal="left" wrapText="1"/>
    </xf>
    <xf numFmtId="0" fontId="14" fillId="5" borderId="4" xfId="1" applyNumberFormat="1" applyFont="1" applyFill="1" applyBorder="1" applyAlignment="1">
      <alignment horizontal="left" wrapText="1" indent="1"/>
    </xf>
    <xf numFmtId="0" fontId="15" fillId="0" borderId="0" xfId="0" applyNumberFormat="1" applyFont="1"/>
    <xf numFmtId="0" fontId="15" fillId="0" borderId="5" xfId="0" applyNumberFormat="1" applyFont="1" applyBorder="1"/>
    <xf numFmtId="0" fontId="10" fillId="0" borderId="0" xfId="1" applyFont="1" applyAlignment="1">
      <alignment horizontal="center"/>
    </xf>
    <xf numFmtId="49" fontId="1" fillId="0" borderId="60" xfId="1" applyNumberFormat="1" applyFont="1" applyBorder="1" applyAlignment="1">
      <alignment horizontal="center"/>
    </xf>
    <xf numFmtId="0" fontId="1" fillId="0" borderId="62" xfId="1" applyFont="1" applyBorder="1" applyAlignment="1">
      <alignment horizontal="center" shrinkToFit="1"/>
    </xf>
    <xf numFmtId="0" fontId="1" fillId="0" borderId="48" xfId="1" applyFont="1" applyBorder="1" applyAlignment="1">
      <alignment horizontal="center" shrinkToFit="1"/>
    </xf>
    <xf numFmtId="0" fontId="1" fillId="0" borderId="63" xfId="1" applyFont="1" applyBorder="1" applyAlignment="1">
      <alignment horizontal="center" shrinkToFit="1"/>
    </xf>
  </cellXfs>
  <cellStyles count="2">
    <cellStyle name="normální" xfId="0" builtinId="0"/>
    <cellStyle name="normální_POL.XLS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5112">
    <pageSetUpPr fitToPage="1"/>
  </sheetPr>
  <dimension ref="A1:O90"/>
  <sheetViews>
    <sheetView showGridLines="0" topLeftCell="B82" zoomScaleSheetLayoutView="75" workbookViewId="0">
      <selection activeCell="B46" sqref="A46:IV46"/>
    </sheetView>
  </sheetViews>
  <sheetFormatPr defaultColWidth="9.109375" defaultRowHeight="13.2"/>
  <cols>
    <col min="1" max="1" width="0.5546875" style="1" hidden="1" customWidth="1"/>
    <col min="2" max="2" width="7.109375" style="1" customWidth="1"/>
    <col min="3" max="3" width="9.109375" style="1"/>
    <col min="4" max="4" width="19.6640625" style="1" customWidth="1"/>
    <col min="5" max="5" width="6.88671875" style="1" customWidth="1"/>
    <col min="6" max="6" width="13.109375" style="1" customWidth="1"/>
    <col min="7" max="7" width="12.44140625" style="2" customWidth="1"/>
    <col min="8" max="8" width="13.5546875" style="1" customWidth="1"/>
    <col min="9" max="9" width="11.44140625" style="2" customWidth="1"/>
    <col min="10" max="10" width="7" style="2" customWidth="1"/>
    <col min="11" max="15" width="10.6640625" style="1" customWidth="1"/>
    <col min="16" max="16384" width="9.109375" style="1"/>
  </cols>
  <sheetData>
    <row r="1" spans="2:15" ht="12" customHeight="1"/>
    <row r="2" spans="2:15" ht="17.25" customHeight="1">
      <c r="B2" s="3"/>
      <c r="C2" s="4" t="s">
        <v>628</v>
      </c>
      <c r="E2" s="5"/>
      <c r="F2" s="4"/>
      <c r="G2" s="6"/>
      <c r="H2" s="7" t="s">
        <v>0</v>
      </c>
      <c r="I2" s="8">
        <f ca="1">TODAY()</f>
        <v>41428</v>
      </c>
      <c r="K2" s="3"/>
    </row>
    <row r="3" spans="2:15" ht="6" customHeight="1">
      <c r="C3" s="9"/>
      <c r="D3" s="10" t="s">
        <v>1</v>
      </c>
    </row>
    <row r="4" spans="2:15" ht="4.5" customHeight="1"/>
    <row r="5" spans="2:15" ht="13.5" customHeight="1">
      <c r="C5" s="11" t="s">
        <v>2</v>
      </c>
      <c r="D5" s="12" t="s">
        <v>103</v>
      </c>
      <c r="E5" s="13" t="s">
        <v>104</v>
      </c>
      <c r="F5" s="14"/>
      <c r="G5" s="15"/>
      <c r="H5" s="14"/>
      <c r="I5" s="15"/>
      <c r="O5" s="8"/>
    </row>
    <row r="7" spans="2:15">
      <c r="C7" s="16" t="s">
        <v>3</v>
      </c>
      <c r="D7" s="17"/>
      <c r="H7" s="18" t="s">
        <v>4</v>
      </c>
      <c r="J7" s="17"/>
      <c r="K7" s="17"/>
    </row>
    <row r="8" spans="2:15">
      <c r="D8" s="17"/>
      <c r="H8" s="18" t="s">
        <v>5</v>
      </c>
      <c r="J8" s="17"/>
      <c r="K8" s="17"/>
    </row>
    <row r="9" spans="2:15">
      <c r="C9" s="18"/>
      <c r="D9" s="17"/>
      <c r="H9" s="18"/>
      <c r="J9" s="17"/>
    </row>
    <row r="10" spans="2:15">
      <c r="H10" s="18"/>
      <c r="J10" s="17"/>
    </row>
    <row r="11" spans="2:15">
      <c r="C11" s="16" t="s">
        <v>6</v>
      </c>
      <c r="D11" s="17"/>
      <c r="H11" s="18" t="s">
        <v>4</v>
      </c>
      <c r="J11" s="17"/>
      <c r="K11" s="17"/>
    </row>
    <row r="12" spans="2:15">
      <c r="D12" s="17"/>
      <c r="H12" s="18" t="s">
        <v>5</v>
      </c>
      <c r="J12" s="17"/>
      <c r="K12" s="17"/>
    </row>
    <row r="13" spans="2:15" ht="12" customHeight="1">
      <c r="C13" s="18"/>
      <c r="D13" s="17"/>
      <c r="J13" s="18"/>
    </row>
    <row r="14" spans="2:15" ht="24.75" customHeight="1">
      <c r="C14" s="19" t="s">
        <v>7</v>
      </c>
      <c r="H14" s="19" t="s">
        <v>8</v>
      </c>
      <c r="J14" s="18"/>
    </row>
    <row r="15" spans="2:15" ht="12.75" customHeight="1">
      <c r="J15" s="18"/>
    </row>
    <row r="16" spans="2:15" ht="28.5" customHeight="1">
      <c r="C16" s="19" t="s">
        <v>9</v>
      </c>
      <c r="H16" s="19" t="s">
        <v>9</v>
      </c>
    </row>
    <row r="17" spans="2:12" ht="25.5" customHeight="1"/>
    <row r="18" spans="2:12" ht="13.5" customHeight="1">
      <c r="B18" s="20"/>
      <c r="C18" s="21"/>
      <c r="D18" s="21"/>
      <c r="E18" s="22"/>
      <c r="F18" s="23"/>
      <c r="G18" s="24"/>
      <c r="H18" s="25"/>
      <c r="I18" s="24"/>
      <c r="J18" s="26" t="s">
        <v>10</v>
      </c>
      <c r="K18" s="27"/>
    </row>
    <row r="19" spans="2:12" ht="15" customHeight="1">
      <c r="B19" s="28" t="s">
        <v>11</v>
      </c>
      <c r="C19" s="29"/>
      <c r="D19" s="30">
        <v>15</v>
      </c>
      <c r="E19" s="31" t="s">
        <v>12</v>
      </c>
      <c r="F19" s="32"/>
      <c r="G19" s="33"/>
      <c r="H19" s="33"/>
      <c r="I19" s="301">
        <f>ROUND(G35,0)</f>
        <v>0</v>
      </c>
      <c r="J19" s="302"/>
      <c r="K19" s="34"/>
    </row>
    <row r="20" spans="2:12">
      <c r="B20" s="28" t="s">
        <v>13</v>
      </c>
      <c r="C20" s="29"/>
      <c r="D20" s="30">
        <f ca="1">SazbaDPH1</f>
        <v>15</v>
      </c>
      <c r="E20" s="31" t="s">
        <v>12</v>
      </c>
      <c r="F20" s="35"/>
      <c r="G20" s="36"/>
      <c r="H20" s="36"/>
      <c r="I20" s="303">
        <f>ROUND(I19*D20/100,0)</f>
        <v>0</v>
      </c>
      <c r="J20" s="304"/>
      <c r="K20" s="34"/>
    </row>
    <row r="21" spans="2:12">
      <c r="B21" s="28" t="s">
        <v>11</v>
      </c>
      <c r="C21" s="29"/>
      <c r="D21" s="30">
        <v>21</v>
      </c>
      <c r="E21" s="31" t="s">
        <v>12</v>
      </c>
      <c r="F21" s="35"/>
      <c r="G21" s="36"/>
      <c r="H21" s="36"/>
      <c r="I21" s="303">
        <f>ROUND(H35,0)</f>
        <v>0</v>
      </c>
      <c r="J21" s="304"/>
      <c r="K21" s="34"/>
    </row>
    <row r="22" spans="2:12" ht="13.8" thickBot="1">
      <c r="B22" s="28" t="s">
        <v>13</v>
      </c>
      <c r="C22" s="29"/>
      <c r="D22" s="30">
        <f ca="1">SazbaDPH2</f>
        <v>21</v>
      </c>
      <c r="E22" s="31" t="s">
        <v>12</v>
      </c>
      <c r="F22" s="37"/>
      <c r="G22" s="38"/>
      <c r="H22" s="38"/>
      <c r="I22" s="305">
        <f>ROUND(I21*D21/100,0)</f>
        <v>0</v>
      </c>
      <c r="J22" s="306"/>
      <c r="K22" s="34"/>
    </row>
    <row r="23" spans="2:12" ht="16.2" thickBot="1">
      <c r="B23" s="39" t="s">
        <v>14</v>
      </c>
      <c r="C23" s="40"/>
      <c r="D23" s="40"/>
      <c r="E23" s="41"/>
      <c r="F23" s="42"/>
      <c r="G23" s="43"/>
      <c r="H23" s="43"/>
      <c r="I23" s="299">
        <f>SUM(I19:I22)</f>
        <v>0</v>
      </c>
      <c r="J23" s="300"/>
      <c r="K23" s="44"/>
    </row>
    <row r="26" spans="2:12" ht="1.5" customHeight="1"/>
    <row r="27" spans="2:12" ht="15.75" customHeight="1">
      <c r="B27" s="13" t="s">
        <v>15</v>
      </c>
      <c r="C27" s="45"/>
      <c r="D27" s="45"/>
      <c r="E27" s="45"/>
      <c r="F27" s="45"/>
      <c r="G27" s="45"/>
      <c r="H27" s="45"/>
      <c r="I27" s="45"/>
      <c r="J27" s="45"/>
      <c r="K27" s="45"/>
      <c r="L27" s="46"/>
    </row>
    <row r="28" spans="2:12" ht="5.25" customHeight="1">
      <c r="L28" s="46"/>
    </row>
    <row r="29" spans="2:12" ht="24" customHeight="1">
      <c r="B29" s="47" t="s">
        <v>16</v>
      </c>
      <c r="C29" s="48"/>
      <c r="D29" s="48"/>
      <c r="E29" s="49"/>
      <c r="F29" s="50" t="s">
        <v>17</v>
      </c>
      <c r="G29" s="51" t="str">
        <f ca="1">CONCATENATE("Základ DPH ",SazbaDPH1," %")</f>
        <v>Základ DPH 15 %</v>
      </c>
      <c r="H29" s="50" t="str">
        <f ca="1">CONCATENATE("Základ DPH ",SazbaDPH2," %")</f>
        <v>Základ DPH 21 %</v>
      </c>
      <c r="I29" s="50" t="s">
        <v>18</v>
      </c>
      <c r="J29" s="50" t="s">
        <v>12</v>
      </c>
    </row>
    <row r="30" spans="2:12">
      <c r="B30" s="52" t="s">
        <v>106</v>
      </c>
      <c r="C30" s="53" t="s">
        <v>107</v>
      </c>
      <c r="D30" s="54"/>
      <c r="E30" s="55"/>
      <c r="F30" s="56">
        <f>G30+H30+I30</f>
        <v>0</v>
      </c>
      <c r="G30" s="57">
        <v>0</v>
      </c>
      <c r="H30" s="58">
        <v>0</v>
      </c>
      <c r="I30" s="58">
        <f ca="1">(G30*SazbaDPH1)/100+(H30*SazbaDPH2)/100</f>
        <v>0</v>
      </c>
      <c r="J30" s="59" t="str">
        <f t="shared" ref="J30:J35" ca="1" si="0">IF(CelkemObjekty=0,"",F30/CelkemObjekty*100)</f>
        <v/>
      </c>
    </row>
    <row r="31" spans="2:12">
      <c r="B31" s="60" t="s">
        <v>220</v>
      </c>
      <c r="C31" s="61" t="s">
        <v>221</v>
      </c>
      <c r="D31" s="62"/>
      <c r="E31" s="63"/>
      <c r="F31" s="64">
        <f>G31+H31+I31</f>
        <v>0</v>
      </c>
      <c r="G31" s="65">
        <v>0</v>
      </c>
      <c r="H31" s="66">
        <v>0</v>
      </c>
      <c r="I31" s="66">
        <f ca="1">(G31*SazbaDPH1)/100+(H31*SazbaDPH2)/100</f>
        <v>0</v>
      </c>
      <c r="J31" s="59" t="str">
        <f t="shared" ca="1" si="0"/>
        <v/>
      </c>
    </row>
    <row r="32" spans="2:12">
      <c r="B32" s="60" t="s">
        <v>333</v>
      </c>
      <c r="C32" s="61" t="s">
        <v>334</v>
      </c>
      <c r="D32" s="62"/>
      <c r="E32" s="63"/>
      <c r="F32" s="64">
        <f>G32+H32+I32</f>
        <v>0</v>
      </c>
      <c r="G32" s="65">
        <v>0</v>
      </c>
      <c r="H32" s="66">
        <v>0</v>
      </c>
      <c r="I32" s="66">
        <f ca="1">(G32*SazbaDPH1)/100+(H32*SazbaDPH2)/100</f>
        <v>0</v>
      </c>
      <c r="J32" s="59" t="str">
        <f t="shared" ca="1" si="0"/>
        <v/>
      </c>
    </row>
    <row r="33" spans="2:11">
      <c r="B33" s="60" t="s">
        <v>497</v>
      </c>
      <c r="C33" s="61" t="s">
        <v>498</v>
      </c>
      <c r="D33" s="62"/>
      <c r="E33" s="63"/>
      <c r="F33" s="64">
        <f>G33+H33+I33</f>
        <v>0</v>
      </c>
      <c r="G33" s="65">
        <v>0</v>
      </c>
      <c r="H33" s="66">
        <v>0</v>
      </c>
      <c r="I33" s="66">
        <f ca="1">(G33*SazbaDPH1)/100+(H33*SazbaDPH2)/100</f>
        <v>0</v>
      </c>
      <c r="J33" s="59" t="str">
        <f t="shared" ca="1" si="0"/>
        <v/>
      </c>
    </row>
    <row r="34" spans="2:11">
      <c r="B34" s="60" t="s">
        <v>619</v>
      </c>
      <c r="C34" s="61" t="s">
        <v>620</v>
      </c>
      <c r="D34" s="62"/>
      <c r="E34" s="63"/>
      <c r="F34" s="64">
        <f>G34+H34+I34</f>
        <v>0</v>
      </c>
      <c r="G34" s="65">
        <v>0</v>
      </c>
      <c r="H34" s="66">
        <v>0</v>
      </c>
      <c r="I34" s="66">
        <f ca="1">(G34*SazbaDPH1)/100+(H34*SazbaDPH2)/100</f>
        <v>0</v>
      </c>
      <c r="J34" s="59" t="str">
        <f t="shared" ca="1" si="0"/>
        <v/>
      </c>
    </row>
    <row r="35" spans="2:11" ht="17.25" customHeight="1">
      <c r="B35" s="67" t="s">
        <v>19</v>
      </c>
      <c r="C35" s="68"/>
      <c r="D35" s="69"/>
      <c r="E35" s="70"/>
      <c r="F35" s="71">
        <f>SUM(F30:F34)</f>
        <v>0</v>
      </c>
      <c r="G35" s="71">
        <f>SUM(G30:G34)</f>
        <v>0</v>
      </c>
      <c r="H35" s="71">
        <f>SUM(H30:H34)</f>
        <v>0</v>
      </c>
      <c r="I35" s="71">
        <f>SUM(I30:I34)</f>
        <v>0</v>
      </c>
      <c r="J35" s="72" t="str">
        <f t="shared" ca="1" si="0"/>
        <v/>
      </c>
    </row>
    <row r="36" spans="2:11">
      <c r="B36" s="73"/>
      <c r="C36" s="73"/>
      <c r="D36" s="73"/>
      <c r="E36" s="73"/>
      <c r="F36" s="73"/>
      <c r="G36" s="73"/>
      <c r="H36" s="73"/>
      <c r="I36" s="73"/>
      <c r="J36" s="73"/>
      <c r="K36" s="73"/>
    </row>
    <row r="37" spans="2:11" ht="9.75" customHeight="1">
      <c r="B37" s="73"/>
      <c r="C37" s="73"/>
      <c r="D37" s="73"/>
      <c r="E37" s="73"/>
      <c r="F37" s="73"/>
      <c r="G37" s="73"/>
      <c r="H37" s="73"/>
      <c r="I37" s="73"/>
      <c r="J37" s="73"/>
      <c r="K37" s="73"/>
    </row>
    <row r="38" spans="2:11" ht="7.5" customHeight="1">
      <c r="B38" s="73"/>
      <c r="C38" s="73"/>
      <c r="D38" s="73"/>
      <c r="E38" s="73"/>
      <c r="F38" s="73"/>
      <c r="G38" s="73"/>
      <c r="H38" s="73"/>
      <c r="I38" s="73"/>
      <c r="J38" s="73"/>
      <c r="K38" s="73"/>
    </row>
    <row r="39" spans="2:11" ht="17.399999999999999">
      <c r="B39" s="13" t="s">
        <v>20</v>
      </c>
      <c r="C39" s="45"/>
      <c r="D39" s="45"/>
      <c r="E39" s="45"/>
      <c r="F39" s="45"/>
      <c r="G39" s="45"/>
      <c r="H39" s="45"/>
      <c r="I39" s="45"/>
      <c r="J39" s="45"/>
      <c r="K39" s="73"/>
    </row>
    <row r="40" spans="2:11">
      <c r="K40" s="73"/>
    </row>
    <row r="41" spans="2:11" ht="26.4">
      <c r="B41" s="74" t="s">
        <v>21</v>
      </c>
      <c r="C41" s="75" t="s">
        <v>22</v>
      </c>
      <c r="D41" s="48"/>
      <c r="E41" s="49"/>
      <c r="F41" s="50" t="s">
        <v>17</v>
      </c>
      <c r="G41" s="51" t="str">
        <f ca="1">CONCATENATE("Základ DPH ",SazbaDPH1," %")</f>
        <v>Základ DPH 15 %</v>
      </c>
      <c r="H41" s="50" t="str">
        <f ca="1">CONCATENATE("Základ DPH ",SazbaDPH2," %")</f>
        <v>Základ DPH 21 %</v>
      </c>
      <c r="I41" s="51" t="s">
        <v>18</v>
      </c>
      <c r="J41" s="50" t="s">
        <v>12</v>
      </c>
    </row>
    <row r="42" spans="2:11">
      <c r="B42" s="76" t="s">
        <v>106</v>
      </c>
      <c r="C42" s="77" t="s">
        <v>219</v>
      </c>
      <c r="D42" s="54"/>
      <c r="E42" s="55"/>
      <c r="F42" s="56">
        <f>G42+H42+I42</f>
        <v>0</v>
      </c>
      <c r="G42" s="57">
        <v>0</v>
      </c>
      <c r="H42" s="58">
        <v>0</v>
      </c>
      <c r="I42" s="65">
        <f ca="1">(G42*SazbaDPH1)/100+(H42*SazbaDPH2)/100</f>
        <v>0</v>
      </c>
      <c r="J42" s="59" t="str">
        <f t="shared" ref="J42:J47" ca="1" si="1">IF(CelkemObjekty=0,"",F42/CelkemObjekty*100)</f>
        <v/>
      </c>
    </row>
    <row r="43" spans="2:11">
      <c r="B43" s="78" t="s">
        <v>220</v>
      </c>
      <c r="C43" s="79" t="s">
        <v>332</v>
      </c>
      <c r="D43" s="62"/>
      <c r="E43" s="63"/>
      <c r="F43" s="64">
        <f>G43+H43+I43</f>
        <v>0</v>
      </c>
      <c r="G43" s="65">
        <v>0</v>
      </c>
      <c r="H43" s="66">
        <v>0</v>
      </c>
      <c r="I43" s="65">
        <f ca="1">(G43*SazbaDPH1)/100+(H43*SazbaDPH2)/100</f>
        <v>0</v>
      </c>
      <c r="J43" s="59" t="str">
        <f t="shared" ca="1" si="1"/>
        <v/>
      </c>
    </row>
    <row r="44" spans="2:11">
      <c r="B44" s="78" t="s">
        <v>333</v>
      </c>
      <c r="C44" s="79" t="s">
        <v>496</v>
      </c>
      <c r="D44" s="62"/>
      <c r="E44" s="63"/>
      <c r="F44" s="64">
        <f>G44+H44+I44</f>
        <v>0</v>
      </c>
      <c r="G44" s="65">
        <v>0</v>
      </c>
      <c r="H44" s="66">
        <v>0</v>
      </c>
      <c r="I44" s="65">
        <f ca="1">(G44*SazbaDPH1)/100+(H44*SazbaDPH2)/100</f>
        <v>0</v>
      </c>
      <c r="J44" s="59" t="str">
        <f t="shared" ca="1" si="1"/>
        <v/>
      </c>
    </row>
    <row r="45" spans="2:11">
      <c r="B45" s="78" t="s">
        <v>497</v>
      </c>
      <c r="C45" s="79" t="s">
        <v>618</v>
      </c>
      <c r="D45" s="62"/>
      <c r="E45" s="63"/>
      <c r="F45" s="64">
        <f>G45+H45+I45</f>
        <v>0</v>
      </c>
      <c r="G45" s="65">
        <v>0</v>
      </c>
      <c r="H45" s="66">
        <v>0</v>
      </c>
      <c r="I45" s="65">
        <f ca="1">(G45*SazbaDPH1)/100+(H45*SazbaDPH2)/100</f>
        <v>0</v>
      </c>
      <c r="J45" s="59" t="str">
        <f t="shared" ca="1" si="1"/>
        <v/>
      </c>
    </row>
    <row r="46" spans="2:11">
      <c r="B46" s="78" t="s">
        <v>619</v>
      </c>
      <c r="C46" s="79" t="s">
        <v>627</v>
      </c>
      <c r="D46" s="62"/>
      <c r="E46" s="63"/>
      <c r="F46" s="64">
        <f>G46+H46+I46</f>
        <v>0</v>
      </c>
      <c r="G46" s="65">
        <v>0</v>
      </c>
      <c r="H46" s="66">
        <v>0</v>
      </c>
      <c r="I46" s="65">
        <f ca="1">(G46*SazbaDPH1)/100+(H46*SazbaDPH2)/100</f>
        <v>0</v>
      </c>
      <c r="J46" s="59" t="str">
        <f t="shared" ca="1" si="1"/>
        <v/>
      </c>
    </row>
    <row r="47" spans="2:11">
      <c r="B47" s="67" t="s">
        <v>19</v>
      </c>
      <c r="C47" s="68"/>
      <c r="D47" s="69"/>
      <c r="E47" s="70"/>
      <c r="F47" s="71">
        <f>SUM(F42:F46)</f>
        <v>0</v>
      </c>
      <c r="G47" s="80">
        <f>SUM(G42:G46)</f>
        <v>0</v>
      </c>
      <c r="H47" s="71">
        <f>SUM(H42:H46)</f>
        <v>0</v>
      </c>
      <c r="I47" s="80">
        <f>SUM(I42:I46)</f>
        <v>0</v>
      </c>
      <c r="J47" s="72" t="str">
        <f t="shared" ca="1" si="1"/>
        <v/>
      </c>
    </row>
    <row r="48" spans="2:11" ht="9" customHeight="1"/>
    <row r="49" spans="2:10" ht="6" customHeight="1"/>
    <row r="50" spans="2:10" ht="3" customHeight="1"/>
    <row r="51" spans="2:10" ht="6.75" customHeight="1"/>
    <row r="52" spans="2:10" ht="20.25" customHeight="1">
      <c r="B52" s="13" t="s">
        <v>23</v>
      </c>
      <c r="C52" s="45"/>
      <c r="D52" s="45"/>
      <c r="E52" s="45"/>
      <c r="F52" s="45"/>
      <c r="G52" s="45"/>
      <c r="H52" s="45"/>
      <c r="I52" s="45"/>
      <c r="J52" s="45"/>
    </row>
    <row r="53" spans="2:10" ht="9" customHeight="1"/>
    <row r="54" spans="2:10">
      <c r="B54" s="47" t="s">
        <v>24</v>
      </c>
      <c r="C54" s="48"/>
      <c r="D54" s="48"/>
      <c r="E54" s="50" t="s">
        <v>12</v>
      </c>
      <c r="F54" s="50" t="s">
        <v>25</v>
      </c>
      <c r="G54" s="51" t="s">
        <v>26</v>
      </c>
      <c r="H54" s="50" t="s">
        <v>27</v>
      </c>
      <c r="I54" s="51" t="s">
        <v>28</v>
      </c>
      <c r="J54" s="81" t="s">
        <v>29</v>
      </c>
    </row>
    <row r="55" spans="2:10">
      <c r="B55" s="52" t="s">
        <v>110</v>
      </c>
      <c r="C55" s="53" t="s">
        <v>111</v>
      </c>
      <c r="D55" s="54"/>
      <c r="E55" s="82" t="str">
        <f t="shared" ref="E55:E70" ca="1" si="2">IF(SUM(SoucetDilu)=0,"",SUM(F55:J55)/SUM(SoucetDilu)*100)</f>
        <v/>
      </c>
      <c r="F55" s="58">
        <v>0</v>
      </c>
      <c r="G55" s="57">
        <v>0</v>
      </c>
      <c r="H55" s="58">
        <v>0</v>
      </c>
      <c r="I55" s="57">
        <v>0</v>
      </c>
      <c r="J55" s="58">
        <v>0</v>
      </c>
    </row>
    <row r="56" spans="2:10">
      <c r="B56" s="60" t="s">
        <v>98</v>
      </c>
      <c r="C56" s="61" t="s">
        <v>99</v>
      </c>
      <c r="D56" s="62"/>
      <c r="E56" s="83" t="str">
        <f t="shared" ca="1" si="2"/>
        <v/>
      </c>
      <c r="F56" s="66">
        <v>0</v>
      </c>
      <c r="G56" s="65">
        <v>0</v>
      </c>
      <c r="H56" s="66">
        <v>0</v>
      </c>
      <c r="I56" s="65">
        <v>0</v>
      </c>
      <c r="J56" s="66">
        <v>0</v>
      </c>
    </row>
    <row r="57" spans="2:10">
      <c r="B57" s="60" t="s">
        <v>262</v>
      </c>
      <c r="C57" s="61" t="s">
        <v>263</v>
      </c>
      <c r="D57" s="62"/>
      <c r="E57" s="83" t="str">
        <f t="shared" ca="1" si="2"/>
        <v/>
      </c>
      <c r="F57" s="66">
        <v>0</v>
      </c>
      <c r="G57" s="65">
        <v>0</v>
      </c>
      <c r="H57" s="66">
        <v>0</v>
      </c>
      <c r="I57" s="65">
        <v>0</v>
      </c>
      <c r="J57" s="66">
        <v>0</v>
      </c>
    </row>
    <row r="58" spans="2:10">
      <c r="B58" s="60" t="s">
        <v>522</v>
      </c>
      <c r="C58" s="61" t="s">
        <v>523</v>
      </c>
      <c r="D58" s="62"/>
      <c r="E58" s="83" t="str">
        <f t="shared" ca="1" si="2"/>
        <v/>
      </c>
      <c r="F58" s="66">
        <v>0</v>
      </c>
      <c r="G58" s="65">
        <v>0</v>
      </c>
      <c r="H58" s="66">
        <v>0</v>
      </c>
      <c r="I58" s="65">
        <v>0</v>
      </c>
      <c r="J58" s="66">
        <v>0</v>
      </c>
    </row>
    <row r="59" spans="2:10">
      <c r="B59" s="60" t="s">
        <v>389</v>
      </c>
      <c r="C59" s="61" t="s">
        <v>390</v>
      </c>
      <c r="D59" s="62"/>
      <c r="E59" s="83" t="str">
        <f t="shared" ca="1" si="2"/>
        <v/>
      </c>
      <c r="F59" s="66">
        <v>0</v>
      </c>
      <c r="G59" s="65">
        <v>0</v>
      </c>
      <c r="H59" s="66">
        <v>0</v>
      </c>
      <c r="I59" s="65">
        <v>0</v>
      </c>
      <c r="J59" s="66">
        <v>0</v>
      </c>
    </row>
    <row r="60" spans="2:10">
      <c r="B60" s="60" t="s">
        <v>276</v>
      </c>
      <c r="C60" s="61" t="s">
        <v>277</v>
      </c>
      <c r="D60" s="62"/>
      <c r="E60" s="83" t="str">
        <f t="shared" ca="1" si="2"/>
        <v/>
      </c>
      <c r="F60" s="66">
        <v>0</v>
      </c>
      <c r="G60" s="65">
        <v>0</v>
      </c>
      <c r="H60" s="66">
        <v>0</v>
      </c>
      <c r="I60" s="65">
        <v>0</v>
      </c>
      <c r="J60" s="66">
        <v>0</v>
      </c>
    </row>
    <row r="61" spans="2:10">
      <c r="B61" s="60" t="s">
        <v>190</v>
      </c>
      <c r="C61" s="61" t="s">
        <v>191</v>
      </c>
      <c r="D61" s="62"/>
      <c r="E61" s="83" t="str">
        <f t="shared" ca="1" si="2"/>
        <v/>
      </c>
      <c r="F61" s="66">
        <v>0</v>
      </c>
      <c r="G61" s="65">
        <v>0</v>
      </c>
      <c r="H61" s="66">
        <v>0</v>
      </c>
      <c r="I61" s="65">
        <v>0</v>
      </c>
      <c r="J61" s="66">
        <v>0</v>
      </c>
    </row>
    <row r="62" spans="2:10">
      <c r="B62" s="60" t="s">
        <v>409</v>
      </c>
      <c r="C62" s="61" t="s">
        <v>410</v>
      </c>
      <c r="D62" s="62"/>
      <c r="E62" s="83" t="str">
        <f t="shared" ca="1" si="2"/>
        <v/>
      </c>
      <c r="F62" s="66">
        <v>0</v>
      </c>
      <c r="G62" s="65">
        <v>0</v>
      </c>
      <c r="H62" s="66">
        <v>0</v>
      </c>
      <c r="I62" s="65">
        <v>0</v>
      </c>
      <c r="J62" s="66">
        <v>0</v>
      </c>
    </row>
    <row r="63" spans="2:10">
      <c r="B63" s="60" t="s">
        <v>574</v>
      </c>
      <c r="C63" s="61" t="s">
        <v>575</v>
      </c>
      <c r="D63" s="62"/>
      <c r="E63" s="83" t="str">
        <f t="shared" ca="1" si="2"/>
        <v/>
      </c>
      <c r="F63" s="66">
        <v>0</v>
      </c>
      <c r="G63" s="65">
        <v>0</v>
      </c>
      <c r="H63" s="66">
        <v>0</v>
      </c>
      <c r="I63" s="65">
        <v>0</v>
      </c>
      <c r="J63" s="66">
        <v>0</v>
      </c>
    </row>
    <row r="64" spans="2:10">
      <c r="B64" s="60" t="s">
        <v>463</v>
      </c>
      <c r="C64" s="61" t="s">
        <v>464</v>
      </c>
      <c r="D64" s="62"/>
      <c r="E64" s="83" t="str">
        <f t="shared" ca="1" si="2"/>
        <v/>
      </c>
      <c r="F64" s="66">
        <v>0</v>
      </c>
      <c r="G64" s="65">
        <v>0</v>
      </c>
      <c r="H64" s="66">
        <v>0</v>
      </c>
      <c r="I64" s="65">
        <v>0</v>
      </c>
      <c r="J64" s="66">
        <v>0</v>
      </c>
    </row>
    <row r="65" spans="2:10">
      <c r="B65" s="60" t="s">
        <v>165</v>
      </c>
      <c r="C65" s="61" t="s">
        <v>166</v>
      </c>
      <c r="D65" s="62"/>
      <c r="E65" s="83" t="str">
        <f t="shared" ca="1" si="2"/>
        <v/>
      </c>
      <c r="F65" s="66">
        <v>0</v>
      </c>
      <c r="G65" s="65">
        <v>0</v>
      </c>
      <c r="H65" s="66">
        <v>0</v>
      </c>
      <c r="I65" s="65">
        <v>0</v>
      </c>
      <c r="J65" s="66">
        <v>0</v>
      </c>
    </row>
    <row r="66" spans="2:10">
      <c r="B66" s="60" t="s">
        <v>171</v>
      </c>
      <c r="C66" s="61" t="s">
        <v>172</v>
      </c>
      <c r="D66" s="62"/>
      <c r="E66" s="83" t="str">
        <f t="shared" ca="1" si="2"/>
        <v/>
      </c>
      <c r="F66" s="66">
        <v>0</v>
      </c>
      <c r="G66" s="65">
        <v>0</v>
      </c>
      <c r="H66" s="66">
        <v>0</v>
      </c>
      <c r="I66" s="65">
        <v>0</v>
      </c>
      <c r="J66" s="66">
        <v>0</v>
      </c>
    </row>
    <row r="67" spans="2:10">
      <c r="B67" s="60" t="s">
        <v>184</v>
      </c>
      <c r="C67" s="61" t="s">
        <v>185</v>
      </c>
      <c r="D67" s="62"/>
      <c r="E67" s="83" t="str">
        <f t="shared" ca="1" si="2"/>
        <v/>
      </c>
      <c r="F67" s="66">
        <v>0</v>
      </c>
      <c r="G67" s="65">
        <v>0</v>
      </c>
      <c r="H67" s="66">
        <v>0</v>
      </c>
      <c r="I67" s="65">
        <v>0</v>
      </c>
      <c r="J67" s="66">
        <v>0</v>
      </c>
    </row>
    <row r="68" spans="2:10">
      <c r="B68" s="60" t="s">
        <v>202</v>
      </c>
      <c r="C68" s="61" t="s">
        <v>203</v>
      </c>
      <c r="D68" s="62"/>
      <c r="E68" s="83" t="str">
        <f t="shared" ca="1" si="2"/>
        <v/>
      </c>
      <c r="F68" s="66">
        <v>0</v>
      </c>
      <c r="G68" s="65">
        <v>0</v>
      </c>
      <c r="H68" s="66">
        <v>0</v>
      </c>
      <c r="I68" s="65">
        <v>0</v>
      </c>
      <c r="J68" s="66">
        <v>0</v>
      </c>
    </row>
    <row r="69" spans="2:10">
      <c r="B69" s="60" t="s">
        <v>622</v>
      </c>
      <c r="C69" s="61" t="s">
        <v>623</v>
      </c>
      <c r="D69" s="62"/>
      <c r="E69" s="83" t="str">
        <f t="shared" ca="1" si="2"/>
        <v/>
      </c>
      <c r="F69" s="66">
        <v>0</v>
      </c>
      <c r="G69" s="65">
        <v>0</v>
      </c>
      <c r="H69" s="66">
        <v>0</v>
      </c>
      <c r="I69" s="65">
        <v>0</v>
      </c>
      <c r="J69" s="66">
        <v>0</v>
      </c>
    </row>
    <row r="70" spans="2:10">
      <c r="B70" s="67" t="s">
        <v>19</v>
      </c>
      <c r="C70" s="68"/>
      <c r="D70" s="69"/>
      <c r="E70" s="84" t="str">
        <f t="shared" ca="1" si="2"/>
        <v/>
      </c>
      <c r="F70" s="71">
        <f>SUM(F55:F69)</f>
        <v>0</v>
      </c>
      <c r="G70" s="80">
        <f>SUM(G55:G69)</f>
        <v>0</v>
      </c>
      <c r="H70" s="71">
        <f>SUM(H55:H69)</f>
        <v>0</v>
      </c>
      <c r="I70" s="80">
        <f>SUM(I55:I69)</f>
        <v>0</v>
      </c>
      <c r="J70" s="71">
        <f>SUM(J55:J69)</f>
        <v>0</v>
      </c>
    </row>
    <row r="72" spans="2:10" ht="2.25" customHeight="1"/>
    <row r="73" spans="2:10" ht="1.5" customHeight="1"/>
    <row r="74" spans="2:10" ht="0.75" customHeight="1"/>
    <row r="75" spans="2:10" ht="0.75" customHeight="1"/>
    <row r="76" spans="2:10" ht="0.75" customHeight="1"/>
    <row r="77" spans="2:10" ht="17.399999999999999">
      <c r="B77" s="13" t="s">
        <v>30</v>
      </c>
      <c r="C77" s="45"/>
      <c r="D77" s="45"/>
      <c r="E77" s="45"/>
      <c r="F77" s="45"/>
      <c r="G77" s="45"/>
      <c r="H77" s="45"/>
      <c r="I77" s="45"/>
      <c r="J77" s="45"/>
    </row>
    <row r="79" spans="2:10">
      <c r="B79" s="47" t="s">
        <v>31</v>
      </c>
      <c r="C79" s="48"/>
      <c r="D79" s="48"/>
      <c r="E79" s="85"/>
      <c r="F79" s="86"/>
      <c r="G79" s="51"/>
      <c r="H79" s="50" t="s">
        <v>17</v>
      </c>
      <c r="I79" s="1"/>
      <c r="J79" s="1"/>
    </row>
    <row r="80" spans="2:10">
      <c r="B80" s="52" t="s">
        <v>211</v>
      </c>
      <c r="C80" s="53"/>
      <c r="D80" s="54"/>
      <c r="E80" s="87"/>
      <c r="F80" s="88"/>
      <c r="G80" s="57"/>
      <c r="H80" s="58">
        <v>0</v>
      </c>
      <c r="I80" s="1"/>
      <c r="J80" s="1"/>
    </row>
    <row r="81" spans="2:10">
      <c r="B81" s="60" t="s">
        <v>212</v>
      </c>
      <c r="C81" s="61"/>
      <c r="D81" s="62"/>
      <c r="E81" s="89"/>
      <c r="F81" s="90"/>
      <c r="G81" s="65"/>
      <c r="H81" s="66">
        <v>0</v>
      </c>
      <c r="I81" s="1"/>
      <c r="J81" s="1"/>
    </row>
    <row r="82" spans="2:10">
      <c r="B82" s="60" t="s">
        <v>213</v>
      </c>
      <c r="C82" s="61"/>
      <c r="D82" s="62"/>
      <c r="E82" s="89"/>
      <c r="F82" s="90"/>
      <c r="G82" s="65"/>
      <c r="H82" s="66">
        <v>0</v>
      </c>
      <c r="I82" s="1"/>
      <c r="J82" s="1"/>
    </row>
    <row r="83" spans="2:10">
      <c r="B83" s="60" t="s">
        <v>214</v>
      </c>
      <c r="C83" s="61"/>
      <c r="D83" s="62"/>
      <c r="E83" s="89"/>
      <c r="F83" s="90"/>
      <c r="G83" s="65"/>
      <c r="H83" s="66">
        <v>0</v>
      </c>
      <c r="I83" s="1"/>
      <c r="J83" s="1"/>
    </row>
    <row r="84" spans="2:10">
      <c r="B84" s="60" t="s">
        <v>215</v>
      </c>
      <c r="C84" s="61"/>
      <c r="D84" s="62"/>
      <c r="E84" s="89"/>
      <c r="F84" s="90"/>
      <c r="G84" s="65"/>
      <c r="H84" s="66">
        <v>0</v>
      </c>
      <c r="I84" s="1"/>
      <c r="J84" s="1"/>
    </row>
    <row r="85" spans="2:10">
      <c r="B85" s="60" t="s">
        <v>216</v>
      </c>
      <c r="C85" s="61"/>
      <c r="D85" s="62"/>
      <c r="E85" s="89"/>
      <c r="F85" s="90"/>
      <c r="G85" s="65"/>
      <c r="H85" s="66">
        <v>0</v>
      </c>
      <c r="I85" s="1"/>
      <c r="J85" s="1"/>
    </row>
    <row r="86" spans="2:10">
      <c r="B86" s="60" t="s">
        <v>217</v>
      </c>
      <c r="C86" s="61"/>
      <c r="D86" s="62"/>
      <c r="E86" s="89"/>
      <c r="F86" s="90"/>
      <c r="G86" s="65"/>
      <c r="H86" s="66">
        <v>0</v>
      </c>
      <c r="I86" s="1"/>
      <c r="J86" s="1"/>
    </row>
    <row r="87" spans="2:10">
      <c r="B87" s="60" t="s">
        <v>218</v>
      </c>
      <c r="C87" s="61"/>
      <c r="D87" s="62"/>
      <c r="E87" s="89"/>
      <c r="F87" s="90"/>
      <c r="G87" s="65"/>
      <c r="H87" s="66">
        <v>0</v>
      </c>
      <c r="I87" s="1"/>
      <c r="J87" s="1"/>
    </row>
    <row r="88" spans="2:10">
      <c r="B88" s="60" t="s">
        <v>331</v>
      </c>
      <c r="C88" s="61"/>
      <c r="D88" s="62"/>
      <c r="E88" s="89"/>
      <c r="F88" s="90"/>
      <c r="G88" s="65"/>
      <c r="H88" s="66">
        <v>0</v>
      </c>
      <c r="I88" s="1"/>
      <c r="J88" s="1"/>
    </row>
    <row r="89" spans="2:10">
      <c r="B89" s="67" t="s">
        <v>19</v>
      </c>
      <c r="C89" s="68"/>
      <c r="D89" s="69"/>
      <c r="E89" s="91"/>
      <c r="F89" s="92"/>
      <c r="G89" s="80"/>
      <c r="H89" s="71">
        <f>SUM(H80:H88)</f>
        <v>0</v>
      </c>
      <c r="I89" s="1"/>
      <c r="J89" s="1"/>
    </row>
    <row r="90" spans="2:10">
      <c r="I90" s="1"/>
      <c r="J90" s="1"/>
    </row>
  </sheetData>
  <mergeCells count="5">
    <mergeCell ref="I23:J23"/>
    <mergeCell ref="I19:J19"/>
    <mergeCell ref="I20:J20"/>
    <mergeCell ref="I21:J21"/>
    <mergeCell ref="I22:J22"/>
  </mergeCells>
  <phoneticPr fontId="22" type="noConversion"/>
  <pageMargins left="0.39370078740157483" right="0.19685039370078741" top="0.39370078740157483" bottom="0.39370078740157483" header="0" footer="0.19685039370078741"/>
  <pageSetup paperSize="9" scale="99" fitToHeight="9999" orientation="portrait" horizontalDpi="300" verticalDpi="300" r:id="rId1"/>
  <headerFooter alignWithMargins="0">
    <oddFooter>&amp;L&amp;9Zpracováno programem &amp;"Arial CE,Tučné"BUILDpower,  © RTS, a.s.&amp;R&amp;9Stránka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4"/>
  <dimension ref="A1:CB196"/>
  <sheetViews>
    <sheetView showGridLines="0" showZeros="0" zoomScaleSheetLayoutView="100" workbookViewId="0">
      <selection sqref="A1:G1"/>
    </sheetView>
  </sheetViews>
  <sheetFormatPr defaultColWidth="9.109375" defaultRowHeight="13.2"/>
  <cols>
    <col min="1" max="1" width="4.44140625" style="232" customWidth="1"/>
    <col min="2" max="2" width="11.5546875" style="232" customWidth="1"/>
    <col min="3" max="3" width="40.44140625" style="232" customWidth="1"/>
    <col min="4" max="4" width="5.5546875" style="232" customWidth="1"/>
    <col min="5" max="5" width="8.5546875" style="242" customWidth="1"/>
    <col min="6" max="6" width="9.88671875" style="232" customWidth="1"/>
    <col min="7" max="7" width="13.88671875" style="232" customWidth="1"/>
    <col min="8" max="8" width="11.6640625" style="232" customWidth="1"/>
    <col min="9" max="9" width="11.5546875" style="232" customWidth="1"/>
    <col min="10" max="10" width="11" style="232" customWidth="1"/>
    <col min="11" max="11" width="10.44140625" style="232" customWidth="1"/>
    <col min="12" max="12" width="75.44140625" style="232" customWidth="1"/>
    <col min="13" max="13" width="45.33203125" style="232" customWidth="1"/>
    <col min="14" max="16384" width="9.109375" style="232"/>
  </cols>
  <sheetData>
    <row r="1" spans="1:80" ht="15.6">
      <c r="A1" s="332" t="s">
        <v>102</v>
      </c>
      <c r="B1" s="332"/>
      <c r="C1" s="332"/>
      <c r="D1" s="332"/>
      <c r="E1" s="332"/>
      <c r="F1" s="332"/>
      <c r="G1" s="332"/>
    </row>
    <row r="2" spans="1:80" ht="14.25" customHeight="1" thickBot="1">
      <c r="B2" s="233"/>
      <c r="C2" s="234"/>
      <c r="D2" s="234"/>
      <c r="E2" s="235"/>
      <c r="F2" s="234"/>
      <c r="G2" s="234"/>
    </row>
    <row r="3" spans="1:80" ht="13.8" thickTop="1">
      <c r="A3" s="318" t="s">
        <v>2</v>
      </c>
      <c r="B3" s="319"/>
      <c r="C3" s="186" t="s">
        <v>105</v>
      </c>
      <c r="D3" s="236"/>
      <c r="E3" s="237" t="s">
        <v>85</v>
      </c>
      <c r="F3" s="238" t="str">
        <f ca="1">'SO 02 001 Rek'!H1</f>
        <v>001</v>
      </c>
      <c r="G3" s="239"/>
    </row>
    <row r="4" spans="1:80" ht="13.8" thickBot="1">
      <c r="A4" s="333" t="s">
        <v>76</v>
      </c>
      <c r="B4" s="321"/>
      <c r="C4" s="192" t="s">
        <v>335</v>
      </c>
      <c r="D4" s="240"/>
      <c r="E4" s="334" t="str">
        <f ca="1">'SO 02 001 Rek'!G2</f>
        <v>Kanalizace</v>
      </c>
      <c r="F4" s="335"/>
      <c r="G4" s="336"/>
    </row>
    <row r="5" spans="1:80" ht="13.8" thickTop="1">
      <c r="A5" s="241"/>
      <c r="G5" s="243"/>
    </row>
    <row r="6" spans="1:80" ht="27" customHeight="1">
      <c r="A6" s="244" t="s">
        <v>86</v>
      </c>
      <c r="B6" s="245" t="s">
        <v>87</v>
      </c>
      <c r="C6" s="245" t="s">
        <v>88</v>
      </c>
      <c r="D6" s="245" t="s">
        <v>89</v>
      </c>
      <c r="E6" s="246" t="s">
        <v>90</v>
      </c>
      <c r="F6" s="245" t="s">
        <v>91</v>
      </c>
      <c r="G6" s="247" t="s">
        <v>92</v>
      </c>
      <c r="H6" s="248" t="s">
        <v>93</v>
      </c>
      <c r="I6" s="248" t="s">
        <v>94</v>
      </c>
      <c r="J6" s="248" t="s">
        <v>95</v>
      </c>
      <c r="K6" s="248" t="s">
        <v>96</v>
      </c>
    </row>
    <row r="7" spans="1:80">
      <c r="A7" s="249" t="s">
        <v>97</v>
      </c>
      <c r="B7" s="250" t="s">
        <v>98</v>
      </c>
      <c r="C7" s="251" t="s">
        <v>99</v>
      </c>
      <c r="D7" s="252"/>
      <c r="E7" s="253"/>
      <c r="F7" s="253"/>
      <c r="G7" s="254"/>
      <c r="H7" s="255"/>
      <c r="I7" s="256"/>
      <c r="J7" s="257"/>
      <c r="K7" s="258"/>
      <c r="O7" s="259">
        <v>1</v>
      </c>
    </row>
    <row r="8" spans="1:80">
      <c r="A8" s="260">
        <v>1</v>
      </c>
      <c r="B8" s="261" t="s">
        <v>336</v>
      </c>
      <c r="C8" s="262" t="s">
        <v>337</v>
      </c>
      <c r="D8" s="263" t="s">
        <v>338</v>
      </c>
      <c r="E8" s="264">
        <v>240</v>
      </c>
      <c r="F8" s="264">
        <v>0</v>
      </c>
      <c r="G8" s="265">
        <f>E8*F8</f>
        <v>0</v>
      </c>
      <c r="H8" s="266">
        <v>0</v>
      </c>
      <c r="I8" s="267">
        <f>E8*H8</f>
        <v>0</v>
      </c>
      <c r="J8" s="266">
        <v>0</v>
      </c>
      <c r="K8" s="267">
        <f>E8*J8</f>
        <v>0</v>
      </c>
      <c r="O8" s="259">
        <v>2</v>
      </c>
      <c r="AA8" s="232">
        <v>1</v>
      </c>
      <c r="AB8" s="232">
        <v>1</v>
      </c>
      <c r="AC8" s="232">
        <v>1</v>
      </c>
      <c r="AZ8" s="232">
        <v>1</v>
      </c>
      <c r="BA8" s="232">
        <f>IF(AZ8=1,G8,0)</f>
        <v>0</v>
      </c>
      <c r="BB8" s="232">
        <f>IF(AZ8=2,G8,0)</f>
        <v>0</v>
      </c>
      <c r="BC8" s="232">
        <f>IF(AZ8=3,G8,0)</f>
        <v>0</v>
      </c>
      <c r="BD8" s="232">
        <f>IF(AZ8=4,G8,0)</f>
        <v>0</v>
      </c>
      <c r="BE8" s="232">
        <f>IF(AZ8=5,G8,0)</f>
        <v>0</v>
      </c>
      <c r="CA8" s="259">
        <v>1</v>
      </c>
      <c r="CB8" s="259">
        <v>1</v>
      </c>
    </row>
    <row r="9" spans="1:80">
      <c r="A9" s="268"/>
      <c r="B9" s="272"/>
      <c r="C9" s="327" t="s">
        <v>339</v>
      </c>
      <c r="D9" s="328"/>
      <c r="E9" s="273">
        <v>240</v>
      </c>
      <c r="F9" s="274"/>
      <c r="G9" s="275"/>
      <c r="H9" s="276"/>
      <c r="I9" s="270"/>
      <c r="J9" s="277"/>
      <c r="K9" s="270"/>
      <c r="M9" s="271" t="s">
        <v>339</v>
      </c>
      <c r="O9" s="259"/>
    </row>
    <row r="10" spans="1:80">
      <c r="A10" s="260">
        <v>2</v>
      </c>
      <c r="B10" s="261" t="s">
        <v>340</v>
      </c>
      <c r="C10" s="262" t="s">
        <v>341</v>
      </c>
      <c r="D10" s="263" t="s">
        <v>342</v>
      </c>
      <c r="E10" s="264">
        <v>10</v>
      </c>
      <c r="F10" s="264">
        <v>0</v>
      </c>
      <c r="G10" s="265">
        <f>E10*F10</f>
        <v>0</v>
      </c>
      <c r="H10" s="266">
        <v>0</v>
      </c>
      <c r="I10" s="267">
        <f>E10*H10</f>
        <v>0</v>
      </c>
      <c r="J10" s="266">
        <v>0</v>
      </c>
      <c r="K10" s="267">
        <f>E10*J10</f>
        <v>0</v>
      </c>
      <c r="O10" s="259">
        <v>2</v>
      </c>
      <c r="AA10" s="232">
        <v>1</v>
      </c>
      <c r="AB10" s="232">
        <v>1</v>
      </c>
      <c r="AC10" s="232">
        <v>1</v>
      </c>
      <c r="AZ10" s="232">
        <v>1</v>
      </c>
      <c r="BA10" s="232">
        <f>IF(AZ10=1,G10,0)</f>
        <v>0</v>
      </c>
      <c r="BB10" s="232">
        <f>IF(AZ10=2,G10,0)</f>
        <v>0</v>
      </c>
      <c r="BC10" s="232">
        <f>IF(AZ10=3,G10,0)</f>
        <v>0</v>
      </c>
      <c r="BD10" s="232">
        <f>IF(AZ10=4,G10,0)</f>
        <v>0</v>
      </c>
      <c r="BE10" s="232">
        <f>IF(AZ10=5,G10,0)</f>
        <v>0</v>
      </c>
      <c r="CA10" s="259">
        <v>1</v>
      </c>
      <c r="CB10" s="259">
        <v>1</v>
      </c>
    </row>
    <row r="11" spans="1:80">
      <c r="A11" s="260">
        <v>3</v>
      </c>
      <c r="B11" s="261" t="s">
        <v>343</v>
      </c>
      <c r="C11" s="262" t="s">
        <v>344</v>
      </c>
      <c r="D11" s="263" t="s">
        <v>144</v>
      </c>
      <c r="E11" s="264">
        <v>4.8</v>
      </c>
      <c r="F11" s="264">
        <v>0</v>
      </c>
      <c r="G11" s="265">
        <f>E11*F11</f>
        <v>0</v>
      </c>
      <c r="H11" s="266">
        <v>0</v>
      </c>
      <c r="I11" s="267">
        <f>E11*H11</f>
        <v>0</v>
      </c>
      <c r="J11" s="266">
        <v>0</v>
      </c>
      <c r="K11" s="267">
        <f>E11*J11</f>
        <v>0</v>
      </c>
      <c r="O11" s="259">
        <v>2</v>
      </c>
      <c r="AA11" s="232">
        <v>1</v>
      </c>
      <c r="AB11" s="232">
        <v>1</v>
      </c>
      <c r="AC11" s="232">
        <v>1</v>
      </c>
      <c r="AZ11" s="232">
        <v>1</v>
      </c>
      <c r="BA11" s="232">
        <f>IF(AZ11=1,G11,0)</f>
        <v>0</v>
      </c>
      <c r="BB11" s="232">
        <f>IF(AZ11=2,G11,0)</f>
        <v>0</v>
      </c>
      <c r="BC11" s="232">
        <f>IF(AZ11=3,G11,0)</f>
        <v>0</v>
      </c>
      <c r="BD11" s="232">
        <f>IF(AZ11=4,G11,0)</f>
        <v>0</v>
      </c>
      <c r="BE11" s="232">
        <f>IF(AZ11=5,G11,0)</f>
        <v>0</v>
      </c>
      <c r="CA11" s="259">
        <v>1</v>
      </c>
      <c r="CB11" s="259">
        <v>1</v>
      </c>
    </row>
    <row r="12" spans="1:80">
      <c r="A12" s="268"/>
      <c r="B12" s="272"/>
      <c r="C12" s="327" t="s">
        <v>345</v>
      </c>
      <c r="D12" s="328"/>
      <c r="E12" s="273">
        <v>4.8</v>
      </c>
      <c r="F12" s="274"/>
      <c r="G12" s="275"/>
      <c r="H12" s="276"/>
      <c r="I12" s="270"/>
      <c r="J12" s="277"/>
      <c r="K12" s="270"/>
      <c r="M12" s="271" t="s">
        <v>345</v>
      </c>
      <c r="O12" s="259"/>
    </row>
    <row r="13" spans="1:80">
      <c r="A13" s="260">
        <v>4</v>
      </c>
      <c r="B13" s="261" t="s">
        <v>346</v>
      </c>
      <c r="C13" s="262" t="s">
        <v>347</v>
      </c>
      <c r="D13" s="263" t="s">
        <v>144</v>
      </c>
      <c r="E13" s="264">
        <v>4.8</v>
      </c>
      <c r="F13" s="264">
        <v>0</v>
      </c>
      <c r="G13" s="265">
        <f>E13*F13</f>
        <v>0</v>
      </c>
      <c r="H13" s="266">
        <v>0</v>
      </c>
      <c r="I13" s="267">
        <f>E13*H13</f>
        <v>0</v>
      </c>
      <c r="J13" s="266">
        <v>0</v>
      </c>
      <c r="K13" s="267">
        <f>E13*J13</f>
        <v>0</v>
      </c>
      <c r="O13" s="259">
        <v>2</v>
      </c>
      <c r="AA13" s="232">
        <v>1</v>
      </c>
      <c r="AB13" s="232">
        <v>1</v>
      </c>
      <c r="AC13" s="232">
        <v>1</v>
      </c>
      <c r="AZ13" s="232">
        <v>1</v>
      </c>
      <c r="BA13" s="232">
        <f>IF(AZ13=1,G13,0)</f>
        <v>0</v>
      </c>
      <c r="BB13" s="232">
        <f>IF(AZ13=2,G13,0)</f>
        <v>0</v>
      </c>
      <c r="BC13" s="232">
        <f>IF(AZ13=3,G13,0)</f>
        <v>0</v>
      </c>
      <c r="BD13" s="232">
        <f>IF(AZ13=4,G13,0)</f>
        <v>0</v>
      </c>
      <c r="BE13" s="232">
        <f>IF(AZ13=5,G13,0)</f>
        <v>0</v>
      </c>
      <c r="CA13" s="259">
        <v>1</v>
      </c>
      <c r="CB13" s="259">
        <v>1</v>
      </c>
    </row>
    <row r="14" spans="1:80">
      <c r="A14" s="260">
        <v>5</v>
      </c>
      <c r="B14" s="261" t="s">
        <v>348</v>
      </c>
      <c r="C14" s="262" t="s">
        <v>349</v>
      </c>
      <c r="D14" s="263" t="s">
        <v>144</v>
      </c>
      <c r="E14" s="264">
        <v>18.399999999999999</v>
      </c>
      <c r="F14" s="264">
        <v>0</v>
      </c>
      <c r="G14" s="265">
        <f>E14*F14</f>
        <v>0</v>
      </c>
      <c r="H14" s="266">
        <v>0</v>
      </c>
      <c r="I14" s="267">
        <f>E14*H14</f>
        <v>0</v>
      </c>
      <c r="J14" s="266">
        <v>0</v>
      </c>
      <c r="K14" s="267">
        <f>E14*J14</f>
        <v>0</v>
      </c>
      <c r="O14" s="259">
        <v>2</v>
      </c>
      <c r="AA14" s="232">
        <v>1</v>
      </c>
      <c r="AB14" s="232">
        <v>1</v>
      </c>
      <c r="AC14" s="232">
        <v>1</v>
      </c>
      <c r="AZ14" s="232">
        <v>1</v>
      </c>
      <c r="BA14" s="232">
        <f>IF(AZ14=1,G14,0)</f>
        <v>0</v>
      </c>
      <c r="BB14" s="232">
        <f>IF(AZ14=2,G14,0)</f>
        <v>0</v>
      </c>
      <c r="BC14" s="232">
        <f>IF(AZ14=3,G14,0)</f>
        <v>0</v>
      </c>
      <c r="BD14" s="232">
        <f>IF(AZ14=4,G14,0)</f>
        <v>0</v>
      </c>
      <c r="BE14" s="232">
        <f>IF(AZ14=5,G14,0)</f>
        <v>0</v>
      </c>
      <c r="CA14" s="259">
        <v>1</v>
      </c>
      <c r="CB14" s="259">
        <v>1</v>
      </c>
    </row>
    <row r="15" spans="1:80">
      <c r="A15" s="268"/>
      <c r="B15" s="272"/>
      <c r="C15" s="327" t="s">
        <v>350</v>
      </c>
      <c r="D15" s="328"/>
      <c r="E15" s="273">
        <v>18.399999999999999</v>
      </c>
      <c r="F15" s="274"/>
      <c r="G15" s="275"/>
      <c r="H15" s="276"/>
      <c r="I15" s="270"/>
      <c r="J15" s="277"/>
      <c r="K15" s="270"/>
      <c r="M15" s="271" t="s">
        <v>350</v>
      </c>
      <c r="O15" s="259"/>
    </row>
    <row r="16" spans="1:80">
      <c r="A16" s="260">
        <v>6</v>
      </c>
      <c r="B16" s="261" t="s">
        <v>351</v>
      </c>
      <c r="C16" s="262" t="s">
        <v>352</v>
      </c>
      <c r="D16" s="263" t="s">
        <v>144</v>
      </c>
      <c r="E16" s="264">
        <v>138.99</v>
      </c>
      <c r="F16" s="264">
        <v>0</v>
      </c>
      <c r="G16" s="265">
        <f>E16*F16</f>
        <v>0</v>
      </c>
      <c r="H16" s="266">
        <v>0</v>
      </c>
      <c r="I16" s="267">
        <f>E16*H16</f>
        <v>0</v>
      </c>
      <c r="J16" s="266">
        <v>0</v>
      </c>
      <c r="K16" s="267">
        <f>E16*J16</f>
        <v>0</v>
      </c>
      <c r="O16" s="259">
        <v>2</v>
      </c>
      <c r="AA16" s="232">
        <v>1</v>
      </c>
      <c r="AB16" s="232">
        <v>1</v>
      </c>
      <c r="AC16" s="232">
        <v>1</v>
      </c>
      <c r="AZ16" s="232">
        <v>1</v>
      </c>
      <c r="BA16" s="232">
        <f>IF(AZ16=1,G16,0)</f>
        <v>0</v>
      </c>
      <c r="BB16" s="232">
        <f>IF(AZ16=2,G16,0)</f>
        <v>0</v>
      </c>
      <c r="BC16" s="232">
        <f>IF(AZ16=3,G16,0)</f>
        <v>0</v>
      </c>
      <c r="BD16" s="232">
        <f>IF(AZ16=4,G16,0)</f>
        <v>0</v>
      </c>
      <c r="BE16" s="232">
        <f>IF(AZ16=5,G16,0)</f>
        <v>0</v>
      </c>
      <c r="CA16" s="259">
        <v>1</v>
      </c>
      <c r="CB16" s="259">
        <v>1</v>
      </c>
    </row>
    <row r="17" spans="1:80">
      <c r="A17" s="268"/>
      <c r="B17" s="272"/>
      <c r="C17" s="327" t="s">
        <v>353</v>
      </c>
      <c r="D17" s="328"/>
      <c r="E17" s="273">
        <v>138.99</v>
      </c>
      <c r="F17" s="274"/>
      <c r="G17" s="275"/>
      <c r="H17" s="276"/>
      <c r="I17" s="270"/>
      <c r="J17" s="277"/>
      <c r="K17" s="270"/>
      <c r="M17" s="271" t="s">
        <v>353</v>
      </c>
      <c r="O17" s="259"/>
    </row>
    <row r="18" spans="1:80">
      <c r="A18" s="260">
        <v>7</v>
      </c>
      <c r="B18" s="261" t="s">
        <v>354</v>
      </c>
      <c r="C18" s="262" t="s">
        <v>355</v>
      </c>
      <c r="D18" s="263" t="s">
        <v>144</v>
      </c>
      <c r="E18" s="264">
        <v>157.38999999999999</v>
      </c>
      <c r="F18" s="264">
        <v>0</v>
      </c>
      <c r="G18" s="265">
        <f>E18*F18</f>
        <v>0</v>
      </c>
      <c r="H18" s="266">
        <v>0</v>
      </c>
      <c r="I18" s="267">
        <f>E18*H18</f>
        <v>0</v>
      </c>
      <c r="J18" s="266">
        <v>0</v>
      </c>
      <c r="K18" s="267">
        <f>E18*J18</f>
        <v>0</v>
      </c>
      <c r="O18" s="259">
        <v>2</v>
      </c>
      <c r="AA18" s="232">
        <v>1</v>
      </c>
      <c r="AB18" s="232">
        <v>1</v>
      </c>
      <c r="AC18" s="232">
        <v>1</v>
      </c>
      <c r="AZ18" s="232">
        <v>1</v>
      </c>
      <c r="BA18" s="232">
        <f>IF(AZ18=1,G18,0)</f>
        <v>0</v>
      </c>
      <c r="BB18" s="232">
        <f>IF(AZ18=2,G18,0)</f>
        <v>0</v>
      </c>
      <c r="BC18" s="232">
        <f>IF(AZ18=3,G18,0)</f>
        <v>0</v>
      </c>
      <c r="BD18" s="232">
        <f>IF(AZ18=4,G18,0)</f>
        <v>0</v>
      </c>
      <c r="BE18" s="232">
        <f>IF(AZ18=5,G18,0)</f>
        <v>0</v>
      </c>
      <c r="CA18" s="259">
        <v>1</v>
      </c>
      <c r="CB18" s="259">
        <v>1</v>
      </c>
    </row>
    <row r="19" spans="1:80">
      <c r="A19" s="268"/>
      <c r="B19" s="272"/>
      <c r="C19" s="327" t="s">
        <v>353</v>
      </c>
      <c r="D19" s="328"/>
      <c r="E19" s="273">
        <v>138.99</v>
      </c>
      <c r="F19" s="274"/>
      <c r="G19" s="275"/>
      <c r="H19" s="276"/>
      <c r="I19" s="270"/>
      <c r="J19" s="277"/>
      <c r="K19" s="270"/>
      <c r="M19" s="271" t="s">
        <v>353</v>
      </c>
      <c r="O19" s="259"/>
    </row>
    <row r="20" spans="1:80">
      <c r="A20" s="268"/>
      <c r="B20" s="272"/>
      <c r="C20" s="327" t="s">
        <v>350</v>
      </c>
      <c r="D20" s="328"/>
      <c r="E20" s="273">
        <v>18.399999999999999</v>
      </c>
      <c r="F20" s="274"/>
      <c r="G20" s="275"/>
      <c r="H20" s="276"/>
      <c r="I20" s="270"/>
      <c r="J20" s="277"/>
      <c r="K20" s="270"/>
      <c r="M20" s="271" t="s">
        <v>350</v>
      </c>
      <c r="O20" s="259"/>
    </row>
    <row r="21" spans="1:80">
      <c r="A21" s="260">
        <v>8</v>
      </c>
      <c r="B21" s="261" t="s">
        <v>356</v>
      </c>
      <c r="C21" s="262" t="s">
        <v>357</v>
      </c>
      <c r="D21" s="263" t="s">
        <v>131</v>
      </c>
      <c r="E21" s="264">
        <v>177.828</v>
      </c>
      <c r="F21" s="264">
        <v>0</v>
      </c>
      <c r="G21" s="265">
        <f>E21*F21</f>
        <v>0</v>
      </c>
      <c r="H21" s="266">
        <v>9.8999999999999999E-4</v>
      </c>
      <c r="I21" s="267">
        <f>E21*H21</f>
        <v>0.17604971999999999</v>
      </c>
      <c r="J21" s="266">
        <v>0</v>
      </c>
      <c r="K21" s="267">
        <f>E21*J21</f>
        <v>0</v>
      </c>
      <c r="O21" s="259">
        <v>2</v>
      </c>
      <c r="AA21" s="232">
        <v>1</v>
      </c>
      <c r="AB21" s="232">
        <v>1</v>
      </c>
      <c r="AC21" s="232">
        <v>1</v>
      </c>
      <c r="AZ21" s="232">
        <v>1</v>
      </c>
      <c r="BA21" s="232">
        <f>IF(AZ21=1,G21,0)</f>
        <v>0</v>
      </c>
      <c r="BB21" s="232">
        <f>IF(AZ21=2,G21,0)</f>
        <v>0</v>
      </c>
      <c r="BC21" s="232">
        <f>IF(AZ21=3,G21,0)</f>
        <v>0</v>
      </c>
      <c r="BD21" s="232">
        <f>IF(AZ21=4,G21,0)</f>
        <v>0</v>
      </c>
      <c r="BE21" s="232">
        <f>IF(AZ21=5,G21,0)</f>
        <v>0</v>
      </c>
      <c r="CA21" s="259">
        <v>1</v>
      </c>
      <c r="CB21" s="259">
        <v>1</v>
      </c>
    </row>
    <row r="22" spans="1:80">
      <c r="A22" s="268"/>
      <c r="B22" s="272"/>
      <c r="C22" s="327" t="s">
        <v>358</v>
      </c>
      <c r="D22" s="328"/>
      <c r="E22" s="273">
        <v>177.828</v>
      </c>
      <c r="F22" s="274"/>
      <c r="G22" s="275"/>
      <c r="H22" s="276"/>
      <c r="I22" s="270"/>
      <c r="J22" s="277"/>
      <c r="K22" s="270"/>
      <c r="M22" s="271" t="s">
        <v>358</v>
      </c>
      <c r="O22" s="259"/>
    </row>
    <row r="23" spans="1:80">
      <c r="A23" s="260">
        <v>9</v>
      </c>
      <c r="B23" s="261" t="s">
        <v>359</v>
      </c>
      <c r="C23" s="262" t="s">
        <v>360</v>
      </c>
      <c r="D23" s="263" t="s">
        <v>131</v>
      </c>
      <c r="E23" s="264">
        <v>118.55200000000001</v>
      </c>
      <c r="F23" s="264">
        <v>0</v>
      </c>
      <c r="G23" s="265">
        <f>E23*F23</f>
        <v>0</v>
      </c>
      <c r="H23" s="266">
        <v>8.5999999999999998E-4</v>
      </c>
      <c r="I23" s="267">
        <f>E23*H23</f>
        <v>0.10195472</v>
      </c>
      <c r="J23" s="266">
        <v>0</v>
      </c>
      <c r="K23" s="267">
        <f>E23*J23</f>
        <v>0</v>
      </c>
      <c r="O23" s="259">
        <v>2</v>
      </c>
      <c r="AA23" s="232">
        <v>1</v>
      </c>
      <c r="AB23" s="232">
        <v>1</v>
      </c>
      <c r="AC23" s="232">
        <v>1</v>
      </c>
      <c r="AZ23" s="232">
        <v>1</v>
      </c>
      <c r="BA23" s="232">
        <f>IF(AZ23=1,G23,0)</f>
        <v>0</v>
      </c>
      <c r="BB23" s="232">
        <f>IF(AZ23=2,G23,0)</f>
        <v>0</v>
      </c>
      <c r="BC23" s="232">
        <f>IF(AZ23=3,G23,0)</f>
        <v>0</v>
      </c>
      <c r="BD23" s="232">
        <f>IF(AZ23=4,G23,0)</f>
        <v>0</v>
      </c>
      <c r="BE23" s="232">
        <f>IF(AZ23=5,G23,0)</f>
        <v>0</v>
      </c>
      <c r="CA23" s="259">
        <v>1</v>
      </c>
      <c r="CB23" s="259">
        <v>1</v>
      </c>
    </row>
    <row r="24" spans="1:80">
      <c r="A24" s="268"/>
      <c r="B24" s="272"/>
      <c r="C24" s="327" t="s">
        <v>361</v>
      </c>
      <c r="D24" s="328"/>
      <c r="E24" s="273">
        <v>118.55200000000001</v>
      </c>
      <c r="F24" s="274"/>
      <c r="G24" s="275"/>
      <c r="H24" s="276"/>
      <c r="I24" s="270"/>
      <c r="J24" s="277"/>
      <c r="K24" s="270"/>
      <c r="M24" s="271" t="s">
        <v>361</v>
      </c>
      <c r="O24" s="259"/>
    </row>
    <row r="25" spans="1:80">
      <c r="A25" s="260">
        <v>10</v>
      </c>
      <c r="B25" s="261" t="s">
        <v>362</v>
      </c>
      <c r="C25" s="262" t="s">
        <v>363</v>
      </c>
      <c r="D25" s="263" t="s">
        <v>131</v>
      </c>
      <c r="E25" s="264">
        <v>177.828</v>
      </c>
      <c r="F25" s="264">
        <v>0</v>
      </c>
      <c r="G25" s="265">
        <f>E25*F25</f>
        <v>0</v>
      </c>
      <c r="H25" s="266">
        <v>0</v>
      </c>
      <c r="I25" s="267">
        <f>E25*H25</f>
        <v>0</v>
      </c>
      <c r="J25" s="266">
        <v>0</v>
      </c>
      <c r="K25" s="267">
        <f>E25*J25</f>
        <v>0</v>
      </c>
      <c r="O25" s="259">
        <v>2</v>
      </c>
      <c r="AA25" s="232">
        <v>1</v>
      </c>
      <c r="AB25" s="232">
        <v>1</v>
      </c>
      <c r="AC25" s="232">
        <v>1</v>
      </c>
      <c r="AZ25" s="232">
        <v>1</v>
      </c>
      <c r="BA25" s="232">
        <f>IF(AZ25=1,G25,0)</f>
        <v>0</v>
      </c>
      <c r="BB25" s="232">
        <f>IF(AZ25=2,G25,0)</f>
        <v>0</v>
      </c>
      <c r="BC25" s="232">
        <f>IF(AZ25=3,G25,0)</f>
        <v>0</v>
      </c>
      <c r="BD25" s="232">
        <f>IF(AZ25=4,G25,0)</f>
        <v>0</v>
      </c>
      <c r="BE25" s="232">
        <f>IF(AZ25=5,G25,0)</f>
        <v>0</v>
      </c>
      <c r="CA25" s="259">
        <v>1</v>
      </c>
      <c r="CB25" s="259">
        <v>1</v>
      </c>
    </row>
    <row r="26" spans="1:80">
      <c r="A26" s="268"/>
      <c r="B26" s="272"/>
      <c r="C26" s="327" t="s">
        <v>358</v>
      </c>
      <c r="D26" s="328"/>
      <c r="E26" s="273">
        <v>177.828</v>
      </c>
      <c r="F26" s="274"/>
      <c r="G26" s="275"/>
      <c r="H26" s="276"/>
      <c r="I26" s="270"/>
      <c r="J26" s="277"/>
      <c r="K26" s="270"/>
      <c r="M26" s="271" t="s">
        <v>358</v>
      </c>
      <c r="O26" s="259"/>
    </row>
    <row r="27" spans="1:80">
      <c r="A27" s="260">
        <v>11</v>
      </c>
      <c r="B27" s="261" t="s">
        <v>364</v>
      </c>
      <c r="C27" s="262" t="s">
        <v>365</v>
      </c>
      <c r="D27" s="263" t="s">
        <v>131</v>
      </c>
      <c r="E27" s="264">
        <v>118.55200000000001</v>
      </c>
      <c r="F27" s="264">
        <v>0</v>
      </c>
      <c r="G27" s="265">
        <f>E27*F27</f>
        <v>0</v>
      </c>
      <c r="H27" s="266">
        <v>0</v>
      </c>
      <c r="I27" s="267">
        <f>E27*H27</f>
        <v>0</v>
      </c>
      <c r="J27" s="266">
        <v>0</v>
      </c>
      <c r="K27" s="267">
        <f>E27*J27</f>
        <v>0</v>
      </c>
      <c r="O27" s="259">
        <v>2</v>
      </c>
      <c r="AA27" s="232">
        <v>1</v>
      </c>
      <c r="AB27" s="232">
        <v>1</v>
      </c>
      <c r="AC27" s="232">
        <v>1</v>
      </c>
      <c r="AZ27" s="232">
        <v>1</v>
      </c>
      <c r="BA27" s="232">
        <f>IF(AZ27=1,G27,0)</f>
        <v>0</v>
      </c>
      <c r="BB27" s="232">
        <f>IF(AZ27=2,G27,0)</f>
        <v>0</v>
      </c>
      <c r="BC27" s="232">
        <f>IF(AZ27=3,G27,0)</f>
        <v>0</v>
      </c>
      <c r="BD27" s="232">
        <f>IF(AZ27=4,G27,0)</f>
        <v>0</v>
      </c>
      <c r="BE27" s="232">
        <f>IF(AZ27=5,G27,0)</f>
        <v>0</v>
      </c>
      <c r="CA27" s="259">
        <v>1</v>
      </c>
      <c r="CB27" s="259">
        <v>1</v>
      </c>
    </row>
    <row r="28" spans="1:80">
      <c r="A28" s="268"/>
      <c r="B28" s="272"/>
      <c r="C28" s="327" t="s">
        <v>361</v>
      </c>
      <c r="D28" s="328"/>
      <c r="E28" s="273">
        <v>118.55200000000001</v>
      </c>
      <c r="F28" s="274"/>
      <c r="G28" s="275"/>
      <c r="H28" s="276"/>
      <c r="I28" s="270"/>
      <c r="J28" s="277"/>
      <c r="K28" s="270"/>
      <c r="M28" s="271" t="s">
        <v>361</v>
      </c>
      <c r="O28" s="259"/>
    </row>
    <row r="29" spans="1:80">
      <c r="A29" s="260">
        <v>12</v>
      </c>
      <c r="B29" s="261" t="s">
        <v>152</v>
      </c>
      <c r="C29" s="262" t="s">
        <v>153</v>
      </c>
      <c r="D29" s="263" t="s">
        <v>144</v>
      </c>
      <c r="E29" s="264">
        <v>162.19</v>
      </c>
      <c r="F29" s="264">
        <v>0</v>
      </c>
      <c r="G29" s="265">
        <f>E29*F29</f>
        <v>0</v>
      </c>
      <c r="H29" s="266">
        <v>0</v>
      </c>
      <c r="I29" s="267">
        <f>E29*H29</f>
        <v>0</v>
      </c>
      <c r="J29" s="266">
        <v>0</v>
      </c>
      <c r="K29" s="267">
        <f>E29*J29</f>
        <v>0</v>
      </c>
      <c r="O29" s="259">
        <v>2</v>
      </c>
      <c r="AA29" s="232">
        <v>1</v>
      </c>
      <c r="AB29" s="232">
        <v>1</v>
      </c>
      <c r="AC29" s="232">
        <v>1</v>
      </c>
      <c r="AZ29" s="232">
        <v>1</v>
      </c>
      <c r="BA29" s="232">
        <f>IF(AZ29=1,G29,0)</f>
        <v>0</v>
      </c>
      <c r="BB29" s="232">
        <f>IF(AZ29=2,G29,0)</f>
        <v>0</v>
      </c>
      <c r="BC29" s="232">
        <f>IF(AZ29=3,G29,0)</f>
        <v>0</v>
      </c>
      <c r="BD29" s="232">
        <f>IF(AZ29=4,G29,0)</f>
        <v>0</v>
      </c>
      <c r="BE29" s="232">
        <f>IF(AZ29=5,G29,0)</f>
        <v>0</v>
      </c>
      <c r="CA29" s="259">
        <v>1</v>
      </c>
      <c r="CB29" s="259">
        <v>1</v>
      </c>
    </row>
    <row r="30" spans="1:80">
      <c r="A30" s="268"/>
      <c r="B30" s="272"/>
      <c r="C30" s="327" t="s">
        <v>366</v>
      </c>
      <c r="D30" s="328"/>
      <c r="E30" s="273">
        <v>162.19</v>
      </c>
      <c r="F30" s="274"/>
      <c r="G30" s="275"/>
      <c r="H30" s="276"/>
      <c r="I30" s="270"/>
      <c r="J30" s="277"/>
      <c r="K30" s="270"/>
      <c r="M30" s="271" t="s">
        <v>366</v>
      </c>
      <c r="O30" s="259"/>
    </row>
    <row r="31" spans="1:80">
      <c r="A31" s="260">
        <v>13</v>
      </c>
      <c r="B31" s="261" t="s">
        <v>367</v>
      </c>
      <c r="C31" s="262" t="s">
        <v>368</v>
      </c>
      <c r="D31" s="263" t="s">
        <v>144</v>
      </c>
      <c r="E31" s="264">
        <v>7.48</v>
      </c>
      <c r="F31" s="264">
        <v>0</v>
      </c>
      <c r="G31" s="265">
        <f>E31*F31</f>
        <v>0</v>
      </c>
      <c r="H31" s="266">
        <v>0</v>
      </c>
      <c r="I31" s="267">
        <f>E31*H31</f>
        <v>0</v>
      </c>
      <c r="J31" s="266">
        <v>0</v>
      </c>
      <c r="K31" s="267">
        <f>E31*J31</f>
        <v>0</v>
      </c>
      <c r="O31" s="259">
        <v>2</v>
      </c>
      <c r="AA31" s="232">
        <v>1</v>
      </c>
      <c r="AB31" s="232">
        <v>1</v>
      </c>
      <c r="AC31" s="232">
        <v>1</v>
      </c>
      <c r="AZ31" s="232">
        <v>1</v>
      </c>
      <c r="BA31" s="232">
        <f>IF(AZ31=1,G31,0)</f>
        <v>0</v>
      </c>
      <c r="BB31" s="232">
        <f>IF(AZ31=2,G31,0)</f>
        <v>0</v>
      </c>
      <c r="BC31" s="232">
        <f>IF(AZ31=3,G31,0)</f>
        <v>0</v>
      </c>
      <c r="BD31" s="232">
        <f>IF(AZ31=4,G31,0)</f>
        <v>0</v>
      </c>
      <c r="BE31" s="232">
        <f>IF(AZ31=5,G31,0)</f>
        <v>0</v>
      </c>
      <c r="CA31" s="259">
        <v>1</v>
      </c>
      <c r="CB31" s="259">
        <v>1</v>
      </c>
    </row>
    <row r="32" spans="1:80">
      <c r="A32" s="268"/>
      <c r="B32" s="269"/>
      <c r="C32" s="329" t="s">
        <v>369</v>
      </c>
      <c r="D32" s="330"/>
      <c r="E32" s="330"/>
      <c r="F32" s="330"/>
      <c r="G32" s="331"/>
      <c r="I32" s="270"/>
      <c r="K32" s="270"/>
      <c r="L32" s="271" t="s">
        <v>369</v>
      </c>
      <c r="O32" s="259">
        <v>3</v>
      </c>
    </row>
    <row r="33" spans="1:80">
      <c r="A33" s="268"/>
      <c r="B33" s="272"/>
      <c r="C33" s="327" t="s">
        <v>370</v>
      </c>
      <c r="D33" s="328"/>
      <c r="E33" s="273">
        <v>7.48</v>
      </c>
      <c r="F33" s="274"/>
      <c r="G33" s="275"/>
      <c r="H33" s="276"/>
      <c r="I33" s="270"/>
      <c r="J33" s="277"/>
      <c r="K33" s="270"/>
      <c r="M33" s="271" t="s">
        <v>370</v>
      </c>
      <c r="O33" s="259"/>
    </row>
    <row r="34" spans="1:80">
      <c r="A34" s="260">
        <v>14</v>
      </c>
      <c r="B34" s="261" t="s">
        <v>157</v>
      </c>
      <c r="C34" s="262" t="s">
        <v>158</v>
      </c>
      <c r="D34" s="263" t="s">
        <v>144</v>
      </c>
      <c r="E34" s="264">
        <v>162.19</v>
      </c>
      <c r="F34" s="264">
        <v>0</v>
      </c>
      <c r="G34" s="265">
        <f>E34*F34</f>
        <v>0</v>
      </c>
      <c r="H34" s="266">
        <v>0</v>
      </c>
      <c r="I34" s="267">
        <f>E34*H34</f>
        <v>0</v>
      </c>
      <c r="J34" s="266">
        <v>0</v>
      </c>
      <c r="K34" s="267">
        <f>E34*J34</f>
        <v>0</v>
      </c>
      <c r="O34" s="259">
        <v>2</v>
      </c>
      <c r="AA34" s="232">
        <v>1</v>
      </c>
      <c r="AB34" s="232">
        <v>1</v>
      </c>
      <c r="AC34" s="232">
        <v>1</v>
      </c>
      <c r="AZ34" s="232">
        <v>1</v>
      </c>
      <c r="BA34" s="232">
        <f>IF(AZ34=1,G34,0)</f>
        <v>0</v>
      </c>
      <c r="BB34" s="232">
        <f>IF(AZ34=2,G34,0)</f>
        <v>0</v>
      </c>
      <c r="BC34" s="232">
        <f>IF(AZ34=3,G34,0)</f>
        <v>0</v>
      </c>
      <c r="BD34" s="232">
        <f>IF(AZ34=4,G34,0)</f>
        <v>0</v>
      </c>
      <c r="BE34" s="232">
        <f>IF(AZ34=5,G34,0)</f>
        <v>0</v>
      </c>
      <c r="CA34" s="259">
        <v>1</v>
      </c>
      <c r="CB34" s="259">
        <v>1</v>
      </c>
    </row>
    <row r="35" spans="1:80">
      <c r="A35" s="268"/>
      <c r="B35" s="272"/>
      <c r="C35" s="327" t="s">
        <v>366</v>
      </c>
      <c r="D35" s="328"/>
      <c r="E35" s="273">
        <v>162.19</v>
      </c>
      <c r="F35" s="274"/>
      <c r="G35" s="275"/>
      <c r="H35" s="276"/>
      <c r="I35" s="270"/>
      <c r="J35" s="277"/>
      <c r="K35" s="270"/>
      <c r="M35" s="271" t="s">
        <v>366</v>
      </c>
      <c r="O35" s="259"/>
    </row>
    <row r="36" spans="1:80">
      <c r="A36" s="260">
        <v>15</v>
      </c>
      <c r="B36" s="261" t="s">
        <v>160</v>
      </c>
      <c r="C36" s="262" t="s">
        <v>161</v>
      </c>
      <c r="D36" s="263" t="s">
        <v>144</v>
      </c>
      <c r="E36" s="264">
        <v>102.12</v>
      </c>
      <c r="F36" s="264">
        <v>0</v>
      </c>
      <c r="G36" s="265">
        <f>E36*F36</f>
        <v>0</v>
      </c>
      <c r="H36" s="266">
        <v>0</v>
      </c>
      <c r="I36" s="267">
        <f>E36*H36</f>
        <v>0</v>
      </c>
      <c r="J36" s="266">
        <v>0</v>
      </c>
      <c r="K36" s="267">
        <f>E36*J36</f>
        <v>0</v>
      </c>
      <c r="O36" s="259">
        <v>2</v>
      </c>
      <c r="AA36" s="232">
        <v>1</v>
      </c>
      <c r="AB36" s="232">
        <v>1</v>
      </c>
      <c r="AC36" s="232">
        <v>1</v>
      </c>
      <c r="AZ36" s="232">
        <v>1</v>
      </c>
      <c r="BA36" s="232">
        <f>IF(AZ36=1,G36,0)</f>
        <v>0</v>
      </c>
      <c r="BB36" s="232">
        <f>IF(AZ36=2,G36,0)</f>
        <v>0</v>
      </c>
      <c r="BC36" s="232">
        <f>IF(AZ36=3,G36,0)</f>
        <v>0</v>
      </c>
      <c r="BD36" s="232">
        <f>IF(AZ36=4,G36,0)</f>
        <v>0</v>
      </c>
      <c r="BE36" s="232">
        <f>IF(AZ36=5,G36,0)</f>
        <v>0</v>
      </c>
      <c r="CA36" s="259">
        <v>1</v>
      </c>
      <c r="CB36" s="259">
        <v>1</v>
      </c>
    </row>
    <row r="37" spans="1:80">
      <c r="A37" s="268"/>
      <c r="B37" s="272"/>
      <c r="C37" s="327" t="s">
        <v>371</v>
      </c>
      <c r="D37" s="328"/>
      <c r="E37" s="273">
        <v>83.72</v>
      </c>
      <c r="F37" s="274"/>
      <c r="G37" s="275"/>
      <c r="H37" s="276"/>
      <c r="I37" s="270"/>
      <c r="J37" s="277"/>
      <c r="K37" s="270"/>
      <c r="M37" s="271" t="s">
        <v>371</v>
      </c>
      <c r="O37" s="259"/>
    </row>
    <row r="38" spans="1:80">
      <c r="A38" s="268"/>
      <c r="B38" s="272"/>
      <c r="C38" s="327" t="s">
        <v>372</v>
      </c>
      <c r="D38" s="328"/>
      <c r="E38" s="273">
        <v>18.399999999999999</v>
      </c>
      <c r="F38" s="274"/>
      <c r="G38" s="275"/>
      <c r="H38" s="276"/>
      <c r="I38" s="270"/>
      <c r="J38" s="277"/>
      <c r="K38" s="270"/>
      <c r="M38" s="271" t="s">
        <v>372</v>
      </c>
      <c r="O38" s="259"/>
    </row>
    <row r="39" spans="1:80">
      <c r="A39" s="260">
        <v>16</v>
      </c>
      <c r="B39" s="261" t="s">
        <v>373</v>
      </c>
      <c r="C39" s="262" t="s">
        <v>374</v>
      </c>
      <c r="D39" s="263" t="s">
        <v>144</v>
      </c>
      <c r="E39" s="264">
        <v>45.72</v>
      </c>
      <c r="F39" s="264">
        <v>0</v>
      </c>
      <c r="G39" s="265">
        <f>E39*F39</f>
        <v>0</v>
      </c>
      <c r="H39" s="266">
        <v>0</v>
      </c>
      <c r="I39" s="267">
        <f>E39*H39</f>
        <v>0</v>
      </c>
      <c r="J39" s="266">
        <v>0</v>
      </c>
      <c r="K39" s="267">
        <f>E39*J39</f>
        <v>0</v>
      </c>
      <c r="O39" s="259">
        <v>2</v>
      </c>
      <c r="AA39" s="232">
        <v>1</v>
      </c>
      <c r="AB39" s="232">
        <v>1</v>
      </c>
      <c r="AC39" s="232">
        <v>1</v>
      </c>
      <c r="AZ39" s="232">
        <v>1</v>
      </c>
      <c r="BA39" s="232">
        <f>IF(AZ39=1,G39,0)</f>
        <v>0</v>
      </c>
      <c r="BB39" s="232">
        <f>IF(AZ39=2,G39,0)</f>
        <v>0</v>
      </c>
      <c r="BC39" s="232">
        <f>IF(AZ39=3,G39,0)</f>
        <v>0</v>
      </c>
      <c r="BD39" s="232">
        <f>IF(AZ39=4,G39,0)</f>
        <v>0</v>
      </c>
      <c r="BE39" s="232">
        <f>IF(AZ39=5,G39,0)</f>
        <v>0</v>
      </c>
      <c r="CA39" s="259">
        <v>1</v>
      </c>
      <c r="CB39" s="259">
        <v>1</v>
      </c>
    </row>
    <row r="40" spans="1:80">
      <c r="A40" s="268"/>
      <c r="B40" s="272"/>
      <c r="C40" s="327" t="s">
        <v>375</v>
      </c>
      <c r="D40" s="328"/>
      <c r="E40" s="273">
        <v>45.72</v>
      </c>
      <c r="F40" s="274"/>
      <c r="G40" s="275"/>
      <c r="H40" s="276"/>
      <c r="I40" s="270"/>
      <c r="J40" s="277"/>
      <c r="K40" s="270"/>
      <c r="M40" s="271" t="s">
        <v>375</v>
      </c>
      <c r="O40" s="259"/>
    </row>
    <row r="41" spans="1:80">
      <c r="A41" s="260">
        <v>17</v>
      </c>
      <c r="B41" s="261" t="s">
        <v>163</v>
      </c>
      <c r="C41" s="262" t="s">
        <v>164</v>
      </c>
      <c r="D41" s="263" t="s">
        <v>144</v>
      </c>
      <c r="E41" s="264">
        <v>162.19</v>
      </c>
      <c r="F41" s="264">
        <v>0</v>
      </c>
      <c r="G41" s="265">
        <f>E41*F41</f>
        <v>0</v>
      </c>
      <c r="H41" s="266">
        <v>0</v>
      </c>
      <c r="I41" s="267">
        <f>E41*H41</f>
        <v>0</v>
      </c>
      <c r="J41" s="266">
        <v>0</v>
      </c>
      <c r="K41" s="267">
        <f>E41*J41</f>
        <v>0</v>
      </c>
      <c r="O41" s="259">
        <v>2</v>
      </c>
      <c r="AA41" s="232">
        <v>1</v>
      </c>
      <c r="AB41" s="232">
        <v>1</v>
      </c>
      <c r="AC41" s="232">
        <v>1</v>
      </c>
      <c r="AZ41" s="232">
        <v>1</v>
      </c>
      <c r="BA41" s="232">
        <f>IF(AZ41=1,G41,0)</f>
        <v>0</v>
      </c>
      <c r="BB41" s="232">
        <f>IF(AZ41=2,G41,0)</f>
        <v>0</v>
      </c>
      <c r="BC41" s="232">
        <f>IF(AZ41=3,G41,0)</f>
        <v>0</v>
      </c>
      <c r="BD41" s="232">
        <f>IF(AZ41=4,G41,0)</f>
        <v>0</v>
      </c>
      <c r="BE41" s="232">
        <f>IF(AZ41=5,G41,0)</f>
        <v>0</v>
      </c>
      <c r="CA41" s="259">
        <v>1</v>
      </c>
      <c r="CB41" s="259">
        <v>1</v>
      </c>
    </row>
    <row r="42" spans="1:80">
      <c r="A42" s="268"/>
      <c r="B42" s="272"/>
      <c r="C42" s="327" t="s">
        <v>366</v>
      </c>
      <c r="D42" s="328"/>
      <c r="E42" s="273">
        <v>162.19</v>
      </c>
      <c r="F42" s="274"/>
      <c r="G42" s="275"/>
      <c r="H42" s="276"/>
      <c r="I42" s="270"/>
      <c r="J42" s="277"/>
      <c r="K42" s="270"/>
      <c r="M42" s="271" t="s">
        <v>366</v>
      </c>
      <c r="O42" s="259"/>
    </row>
    <row r="43" spans="1:80">
      <c r="A43" s="260">
        <v>18</v>
      </c>
      <c r="B43" s="261" t="s">
        <v>376</v>
      </c>
      <c r="C43" s="262" t="s">
        <v>377</v>
      </c>
      <c r="D43" s="263" t="s">
        <v>378</v>
      </c>
      <c r="E43" s="264">
        <v>243.93600000000001</v>
      </c>
      <c r="F43" s="264">
        <v>0</v>
      </c>
      <c r="G43" s="265">
        <f>E43*F43</f>
        <v>0</v>
      </c>
      <c r="H43" s="266">
        <v>1</v>
      </c>
      <c r="I43" s="267">
        <f>E43*H43</f>
        <v>243.93600000000001</v>
      </c>
      <c r="J43" s="266"/>
      <c r="K43" s="267">
        <f>E43*J43</f>
        <v>0</v>
      </c>
      <c r="O43" s="259">
        <v>2</v>
      </c>
      <c r="AA43" s="232">
        <v>3</v>
      </c>
      <c r="AB43" s="232">
        <v>1</v>
      </c>
      <c r="AC43" s="232">
        <v>583312004</v>
      </c>
      <c r="AZ43" s="232">
        <v>1</v>
      </c>
      <c r="BA43" s="232">
        <f>IF(AZ43=1,G43,0)</f>
        <v>0</v>
      </c>
      <c r="BB43" s="232">
        <f>IF(AZ43=2,G43,0)</f>
        <v>0</v>
      </c>
      <c r="BC43" s="232">
        <f>IF(AZ43=3,G43,0)</f>
        <v>0</v>
      </c>
      <c r="BD43" s="232">
        <f>IF(AZ43=4,G43,0)</f>
        <v>0</v>
      </c>
      <c r="BE43" s="232">
        <f>IF(AZ43=5,G43,0)</f>
        <v>0</v>
      </c>
      <c r="CA43" s="259">
        <v>3</v>
      </c>
      <c r="CB43" s="259">
        <v>1</v>
      </c>
    </row>
    <row r="44" spans="1:80">
      <c r="A44" s="268"/>
      <c r="B44" s="272"/>
      <c r="C44" s="327" t="s">
        <v>379</v>
      </c>
      <c r="D44" s="328"/>
      <c r="E44" s="273">
        <v>138.13800000000001</v>
      </c>
      <c r="F44" s="274"/>
      <c r="G44" s="275"/>
      <c r="H44" s="276"/>
      <c r="I44" s="270"/>
      <c r="J44" s="277"/>
      <c r="K44" s="270"/>
      <c r="M44" s="271" t="s">
        <v>379</v>
      </c>
      <c r="O44" s="259"/>
    </row>
    <row r="45" spans="1:80">
      <c r="A45" s="268"/>
      <c r="B45" s="272"/>
      <c r="C45" s="327" t="s">
        <v>380</v>
      </c>
      <c r="D45" s="328"/>
      <c r="E45" s="273">
        <v>75.438000000000002</v>
      </c>
      <c r="F45" s="274"/>
      <c r="G45" s="275"/>
      <c r="H45" s="276"/>
      <c r="I45" s="270"/>
      <c r="J45" s="277"/>
      <c r="K45" s="270"/>
      <c r="M45" s="271" t="s">
        <v>380</v>
      </c>
      <c r="O45" s="259"/>
    </row>
    <row r="46" spans="1:80">
      <c r="A46" s="268"/>
      <c r="B46" s="272"/>
      <c r="C46" s="327" t="s">
        <v>381</v>
      </c>
      <c r="D46" s="328"/>
      <c r="E46" s="273">
        <v>30.36</v>
      </c>
      <c r="F46" s="274"/>
      <c r="G46" s="275"/>
      <c r="H46" s="276"/>
      <c r="I46" s="270"/>
      <c r="J46" s="277"/>
      <c r="K46" s="270"/>
      <c r="M46" s="271" t="s">
        <v>381</v>
      </c>
      <c r="O46" s="259"/>
    </row>
    <row r="47" spans="1:80">
      <c r="A47" s="260">
        <v>19</v>
      </c>
      <c r="B47" s="261" t="s">
        <v>382</v>
      </c>
      <c r="C47" s="262" t="s">
        <v>383</v>
      </c>
      <c r="D47" s="263" t="s">
        <v>378</v>
      </c>
      <c r="E47" s="264">
        <v>14.212</v>
      </c>
      <c r="F47" s="264">
        <v>0</v>
      </c>
      <c r="G47" s="265">
        <f>E47*F47</f>
        <v>0</v>
      </c>
      <c r="H47" s="266">
        <v>1</v>
      </c>
      <c r="I47" s="267">
        <f>E47*H47</f>
        <v>14.212</v>
      </c>
      <c r="J47" s="266"/>
      <c r="K47" s="267">
        <f>E47*J47</f>
        <v>0</v>
      </c>
      <c r="O47" s="259">
        <v>2</v>
      </c>
      <c r="AA47" s="232">
        <v>3</v>
      </c>
      <c r="AB47" s="232">
        <v>1</v>
      </c>
      <c r="AC47" s="232">
        <v>583315004</v>
      </c>
      <c r="AZ47" s="232">
        <v>1</v>
      </c>
      <c r="BA47" s="232">
        <f>IF(AZ47=1,G47,0)</f>
        <v>0</v>
      </c>
      <c r="BB47" s="232">
        <f>IF(AZ47=2,G47,0)</f>
        <v>0</v>
      </c>
      <c r="BC47" s="232">
        <f>IF(AZ47=3,G47,0)</f>
        <v>0</v>
      </c>
      <c r="BD47" s="232">
        <f>IF(AZ47=4,G47,0)</f>
        <v>0</v>
      </c>
      <c r="BE47" s="232">
        <f>IF(AZ47=5,G47,0)</f>
        <v>0</v>
      </c>
      <c r="CA47" s="259">
        <v>3</v>
      </c>
      <c r="CB47" s="259">
        <v>1</v>
      </c>
    </row>
    <row r="48" spans="1:80">
      <c r="A48" s="268"/>
      <c r="B48" s="272"/>
      <c r="C48" s="327" t="s">
        <v>384</v>
      </c>
      <c r="D48" s="328"/>
      <c r="E48" s="273">
        <v>14.212</v>
      </c>
      <c r="F48" s="274"/>
      <c r="G48" s="275"/>
      <c r="H48" s="276"/>
      <c r="I48" s="270"/>
      <c r="J48" s="277"/>
      <c r="K48" s="270"/>
      <c r="M48" s="271" t="s">
        <v>384</v>
      </c>
      <c r="O48" s="259"/>
    </row>
    <row r="49" spans="1:80">
      <c r="A49" s="278"/>
      <c r="B49" s="279" t="s">
        <v>100</v>
      </c>
      <c r="C49" s="280" t="s">
        <v>128</v>
      </c>
      <c r="D49" s="281"/>
      <c r="E49" s="282"/>
      <c r="F49" s="283"/>
      <c r="G49" s="284">
        <f>SUM(G7:G48)</f>
        <v>0</v>
      </c>
      <c r="H49" s="285"/>
      <c r="I49" s="286">
        <f>SUM(I7:I48)</f>
        <v>258.42600443999999</v>
      </c>
      <c r="J49" s="285"/>
      <c r="K49" s="286">
        <f>SUM(K7:K48)</f>
        <v>0</v>
      </c>
      <c r="O49" s="259">
        <v>4</v>
      </c>
      <c r="BA49" s="287">
        <f>SUM(BA7:BA48)</f>
        <v>0</v>
      </c>
      <c r="BB49" s="287">
        <f>SUM(BB7:BB48)</f>
        <v>0</v>
      </c>
      <c r="BC49" s="287">
        <f>SUM(BC7:BC48)</f>
        <v>0</v>
      </c>
      <c r="BD49" s="287">
        <f>SUM(BD7:BD48)</f>
        <v>0</v>
      </c>
      <c r="BE49" s="287">
        <f>SUM(BE7:BE48)</f>
        <v>0</v>
      </c>
    </row>
    <row r="50" spans="1:80">
      <c r="A50" s="249" t="s">
        <v>97</v>
      </c>
      <c r="B50" s="250" t="s">
        <v>262</v>
      </c>
      <c r="C50" s="251" t="s">
        <v>263</v>
      </c>
      <c r="D50" s="252"/>
      <c r="E50" s="253"/>
      <c r="F50" s="253"/>
      <c r="G50" s="254"/>
      <c r="H50" s="255"/>
      <c r="I50" s="256"/>
      <c r="J50" s="257"/>
      <c r="K50" s="258"/>
      <c r="O50" s="259">
        <v>1</v>
      </c>
    </row>
    <row r="51" spans="1:80">
      <c r="A51" s="260">
        <v>20</v>
      </c>
      <c r="B51" s="261" t="s">
        <v>385</v>
      </c>
      <c r="C51" s="262" t="s">
        <v>386</v>
      </c>
      <c r="D51" s="263" t="s">
        <v>140</v>
      </c>
      <c r="E51" s="264">
        <v>74.8</v>
      </c>
      <c r="F51" s="264">
        <v>0</v>
      </c>
      <c r="G51" s="265">
        <f>E51*F51</f>
        <v>0</v>
      </c>
      <c r="H51" s="266">
        <v>0</v>
      </c>
      <c r="I51" s="267">
        <f>E51*H51</f>
        <v>0</v>
      </c>
      <c r="J51" s="266">
        <v>0</v>
      </c>
      <c r="K51" s="267">
        <f>E51*J51</f>
        <v>0</v>
      </c>
      <c r="O51" s="259">
        <v>2</v>
      </c>
      <c r="AA51" s="232">
        <v>1</v>
      </c>
      <c r="AB51" s="232">
        <v>1</v>
      </c>
      <c r="AC51" s="232">
        <v>1</v>
      </c>
      <c r="AZ51" s="232">
        <v>1</v>
      </c>
      <c r="BA51" s="232">
        <f>IF(AZ51=1,G51,0)</f>
        <v>0</v>
      </c>
      <c r="BB51" s="232">
        <f>IF(AZ51=2,G51,0)</f>
        <v>0</v>
      </c>
      <c r="BC51" s="232">
        <f>IF(AZ51=3,G51,0)</f>
        <v>0</v>
      </c>
      <c r="BD51" s="232">
        <f>IF(AZ51=4,G51,0)</f>
        <v>0</v>
      </c>
      <c r="BE51" s="232">
        <f>IF(AZ51=5,G51,0)</f>
        <v>0</v>
      </c>
      <c r="CA51" s="259">
        <v>1</v>
      </c>
      <c r="CB51" s="259">
        <v>1</v>
      </c>
    </row>
    <row r="52" spans="1:80">
      <c r="A52" s="260">
        <v>21</v>
      </c>
      <c r="B52" s="261" t="s">
        <v>387</v>
      </c>
      <c r="C52" s="262" t="s">
        <v>388</v>
      </c>
      <c r="D52" s="263" t="s">
        <v>140</v>
      </c>
      <c r="E52" s="264">
        <v>74.8</v>
      </c>
      <c r="F52" s="264">
        <v>0</v>
      </c>
      <c r="G52" s="265">
        <f>E52*F52</f>
        <v>0</v>
      </c>
      <c r="H52" s="266">
        <v>2.2000000000000001E-4</v>
      </c>
      <c r="I52" s="267">
        <f>E52*H52</f>
        <v>1.6455999999999998E-2</v>
      </c>
      <c r="J52" s="266"/>
      <c r="K52" s="267">
        <f>E52*J52</f>
        <v>0</v>
      </c>
      <c r="O52" s="259">
        <v>2</v>
      </c>
      <c r="AA52" s="232">
        <v>3</v>
      </c>
      <c r="AB52" s="232">
        <v>1</v>
      </c>
      <c r="AC52" s="232">
        <v>28611231</v>
      </c>
      <c r="AZ52" s="232">
        <v>1</v>
      </c>
      <c r="BA52" s="232">
        <f>IF(AZ52=1,G52,0)</f>
        <v>0</v>
      </c>
      <c r="BB52" s="232">
        <f>IF(AZ52=2,G52,0)</f>
        <v>0</v>
      </c>
      <c r="BC52" s="232">
        <f>IF(AZ52=3,G52,0)</f>
        <v>0</v>
      </c>
      <c r="BD52" s="232">
        <f>IF(AZ52=4,G52,0)</f>
        <v>0</v>
      </c>
      <c r="BE52" s="232">
        <f>IF(AZ52=5,G52,0)</f>
        <v>0</v>
      </c>
      <c r="CA52" s="259">
        <v>3</v>
      </c>
      <c r="CB52" s="259">
        <v>1</v>
      </c>
    </row>
    <row r="53" spans="1:80">
      <c r="A53" s="278"/>
      <c r="B53" s="279" t="s">
        <v>100</v>
      </c>
      <c r="C53" s="280" t="s">
        <v>264</v>
      </c>
      <c r="D53" s="281"/>
      <c r="E53" s="282"/>
      <c r="F53" s="283"/>
      <c r="G53" s="284">
        <f>SUM(G50:G52)</f>
        <v>0</v>
      </c>
      <c r="H53" s="285"/>
      <c r="I53" s="286">
        <f>SUM(I50:I52)</f>
        <v>1.6455999999999998E-2</v>
      </c>
      <c r="J53" s="285"/>
      <c r="K53" s="286">
        <f>SUM(K50:K52)</f>
        <v>0</v>
      </c>
      <c r="O53" s="259">
        <v>4</v>
      </c>
      <c r="BA53" s="287">
        <f>SUM(BA50:BA52)</f>
        <v>0</v>
      </c>
      <c r="BB53" s="287">
        <f>SUM(BB50:BB52)</f>
        <v>0</v>
      </c>
      <c r="BC53" s="287">
        <f>SUM(BC50:BC52)</f>
        <v>0</v>
      </c>
      <c r="BD53" s="287">
        <f>SUM(BD50:BD52)</f>
        <v>0</v>
      </c>
      <c r="BE53" s="287">
        <f>SUM(BE50:BE52)</f>
        <v>0</v>
      </c>
    </row>
    <row r="54" spans="1:80">
      <c r="A54" s="249" t="s">
        <v>97</v>
      </c>
      <c r="B54" s="250" t="s">
        <v>389</v>
      </c>
      <c r="C54" s="251" t="s">
        <v>390</v>
      </c>
      <c r="D54" s="252"/>
      <c r="E54" s="253"/>
      <c r="F54" s="253"/>
      <c r="G54" s="254"/>
      <c r="H54" s="255"/>
      <c r="I54" s="256"/>
      <c r="J54" s="257"/>
      <c r="K54" s="258"/>
      <c r="O54" s="259">
        <v>1</v>
      </c>
    </row>
    <row r="55" spans="1:80">
      <c r="A55" s="260">
        <v>22</v>
      </c>
      <c r="B55" s="261" t="s">
        <v>392</v>
      </c>
      <c r="C55" s="262" t="s">
        <v>393</v>
      </c>
      <c r="D55" s="263" t="s">
        <v>144</v>
      </c>
      <c r="E55" s="264">
        <v>4.1399999999999997</v>
      </c>
      <c r="F55" s="264">
        <v>0</v>
      </c>
      <c r="G55" s="265">
        <f>E55*F55</f>
        <v>0</v>
      </c>
      <c r="H55" s="266">
        <v>1.1322000000000001</v>
      </c>
      <c r="I55" s="267">
        <f>E55*H55</f>
        <v>4.6873079999999998</v>
      </c>
      <c r="J55" s="266">
        <v>0</v>
      </c>
      <c r="K55" s="267">
        <f>E55*J55</f>
        <v>0</v>
      </c>
      <c r="O55" s="259">
        <v>2</v>
      </c>
      <c r="AA55" s="232">
        <v>1</v>
      </c>
      <c r="AB55" s="232">
        <v>1</v>
      </c>
      <c r="AC55" s="232">
        <v>1</v>
      </c>
      <c r="AZ55" s="232">
        <v>1</v>
      </c>
      <c r="BA55" s="232">
        <f>IF(AZ55=1,G55,0)</f>
        <v>0</v>
      </c>
      <c r="BB55" s="232">
        <f>IF(AZ55=2,G55,0)</f>
        <v>0</v>
      </c>
      <c r="BC55" s="232">
        <f>IF(AZ55=3,G55,0)</f>
        <v>0</v>
      </c>
      <c r="BD55" s="232">
        <f>IF(AZ55=4,G55,0)</f>
        <v>0</v>
      </c>
      <c r="BE55" s="232">
        <f>IF(AZ55=5,G55,0)</f>
        <v>0</v>
      </c>
      <c r="CA55" s="259">
        <v>1</v>
      </c>
      <c r="CB55" s="259">
        <v>1</v>
      </c>
    </row>
    <row r="56" spans="1:80">
      <c r="A56" s="268"/>
      <c r="B56" s="272"/>
      <c r="C56" s="327" t="s">
        <v>394</v>
      </c>
      <c r="D56" s="328"/>
      <c r="E56" s="273">
        <v>4.1399999999999997</v>
      </c>
      <c r="F56" s="274"/>
      <c r="G56" s="275"/>
      <c r="H56" s="276"/>
      <c r="I56" s="270"/>
      <c r="J56" s="277"/>
      <c r="K56" s="270"/>
      <c r="M56" s="271" t="s">
        <v>394</v>
      </c>
      <c r="O56" s="259"/>
    </row>
    <row r="57" spans="1:80">
      <c r="A57" s="260">
        <v>23</v>
      </c>
      <c r="B57" s="261" t="s">
        <v>395</v>
      </c>
      <c r="C57" s="262" t="s">
        <v>396</v>
      </c>
      <c r="D57" s="263" t="s">
        <v>144</v>
      </c>
      <c r="E57" s="264">
        <v>0.4</v>
      </c>
      <c r="F57" s="264">
        <v>0</v>
      </c>
      <c r="G57" s="265">
        <f>E57*F57</f>
        <v>0</v>
      </c>
      <c r="H57" s="266">
        <v>2.5</v>
      </c>
      <c r="I57" s="267">
        <f>E57*H57</f>
        <v>1</v>
      </c>
      <c r="J57" s="266">
        <v>0</v>
      </c>
      <c r="K57" s="267">
        <f>E57*J57</f>
        <v>0</v>
      </c>
      <c r="O57" s="259">
        <v>2</v>
      </c>
      <c r="AA57" s="232">
        <v>1</v>
      </c>
      <c r="AB57" s="232">
        <v>1</v>
      </c>
      <c r="AC57" s="232">
        <v>1</v>
      </c>
      <c r="AZ57" s="232">
        <v>1</v>
      </c>
      <c r="BA57" s="232">
        <f>IF(AZ57=1,G57,0)</f>
        <v>0</v>
      </c>
      <c r="BB57" s="232">
        <f>IF(AZ57=2,G57,0)</f>
        <v>0</v>
      </c>
      <c r="BC57" s="232">
        <f>IF(AZ57=3,G57,0)</f>
        <v>0</v>
      </c>
      <c r="BD57" s="232">
        <f>IF(AZ57=4,G57,0)</f>
        <v>0</v>
      </c>
      <c r="BE57" s="232">
        <f>IF(AZ57=5,G57,0)</f>
        <v>0</v>
      </c>
      <c r="CA57" s="259">
        <v>1</v>
      </c>
      <c r="CB57" s="259">
        <v>1</v>
      </c>
    </row>
    <row r="58" spans="1:80">
      <c r="A58" s="268"/>
      <c r="B58" s="272"/>
      <c r="C58" s="327" t="s">
        <v>397</v>
      </c>
      <c r="D58" s="328"/>
      <c r="E58" s="273">
        <v>0.4</v>
      </c>
      <c r="F58" s="274"/>
      <c r="G58" s="275"/>
      <c r="H58" s="276"/>
      <c r="I58" s="270"/>
      <c r="J58" s="277"/>
      <c r="K58" s="270"/>
      <c r="M58" s="271" t="s">
        <v>397</v>
      </c>
      <c r="O58" s="259"/>
    </row>
    <row r="59" spans="1:80">
      <c r="A59" s="260">
        <v>24</v>
      </c>
      <c r="B59" s="261" t="s">
        <v>398</v>
      </c>
      <c r="C59" s="262" t="s">
        <v>399</v>
      </c>
      <c r="D59" s="263" t="s">
        <v>144</v>
      </c>
      <c r="E59" s="264">
        <v>1.6</v>
      </c>
      <c r="F59" s="264">
        <v>0</v>
      </c>
      <c r="G59" s="265">
        <f>E59*F59</f>
        <v>0</v>
      </c>
      <c r="H59" s="266">
        <v>2.5</v>
      </c>
      <c r="I59" s="267">
        <f>E59*H59</f>
        <v>4</v>
      </c>
      <c r="J59" s="266">
        <v>0</v>
      </c>
      <c r="K59" s="267">
        <f>E59*J59</f>
        <v>0</v>
      </c>
      <c r="O59" s="259">
        <v>2</v>
      </c>
      <c r="AA59" s="232">
        <v>1</v>
      </c>
      <c r="AB59" s="232">
        <v>1</v>
      </c>
      <c r="AC59" s="232">
        <v>1</v>
      </c>
      <c r="AZ59" s="232">
        <v>1</v>
      </c>
      <c r="BA59" s="232">
        <f>IF(AZ59=1,G59,0)</f>
        <v>0</v>
      </c>
      <c r="BB59" s="232">
        <f>IF(AZ59=2,G59,0)</f>
        <v>0</v>
      </c>
      <c r="BC59" s="232">
        <f>IF(AZ59=3,G59,0)</f>
        <v>0</v>
      </c>
      <c r="BD59" s="232">
        <f>IF(AZ59=4,G59,0)</f>
        <v>0</v>
      </c>
      <c r="BE59" s="232">
        <f>IF(AZ59=5,G59,0)</f>
        <v>0</v>
      </c>
      <c r="CA59" s="259">
        <v>1</v>
      </c>
      <c r="CB59" s="259">
        <v>1</v>
      </c>
    </row>
    <row r="60" spans="1:80">
      <c r="A60" s="268"/>
      <c r="B60" s="272"/>
      <c r="C60" s="327" t="s">
        <v>400</v>
      </c>
      <c r="D60" s="328"/>
      <c r="E60" s="273">
        <v>1.6</v>
      </c>
      <c r="F60" s="274"/>
      <c r="G60" s="275"/>
      <c r="H60" s="276"/>
      <c r="I60" s="270"/>
      <c r="J60" s="277"/>
      <c r="K60" s="270"/>
      <c r="M60" s="271" t="s">
        <v>400</v>
      </c>
      <c r="O60" s="259"/>
    </row>
    <row r="61" spans="1:80">
      <c r="A61" s="278"/>
      <c r="B61" s="279" t="s">
        <v>100</v>
      </c>
      <c r="C61" s="280" t="s">
        <v>391</v>
      </c>
      <c r="D61" s="281"/>
      <c r="E61" s="282"/>
      <c r="F61" s="283"/>
      <c r="G61" s="284">
        <f>SUM(G54:G60)</f>
        <v>0</v>
      </c>
      <c r="H61" s="285"/>
      <c r="I61" s="286">
        <f>SUM(I54:I60)</f>
        <v>9.6873079999999998</v>
      </c>
      <c r="J61" s="285"/>
      <c r="K61" s="286">
        <f>SUM(K54:K60)</f>
        <v>0</v>
      </c>
      <c r="O61" s="259">
        <v>4</v>
      </c>
      <c r="BA61" s="287">
        <f>SUM(BA54:BA60)</f>
        <v>0</v>
      </c>
      <c r="BB61" s="287">
        <f>SUM(BB54:BB60)</f>
        <v>0</v>
      </c>
      <c r="BC61" s="287">
        <f>SUM(BC54:BC60)</f>
        <v>0</v>
      </c>
      <c r="BD61" s="287">
        <f>SUM(BD54:BD60)</f>
        <v>0</v>
      </c>
      <c r="BE61" s="287">
        <f>SUM(BE54:BE60)</f>
        <v>0</v>
      </c>
    </row>
    <row r="62" spans="1:80">
      <c r="A62" s="249" t="s">
        <v>97</v>
      </c>
      <c r="B62" s="250" t="s">
        <v>276</v>
      </c>
      <c r="C62" s="251" t="s">
        <v>277</v>
      </c>
      <c r="D62" s="252"/>
      <c r="E62" s="253"/>
      <c r="F62" s="253"/>
      <c r="G62" s="254"/>
      <c r="H62" s="255"/>
      <c r="I62" s="256"/>
      <c r="J62" s="257"/>
      <c r="K62" s="258"/>
      <c r="O62" s="259">
        <v>1</v>
      </c>
    </row>
    <row r="63" spans="1:80">
      <c r="A63" s="260">
        <v>25</v>
      </c>
      <c r="B63" s="261" t="s">
        <v>401</v>
      </c>
      <c r="C63" s="262" t="s">
        <v>402</v>
      </c>
      <c r="D63" s="263" t="s">
        <v>131</v>
      </c>
      <c r="E63" s="264">
        <v>74.8</v>
      </c>
      <c r="F63" s="264">
        <v>0</v>
      </c>
      <c r="G63" s="265">
        <f>E63*F63</f>
        <v>0</v>
      </c>
      <c r="H63" s="266">
        <v>0.29160000000000003</v>
      </c>
      <c r="I63" s="267">
        <f>E63*H63</f>
        <v>21.811680000000003</v>
      </c>
      <c r="J63" s="266">
        <v>0</v>
      </c>
      <c r="K63" s="267">
        <f>E63*J63</f>
        <v>0</v>
      </c>
      <c r="O63" s="259">
        <v>2</v>
      </c>
      <c r="AA63" s="232">
        <v>1</v>
      </c>
      <c r="AB63" s="232">
        <v>1</v>
      </c>
      <c r="AC63" s="232">
        <v>1</v>
      </c>
      <c r="AZ63" s="232">
        <v>1</v>
      </c>
      <c r="BA63" s="232">
        <f>IF(AZ63=1,G63,0)</f>
        <v>0</v>
      </c>
      <c r="BB63" s="232">
        <f>IF(AZ63=2,G63,0)</f>
        <v>0</v>
      </c>
      <c r="BC63" s="232">
        <f>IF(AZ63=3,G63,0)</f>
        <v>0</v>
      </c>
      <c r="BD63" s="232">
        <f>IF(AZ63=4,G63,0)</f>
        <v>0</v>
      </c>
      <c r="BE63" s="232">
        <f>IF(AZ63=5,G63,0)</f>
        <v>0</v>
      </c>
      <c r="CA63" s="259">
        <v>1</v>
      </c>
      <c r="CB63" s="259">
        <v>1</v>
      </c>
    </row>
    <row r="64" spans="1:80">
      <c r="A64" s="268"/>
      <c r="B64" s="272"/>
      <c r="C64" s="327" t="s">
        <v>403</v>
      </c>
      <c r="D64" s="328"/>
      <c r="E64" s="273">
        <v>74.8</v>
      </c>
      <c r="F64" s="274"/>
      <c r="G64" s="275"/>
      <c r="H64" s="276"/>
      <c r="I64" s="270"/>
      <c r="J64" s="277"/>
      <c r="K64" s="270"/>
      <c r="M64" s="271" t="s">
        <v>403</v>
      </c>
      <c r="O64" s="259"/>
    </row>
    <row r="65" spans="1:80">
      <c r="A65" s="260">
        <v>26</v>
      </c>
      <c r="B65" s="261" t="s">
        <v>404</v>
      </c>
      <c r="C65" s="262" t="s">
        <v>405</v>
      </c>
      <c r="D65" s="263" t="s">
        <v>131</v>
      </c>
      <c r="E65" s="264">
        <v>12.7</v>
      </c>
      <c r="F65" s="264">
        <v>0</v>
      </c>
      <c r="G65" s="265">
        <f>E65*F65</f>
        <v>0</v>
      </c>
      <c r="H65" s="266">
        <v>0.23008999999999999</v>
      </c>
      <c r="I65" s="267">
        <f>E65*H65</f>
        <v>2.9221429999999997</v>
      </c>
      <c r="J65" s="266">
        <v>0</v>
      </c>
      <c r="K65" s="267">
        <f>E65*J65</f>
        <v>0</v>
      </c>
      <c r="O65" s="259">
        <v>2</v>
      </c>
      <c r="AA65" s="232">
        <v>1</v>
      </c>
      <c r="AB65" s="232">
        <v>1</v>
      </c>
      <c r="AC65" s="232">
        <v>1</v>
      </c>
      <c r="AZ65" s="232">
        <v>1</v>
      </c>
      <c r="BA65" s="232">
        <f>IF(AZ65=1,G65,0)</f>
        <v>0</v>
      </c>
      <c r="BB65" s="232">
        <f>IF(AZ65=2,G65,0)</f>
        <v>0</v>
      </c>
      <c r="BC65" s="232">
        <f>IF(AZ65=3,G65,0)</f>
        <v>0</v>
      </c>
      <c r="BD65" s="232">
        <f>IF(AZ65=4,G65,0)</f>
        <v>0</v>
      </c>
      <c r="BE65" s="232">
        <f>IF(AZ65=5,G65,0)</f>
        <v>0</v>
      </c>
      <c r="CA65" s="259">
        <v>1</v>
      </c>
      <c r="CB65" s="259">
        <v>1</v>
      </c>
    </row>
    <row r="66" spans="1:80">
      <c r="A66" s="268"/>
      <c r="B66" s="272"/>
      <c r="C66" s="327" t="s">
        <v>406</v>
      </c>
      <c r="D66" s="328"/>
      <c r="E66" s="273">
        <v>12.7</v>
      </c>
      <c r="F66" s="274"/>
      <c r="G66" s="275"/>
      <c r="H66" s="276"/>
      <c r="I66" s="270"/>
      <c r="J66" s="277"/>
      <c r="K66" s="270"/>
      <c r="M66" s="271" t="s">
        <v>406</v>
      </c>
      <c r="O66" s="259"/>
    </row>
    <row r="67" spans="1:80">
      <c r="A67" s="260">
        <v>27</v>
      </c>
      <c r="B67" s="261" t="s">
        <v>292</v>
      </c>
      <c r="C67" s="262" t="s">
        <v>293</v>
      </c>
      <c r="D67" s="263" t="s">
        <v>131</v>
      </c>
      <c r="E67" s="264">
        <v>12.7</v>
      </c>
      <c r="F67" s="264">
        <v>0</v>
      </c>
      <c r="G67" s="265">
        <f>E67*F67</f>
        <v>0</v>
      </c>
      <c r="H67" s="266">
        <v>6.0999999999999997E-4</v>
      </c>
      <c r="I67" s="267">
        <f>E67*H67</f>
        <v>7.7469999999999995E-3</v>
      </c>
      <c r="J67" s="266">
        <v>0</v>
      </c>
      <c r="K67" s="267">
        <f>E67*J67</f>
        <v>0</v>
      </c>
      <c r="O67" s="259">
        <v>2</v>
      </c>
      <c r="AA67" s="232">
        <v>1</v>
      </c>
      <c r="AB67" s="232">
        <v>1</v>
      </c>
      <c r="AC67" s="232">
        <v>1</v>
      </c>
      <c r="AZ67" s="232">
        <v>1</v>
      </c>
      <c r="BA67" s="232">
        <f>IF(AZ67=1,G67,0)</f>
        <v>0</v>
      </c>
      <c r="BB67" s="232">
        <f>IF(AZ67=2,G67,0)</f>
        <v>0</v>
      </c>
      <c r="BC67" s="232">
        <f>IF(AZ67=3,G67,0)</f>
        <v>0</v>
      </c>
      <c r="BD67" s="232">
        <f>IF(AZ67=4,G67,0)</f>
        <v>0</v>
      </c>
      <c r="BE67" s="232">
        <f>IF(AZ67=5,G67,0)</f>
        <v>0</v>
      </c>
      <c r="CA67" s="259">
        <v>1</v>
      </c>
      <c r="CB67" s="259">
        <v>1</v>
      </c>
    </row>
    <row r="68" spans="1:80">
      <c r="A68" s="260">
        <v>28</v>
      </c>
      <c r="B68" s="261" t="s">
        <v>407</v>
      </c>
      <c r="C68" s="262" t="s">
        <v>408</v>
      </c>
      <c r="D68" s="263" t="s">
        <v>131</v>
      </c>
      <c r="E68" s="264">
        <v>12.7</v>
      </c>
      <c r="F68" s="264">
        <v>0</v>
      </c>
      <c r="G68" s="265">
        <f>E68*F68</f>
        <v>0</v>
      </c>
      <c r="H68" s="266">
        <v>0.12966</v>
      </c>
      <c r="I68" s="267">
        <f>E68*H68</f>
        <v>1.646682</v>
      </c>
      <c r="J68" s="266">
        <v>0</v>
      </c>
      <c r="K68" s="267">
        <f>E68*J68</f>
        <v>0</v>
      </c>
      <c r="O68" s="259">
        <v>2</v>
      </c>
      <c r="AA68" s="232">
        <v>1</v>
      </c>
      <c r="AB68" s="232">
        <v>1</v>
      </c>
      <c r="AC68" s="232">
        <v>1</v>
      </c>
      <c r="AZ68" s="232">
        <v>1</v>
      </c>
      <c r="BA68" s="232">
        <f>IF(AZ68=1,G68,0)</f>
        <v>0</v>
      </c>
      <c r="BB68" s="232">
        <f>IF(AZ68=2,G68,0)</f>
        <v>0</v>
      </c>
      <c r="BC68" s="232">
        <f>IF(AZ68=3,G68,0)</f>
        <v>0</v>
      </c>
      <c r="BD68" s="232">
        <f>IF(AZ68=4,G68,0)</f>
        <v>0</v>
      </c>
      <c r="BE68" s="232">
        <f>IF(AZ68=5,G68,0)</f>
        <v>0</v>
      </c>
      <c r="CA68" s="259">
        <v>1</v>
      </c>
      <c r="CB68" s="259">
        <v>1</v>
      </c>
    </row>
    <row r="69" spans="1:80">
      <c r="A69" s="278"/>
      <c r="B69" s="279" t="s">
        <v>100</v>
      </c>
      <c r="C69" s="280" t="s">
        <v>278</v>
      </c>
      <c r="D69" s="281"/>
      <c r="E69" s="282"/>
      <c r="F69" s="283"/>
      <c r="G69" s="284">
        <f>SUM(G62:G68)</f>
        <v>0</v>
      </c>
      <c r="H69" s="285"/>
      <c r="I69" s="286">
        <f>SUM(I62:I68)</f>
        <v>26.388251999999998</v>
      </c>
      <c r="J69" s="285"/>
      <c r="K69" s="286">
        <f>SUM(K62:K68)</f>
        <v>0</v>
      </c>
      <c r="O69" s="259">
        <v>4</v>
      </c>
      <c r="BA69" s="287">
        <f>SUM(BA62:BA68)</f>
        <v>0</v>
      </c>
      <c r="BB69" s="287">
        <f>SUM(BB62:BB68)</f>
        <v>0</v>
      </c>
      <c r="BC69" s="287">
        <f>SUM(BC62:BC68)</f>
        <v>0</v>
      </c>
      <c r="BD69" s="287">
        <f>SUM(BD62:BD68)</f>
        <v>0</v>
      </c>
      <c r="BE69" s="287">
        <f>SUM(BE62:BE68)</f>
        <v>0</v>
      </c>
    </row>
    <row r="70" spans="1:80">
      <c r="A70" s="249" t="s">
        <v>97</v>
      </c>
      <c r="B70" s="250" t="s">
        <v>409</v>
      </c>
      <c r="C70" s="251" t="s">
        <v>410</v>
      </c>
      <c r="D70" s="252"/>
      <c r="E70" s="253"/>
      <c r="F70" s="253"/>
      <c r="G70" s="254"/>
      <c r="H70" s="255"/>
      <c r="I70" s="256"/>
      <c r="J70" s="257"/>
      <c r="K70" s="258"/>
      <c r="O70" s="259">
        <v>1</v>
      </c>
    </row>
    <row r="71" spans="1:80">
      <c r="A71" s="260">
        <v>29</v>
      </c>
      <c r="B71" s="261" t="s">
        <v>412</v>
      </c>
      <c r="C71" s="262" t="s">
        <v>413</v>
      </c>
      <c r="D71" s="263" t="s">
        <v>140</v>
      </c>
      <c r="E71" s="264">
        <v>4</v>
      </c>
      <c r="F71" s="264">
        <v>0</v>
      </c>
      <c r="G71" s="265">
        <f>E71*F71</f>
        <v>0</v>
      </c>
      <c r="H71" s="266">
        <v>0</v>
      </c>
      <c r="I71" s="267">
        <f>E71*H71</f>
        <v>0</v>
      </c>
      <c r="J71" s="266">
        <v>0</v>
      </c>
      <c r="K71" s="267">
        <f>E71*J71</f>
        <v>0</v>
      </c>
      <c r="O71" s="259">
        <v>2</v>
      </c>
      <c r="AA71" s="232">
        <v>1</v>
      </c>
      <c r="AB71" s="232">
        <v>1</v>
      </c>
      <c r="AC71" s="232">
        <v>1</v>
      </c>
      <c r="AZ71" s="232">
        <v>1</v>
      </c>
      <c r="BA71" s="232">
        <f>IF(AZ71=1,G71,0)</f>
        <v>0</v>
      </c>
      <c r="BB71" s="232">
        <f>IF(AZ71=2,G71,0)</f>
        <v>0</v>
      </c>
      <c r="BC71" s="232">
        <f>IF(AZ71=3,G71,0)</f>
        <v>0</v>
      </c>
      <c r="BD71" s="232">
        <f>IF(AZ71=4,G71,0)</f>
        <v>0</v>
      </c>
      <c r="BE71" s="232">
        <f>IF(AZ71=5,G71,0)</f>
        <v>0</v>
      </c>
      <c r="CA71" s="259">
        <v>1</v>
      </c>
      <c r="CB71" s="259">
        <v>1</v>
      </c>
    </row>
    <row r="72" spans="1:80">
      <c r="A72" s="260">
        <v>30</v>
      </c>
      <c r="B72" s="261" t="s">
        <v>414</v>
      </c>
      <c r="C72" s="262" t="s">
        <v>415</v>
      </c>
      <c r="D72" s="263" t="s">
        <v>140</v>
      </c>
      <c r="E72" s="264">
        <v>74.8</v>
      </c>
      <c r="F72" s="264">
        <v>0</v>
      </c>
      <c r="G72" s="265">
        <f>E72*F72</f>
        <v>0</v>
      </c>
      <c r="H72" s="266">
        <v>1.0000000000000001E-5</v>
      </c>
      <c r="I72" s="267">
        <f>E72*H72</f>
        <v>7.4800000000000008E-4</v>
      </c>
      <c r="J72" s="266">
        <v>0</v>
      </c>
      <c r="K72" s="267">
        <f>E72*J72</f>
        <v>0</v>
      </c>
      <c r="O72" s="259">
        <v>2</v>
      </c>
      <c r="AA72" s="232">
        <v>1</v>
      </c>
      <c r="AB72" s="232">
        <v>1</v>
      </c>
      <c r="AC72" s="232">
        <v>1</v>
      </c>
      <c r="AZ72" s="232">
        <v>1</v>
      </c>
      <c r="BA72" s="232">
        <f>IF(AZ72=1,G72,0)</f>
        <v>0</v>
      </c>
      <c r="BB72" s="232">
        <f>IF(AZ72=2,G72,0)</f>
        <v>0</v>
      </c>
      <c r="BC72" s="232">
        <f>IF(AZ72=3,G72,0)</f>
        <v>0</v>
      </c>
      <c r="BD72" s="232">
        <f>IF(AZ72=4,G72,0)</f>
        <v>0</v>
      </c>
      <c r="BE72" s="232">
        <f>IF(AZ72=5,G72,0)</f>
        <v>0</v>
      </c>
      <c r="CA72" s="259">
        <v>1</v>
      </c>
      <c r="CB72" s="259">
        <v>1</v>
      </c>
    </row>
    <row r="73" spans="1:80">
      <c r="A73" s="260">
        <v>31</v>
      </c>
      <c r="B73" s="261" t="s">
        <v>416</v>
      </c>
      <c r="C73" s="262" t="s">
        <v>417</v>
      </c>
      <c r="D73" s="263" t="s">
        <v>122</v>
      </c>
      <c r="E73" s="264">
        <v>23</v>
      </c>
      <c r="F73" s="264">
        <v>0</v>
      </c>
      <c r="G73" s="265">
        <f>E73*F73</f>
        <v>0</v>
      </c>
      <c r="H73" s="266">
        <v>1.0000000000000001E-5</v>
      </c>
      <c r="I73" s="267">
        <f>E73*H73</f>
        <v>2.3000000000000001E-4</v>
      </c>
      <c r="J73" s="266">
        <v>0</v>
      </c>
      <c r="K73" s="267">
        <f>E73*J73</f>
        <v>0</v>
      </c>
      <c r="O73" s="259">
        <v>2</v>
      </c>
      <c r="AA73" s="232">
        <v>1</v>
      </c>
      <c r="AB73" s="232">
        <v>1</v>
      </c>
      <c r="AC73" s="232">
        <v>1</v>
      </c>
      <c r="AZ73" s="232">
        <v>1</v>
      </c>
      <c r="BA73" s="232">
        <f>IF(AZ73=1,G73,0)</f>
        <v>0</v>
      </c>
      <c r="BB73" s="232">
        <f>IF(AZ73=2,G73,0)</f>
        <v>0</v>
      </c>
      <c r="BC73" s="232">
        <f>IF(AZ73=3,G73,0)</f>
        <v>0</v>
      </c>
      <c r="BD73" s="232">
        <f>IF(AZ73=4,G73,0)</f>
        <v>0</v>
      </c>
      <c r="BE73" s="232">
        <f>IF(AZ73=5,G73,0)</f>
        <v>0</v>
      </c>
      <c r="CA73" s="259">
        <v>1</v>
      </c>
      <c r="CB73" s="259">
        <v>1</v>
      </c>
    </row>
    <row r="74" spans="1:80">
      <c r="A74" s="268"/>
      <c r="B74" s="272"/>
      <c r="C74" s="327" t="s">
        <v>418</v>
      </c>
      <c r="D74" s="328"/>
      <c r="E74" s="273">
        <v>23</v>
      </c>
      <c r="F74" s="274"/>
      <c r="G74" s="275"/>
      <c r="H74" s="276"/>
      <c r="I74" s="270"/>
      <c r="J74" s="277"/>
      <c r="K74" s="270"/>
      <c r="M74" s="271" t="s">
        <v>418</v>
      </c>
      <c r="O74" s="259"/>
    </row>
    <row r="75" spans="1:80">
      <c r="A75" s="260">
        <v>32</v>
      </c>
      <c r="B75" s="261" t="s">
        <v>419</v>
      </c>
      <c r="C75" s="262" t="s">
        <v>420</v>
      </c>
      <c r="D75" s="263" t="s">
        <v>122</v>
      </c>
      <c r="E75" s="264">
        <v>7</v>
      </c>
      <c r="F75" s="264">
        <v>0</v>
      </c>
      <c r="G75" s="265">
        <f t="shared" ref="G75:G86" si="0">E75*F75</f>
        <v>0</v>
      </c>
      <c r="H75" s="266">
        <v>5.0000000000000002E-5</v>
      </c>
      <c r="I75" s="267">
        <f t="shared" ref="I75:I86" si="1">E75*H75</f>
        <v>3.5E-4</v>
      </c>
      <c r="J75" s="266">
        <v>0</v>
      </c>
      <c r="K75" s="267">
        <f t="shared" ref="K75:K86" si="2">E75*J75</f>
        <v>0</v>
      </c>
      <c r="O75" s="259">
        <v>2</v>
      </c>
      <c r="AA75" s="232">
        <v>1</v>
      </c>
      <c r="AB75" s="232">
        <v>1</v>
      </c>
      <c r="AC75" s="232">
        <v>1</v>
      </c>
      <c r="AZ75" s="232">
        <v>1</v>
      </c>
      <c r="BA75" s="232">
        <f t="shared" ref="BA75:BA86" si="3">IF(AZ75=1,G75,0)</f>
        <v>0</v>
      </c>
      <c r="BB75" s="232">
        <f t="shared" ref="BB75:BB86" si="4">IF(AZ75=2,G75,0)</f>
        <v>0</v>
      </c>
      <c r="BC75" s="232">
        <f t="shared" ref="BC75:BC86" si="5">IF(AZ75=3,G75,0)</f>
        <v>0</v>
      </c>
      <c r="BD75" s="232">
        <f t="shared" ref="BD75:BD86" si="6">IF(AZ75=4,G75,0)</f>
        <v>0</v>
      </c>
      <c r="BE75" s="232">
        <f t="shared" ref="BE75:BE86" si="7">IF(AZ75=5,G75,0)</f>
        <v>0</v>
      </c>
      <c r="CA75" s="259">
        <v>1</v>
      </c>
      <c r="CB75" s="259">
        <v>1</v>
      </c>
    </row>
    <row r="76" spans="1:80">
      <c r="A76" s="260">
        <v>33</v>
      </c>
      <c r="B76" s="261" t="s">
        <v>421</v>
      </c>
      <c r="C76" s="262" t="s">
        <v>422</v>
      </c>
      <c r="D76" s="263" t="s">
        <v>140</v>
      </c>
      <c r="E76" s="264">
        <v>4</v>
      </c>
      <c r="F76" s="264">
        <v>0</v>
      </c>
      <c r="G76" s="265">
        <f t="shared" si="0"/>
        <v>0</v>
      </c>
      <c r="H76" s="266">
        <v>0</v>
      </c>
      <c r="I76" s="267">
        <f t="shared" si="1"/>
        <v>0</v>
      </c>
      <c r="J76" s="266">
        <v>0</v>
      </c>
      <c r="K76" s="267">
        <f t="shared" si="2"/>
        <v>0</v>
      </c>
      <c r="O76" s="259">
        <v>2</v>
      </c>
      <c r="AA76" s="232">
        <v>1</v>
      </c>
      <c r="AB76" s="232">
        <v>1</v>
      </c>
      <c r="AC76" s="232">
        <v>1</v>
      </c>
      <c r="AZ76" s="232">
        <v>1</v>
      </c>
      <c r="BA76" s="232">
        <f t="shared" si="3"/>
        <v>0</v>
      </c>
      <c r="BB76" s="232">
        <f t="shared" si="4"/>
        <v>0</v>
      </c>
      <c r="BC76" s="232">
        <f t="shared" si="5"/>
        <v>0</v>
      </c>
      <c r="BD76" s="232">
        <f t="shared" si="6"/>
        <v>0</v>
      </c>
      <c r="BE76" s="232">
        <f t="shared" si="7"/>
        <v>0</v>
      </c>
      <c r="CA76" s="259">
        <v>1</v>
      </c>
      <c r="CB76" s="259">
        <v>1</v>
      </c>
    </row>
    <row r="77" spans="1:80">
      <c r="A77" s="260">
        <v>34</v>
      </c>
      <c r="B77" s="261" t="s">
        <v>423</v>
      </c>
      <c r="C77" s="262" t="s">
        <v>424</v>
      </c>
      <c r="D77" s="263" t="s">
        <v>425</v>
      </c>
      <c r="E77" s="264">
        <v>2</v>
      </c>
      <c r="F77" s="264">
        <v>0</v>
      </c>
      <c r="G77" s="265">
        <f t="shared" si="0"/>
        <v>0</v>
      </c>
      <c r="H77" s="266">
        <v>1.2999999999999999E-4</v>
      </c>
      <c r="I77" s="267">
        <f t="shared" si="1"/>
        <v>2.5999999999999998E-4</v>
      </c>
      <c r="J77" s="266">
        <v>0</v>
      </c>
      <c r="K77" s="267">
        <f t="shared" si="2"/>
        <v>0</v>
      </c>
      <c r="O77" s="259">
        <v>2</v>
      </c>
      <c r="AA77" s="232">
        <v>1</v>
      </c>
      <c r="AB77" s="232">
        <v>1</v>
      </c>
      <c r="AC77" s="232">
        <v>1</v>
      </c>
      <c r="AZ77" s="232">
        <v>1</v>
      </c>
      <c r="BA77" s="232">
        <f t="shared" si="3"/>
        <v>0</v>
      </c>
      <c r="BB77" s="232">
        <f t="shared" si="4"/>
        <v>0</v>
      </c>
      <c r="BC77" s="232">
        <f t="shared" si="5"/>
        <v>0</v>
      </c>
      <c r="BD77" s="232">
        <f t="shared" si="6"/>
        <v>0</v>
      </c>
      <c r="BE77" s="232">
        <f t="shared" si="7"/>
        <v>0</v>
      </c>
      <c r="CA77" s="259">
        <v>1</v>
      </c>
      <c r="CB77" s="259">
        <v>1</v>
      </c>
    </row>
    <row r="78" spans="1:80">
      <c r="A78" s="260">
        <v>35</v>
      </c>
      <c r="B78" s="261" t="s">
        <v>426</v>
      </c>
      <c r="C78" s="262" t="s">
        <v>427</v>
      </c>
      <c r="D78" s="263" t="s">
        <v>140</v>
      </c>
      <c r="E78" s="264">
        <v>74.8</v>
      </c>
      <c r="F78" s="264">
        <v>0</v>
      </c>
      <c r="G78" s="265">
        <f t="shared" si="0"/>
        <v>0</v>
      </c>
      <c r="H78" s="266">
        <v>0</v>
      </c>
      <c r="I78" s="267">
        <f t="shared" si="1"/>
        <v>0</v>
      </c>
      <c r="J78" s="266">
        <v>0</v>
      </c>
      <c r="K78" s="267">
        <f t="shared" si="2"/>
        <v>0</v>
      </c>
      <c r="O78" s="259">
        <v>2</v>
      </c>
      <c r="AA78" s="232">
        <v>1</v>
      </c>
      <c r="AB78" s="232">
        <v>1</v>
      </c>
      <c r="AC78" s="232">
        <v>1</v>
      </c>
      <c r="AZ78" s="232">
        <v>1</v>
      </c>
      <c r="BA78" s="232">
        <f t="shared" si="3"/>
        <v>0</v>
      </c>
      <c r="BB78" s="232">
        <f t="shared" si="4"/>
        <v>0</v>
      </c>
      <c r="BC78" s="232">
        <f t="shared" si="5"/>
        <v>0</v>
      </c>
      <c r="BD78" s="232">
        <f t="shared" si="6"/>
        <v>0</v>
      </c>
      <c r="BE78" s="232">
        <f t="shared" si="7"/>
        <v>0</v>
      </c>
      <c r="CA78" s="259">
        <v>1</v>
      </c>
      <c r="CB78" s="259">
        <v>1</v>
      </c>
    </row>
    <row r="79" spans="1:80">
      <c r="A79" s="260">
        <v>36</v>
      </c>
      <c r="B79" s="261" t="s">
        <v>428</v>
      </c>
      <c r="C79" s="262" t="s">
        <v>429</v>
      </c>
      <c r="D79" s="263" t="s">
        <v>425</v>
      </c>
      <c r="E79" s="264">
        <v>4</v>
      </c>
      <c r="F79" s="264">
        <v>0</v>
      </c>
      <c r="G79" s="265">
        <f t="shared" si="0"/>
        <v>0</v>
      </c>
      <c r="H79" s="266">
        <v>1.7000000000000001E-4</v>
      </c>
      <c r="I79" s="267">
        <f t="shared" si="1"/>
        <v>6.8000000000000005E-4</v>
      </c>
      <c r="J79" s="266">
        <v>0</v>
      </c>
      <c r="K79" s="267">
        <f t="shared" si="2"/>
        <v>0</v>
      </c>
      <c r="O79" s="259">
        <v>2</v>
      </c>
      <c r="AA79" s="232">
        <v>1</v>
      </c>
      <c r="AB79" s="232">
        <v>1</v>
      </c>
      <c r="AC79" s="232">
        <v>1</v>
      </c>
      <c r="AZ79" s="232">
        <v>1</v>
      </c>
      <c r="BA79" s="232">
        <f t="shared" si="3"/>
        <v>0</v>
      </c>
      <c r="BB79" s="232">
        <f t="shared" si="4"/>
        <v>0</v>
      </c>
      <c r="BC79" s="232">
        <f t="shared" si="5"/>
        <v>0</v>
      </c>
      <c r="BD79" s="232">
        <f t="shared" si="6"/>
        <v>0</v>
      </c>
      <c r="BE79" s="232">
        <f t="shared" si="7"/>
        <v>0</v>
      </c>
      <c r="CA79" s="259">
        <v>1</v>
      </c>
      <c r="CB79" s="259">
        <v>1</v>
      </c>
    </row>
    <row r="80" spans="1:80">
      <c r="A80" s="260">
        <v>37</v>
      </c>
      <c r="B80" s="261" t="s">
        <v>430</v>
      </c>
      <c r="C80" s="262" t="s">
        <v>431</v>
      </c>
      <c r="D80" s="263" t="s">
        <v>122</v>
      </c>
      <c r="E80" s="264">
        <v>4</v>
      </c>
      <c r="F80" s="264">
        <v>0</v>
      </c>
      <c r="G80" s="265">
        <f t="shared" si="0"/>
        <v>0</v>
      </c>
      <c r="H80" s="266">
        <v>3.9030000000000002E-2</v>
      </c>
      <c r="I80" s="267">
        <f t="shared" si="1"/>
        <v>0.15612000000000001</v>
      </c>
      <c r="J80" s="266">
        <v>0</v>
      </c>
      <c r="K80" s="267">
        <f t="shared" si="2"/>
        <v>0</v>
      </c>
      <c r="O80" s="259">
        <v>2</v>
      </c>
      <c r="AA80" s="232">
        <v>1</v>
      </c>
      <c r="AB80" s="232">
        <v>1</v>
      </c>
      <c r="AC80" s="232">
        <v>1</v>
      </c>
      <c r="AZ80" s="232">
        <v>1</v>
      </c>
      <c r="BA80" s="232">
        <f t="shared" si="3"/>
        <v>0</v>
      </c>
      <c r="BB80" s="232">
        <f t="shared" si="4"/>
        <v>0</v>
      </c>
      <c r="BC80" s="232">
        <f t="shared" si="5"/>
        <v>0</v>
      </c>
      <c r="BD80" s="232">
        <f t="shared" si="6"/>
        <v>0</v>
      </c>
      <c r="BE80" s="232">
        <f t="shared" si="7"/>
        <v>0</v>
      </c>
      <c r="CA80" s="259">
        <v>1</v>
      </c>
      <c r="CB80" s="259">
        <v>1</v>
      </c>
    </row>
    <row r="81" spans="1:80">
      <c r="A81" s="260">
        <v>38</v>
      </c>
      <c r="B81" s="261" t="s">
        <v>432</v>
      </c>
      <c r="C81" s="262" t="s">
        <v>433</v>
      </c>
      <c r="D81" s="263" t="s">
        <v>122</v>
      </c>
      <c r="E81" s="264">
        <v>6</v>
      </c>
      <c r="F81" s="264">
        <v>0</v>
      </c>
      <c r="G81" s="265">
        <f t="shared" si="0"/>
        <v>0</v>
      </c>
      <c r="H81" s="266">
        <v>0</v>
      </c>
      <c r="I81" s="267">
        <f t="shared" si="1"/>
        <v>0</v>
      </c>
      <c r="J81" s="266">
        <v>0</v>
      </c>
      <c r="K81" s="267">
        <f t="shared" si="2"/>
        <v>0</v>
      </c>
      <c r="O81" s="259">
        <v>2</v>
      </c>
      <c r="AA81" s="232">
        <v>1</v>
      </c>
      <c r="AB81" s="232">
        <v>1</v>
      </c>
      <c r="AC81" s="232">
        <v>1</v>
      </c>
      <c r="AZ81" s="232">
        <v>1</v>
      </c>
      <c r="BA81" s="232">
        <f t="shared" si="3"/>
        <v>0</v>
      </c>
      <c r="BB81" s="232">
        <f t="shared" si="4"/>
        <v>0</v>
      </c>
      <c r="BC81" s="232">
        <f t="shared" si="5"/>
        <v>0</v>
      </c>
      <c r="BD81" s="232">
        <f t="shared" si="6"/>
        <v>0</v>
      </c>
      <c r="BE81" s="232">
        <f t="shared" si="7"/>
        <v>0</v>
      </c>
      <c r="CA81" s="259">
        <v>1</v>
      </c>
      <c r="CB81" s="259">
        <v>1</v>
      </c>
    </row>
    <row r="82" spans="1:80">
      <c r="A82" s="260">
        <v>39</v>
      </c>
      <c r="B82" s="261" t="s">
        <v>434</v>
      </c>
      <c r="C82" s="262" t="s">
        <v>435</v>
      </c>
      <c r="D82" s="263" t="s">
        <v>122</v>
      </c>
      <c r="E82" s="264">
        <v>2</v>
      </c>
      <c r="F82" s="264">
        <v>0</v>
      </c>
      <c r="G82" s="265">
        <f t="shared" si="0"/>
        <v>0</v>
      </c>
      <c r="H82" s="266">
        <v>0.34089999999999998</v>
      </c>
      <c r="I82" s="267">
        <f t="shared" si="1"/>
        <v>0.68179999999999996</v>
      </c>
      <c r="J82" s="266">
        <v>0</v>
      </c>
      <c r="K82" s="267">
        <f t="shared" si="2"/>
        <v>0</v>
      </c>
      <c r="O82" s="259">
        <v>2</v>
      </c>
      <c r="AA82" s="232">
        <v>1</v>
      </c>
      <c r="AB82" s="232">
        <v>1</v>
      </c>
      <c r="AC82" s="232">
        <v>1</v>
      </c>
      <c r="AZ82" s="232">
        <v>1</v>
      </c>
      <c r="BA82" s="232">
        <f t="shared" si="3"/>
        <v>0</v>
      </c>
      <c r="BB82" s="232">
        <f t="shared" si="4"/>
        <v>0</v>
      </c>
      <c r="BC82" s="232">
        <f t="shared" si="5"/>
        <v>0</v>
      </c>
      <c r="BD82" s="232">
        <f t="shared" si="6"/>
        <v>0</v>
      </c>
      <c r="BE82" s="232">
        <f t="shared" si="7"/>
        <v>0</v>
      </c>
      <c r="CA82" s="259">
        <v>1</v>
      </c>
      <c r="CB82" s="259">
        <v>1</v>
      </c>
    </row>
    <row r="83" spans="1:80" ht="20.399999999999999">
      <c r="A83" s="260">
        <v>40</v>
      </c>
      <c r="B83" s="261" t="s">
        <v>436</v>
      </c>
      <c r="C83" s="262" t="s">
        <v>437</v>
      </c>
      <c r="D83" s="263" t="s">
        <v>122</v>
      </c>
      <c r="E83" s="264">
        <v>2</v>
      </c>
      <c r="F83" s="264">
        <v>0</v>
      </c>
      <c r="G83" s="265">
        <f t="shared" si="0"/>
        <v>0</v>
      </c>
      <c r="H83" s="266">
        <v>0.11985999999999999</v>
      </c>
      <c r="I83" s="267">
        <f t="shared" si="1"/>
        <v>0.23971999999999999</v>
      </c>
      <c r="J83" s="266">
        <v>0</v>
      </c>
      <c r="K83" s="267">
        <f t="shared" si="2"/>
        <v>0</v>
      </c>
      <c r="O83" s="259">
        <v>2</v>
      </c>
      <c r="AA83" s="232">
        <v>1</v>
      </c>
      <c r="AB83" s="232">
        <v>1</v>
      </c>
      <c r="AC83" s="232">
        <v>1</v>
      </c>
      <c r="AZ83" s="232">
        <v>1</v>
      </c>
      <c r="BA83" s="232">
        <f t="shared" si="3"/>
        <v>0</v>
      </c>
      <c r="BB83" s="232">
        <f t="shared" si="4"/>
        <v>0</v>
      </c>
      <c r="BC83" s="232">
        <f t="shared" si="5"/>
        <v>0</v>
      </c>
      <c r="BD83" s="232">
        <f t="shared" si="6"/>
        <v>0</v>
      </c>
      <c r="BE83" s="232">
        <f t="shared" si="7"/>
        <v>0</v>
      </c>
      <c r="CA83" s="259">
        <v>1</v>
      </c>
      <c r="CB83" s="259">
        <v>1</v>
      </c>
    </row>
    <row r="84" spans="1:80">
      <c r="A84" s="260">
        <v>41</v>
      </c>
      <c r="B84" s="261" t="s">
        <v>438</v>
      </c>
      <c r="C84" s="262" t="s">
        <v>439</v>
      </c>
      <c r="D84" s="263" t="s">
        <v>122</v>
      </c>
      <c r="E84" s="264">
        <v>13</v>
      </c>
      <c r="F84" s="264">
        <v>0</v>
      </c>
      <c r="G84" s="265">
        <f t="shared" si="0"/>
        <v>0</v>
      </c>
      <c r="H84" s="266">
        <v>1.0000000000000001E-5</v>
      </c>
      <c r="I84" s="267">
        <f t="shared" si="1"/>
        <v>1.3000000000000002E-4</v>
      </c>
      <c r="J84" s="266"/>
      <c r="K84" s="267">
        <f t="shared" si="2"/>
        <v>0</v>
      </c>
      <c r="O84" s="259">
        <v>2</v>
      </c>
      <c r="AA84" s="232">
        <v>12</v>
      </c>
      <c r="AB84" s="232">
        <v>0</v>
      </c>
      <c r="AC84" s="232">
        <v>22</v>
      </c>
      <c r="AZ84" s="232">
        <v>1</v>
      </c>
      <c r="BA84" s="232">
        <f t="shared" si="3"/>
        <v>0</v>
      </c>
      <c r="BB84" s="232">
        <f t="shared" si="4"/>
        <v>0</v>
      </c>
      <c r="BC84" s="232">
        <f t="shared" si="5"/>
        <v>0</v>
      </c>
      <c r="BD84" s="232">
        <f t="shared" si="6"/>
        <v>0</v>
      </c>
      <c r="BE84" s="232">
        <f t="shared" si="7"/>
        <v>0</v>
      </c>
      <c r="CA84" s="259">
        <v>12</v>
      </c>
      <c r="CB84" s="259">
        <v>0</v>
      </c>
    </row>
    <row r="85" spans="1:80">
      <c r="A85" s="260">
        <v>42</v>
      </c>
      <c r="B85" s="261" t="s">
        <v>440</v>
      </c>
      <c r="C85" s="262" t="s">
        <v>441</v>
      </c>
      <c r="D85" s="263" t="s">
        <v>122</v>
      </c>
      <c r="E85" s="264">
        <v>7</v>
      </c>
      <c r="F85" s="264">
        <v>0</v>
      </c>
      <c r="G85" s="265">
        <f t="shared" si="0"/>
        <v>0</v>
      </c>
      <c r="H85" s="266">
        <v>0</v>
      </c>
      <c r="I85" s="267">
        <f t="shared" si="1"/>
        <v>0</v>
      </c>
      <c r="J85" s="266"/>
      <c r="K85" s="267">
        <f t="shared" si="2"/>
        <v>0</v>
      </c>
      <c r="O85" s="259">
        <v>2</v>
      </c>
      <c r="AA85" s="232">
        <v>12</v>
      </c>
      <c r="AB85" s="232">
        <v>0</v>
      </c>
      <c r="AC85" s="232">
        <v>26</v>
      </c>
      <c r="AZ85" s="232">
        <v>1</v>
      </c>
      <c r="BA85" s="232">
        <f t="shared" si="3"/>
        <v>0</v>
      </c>
      <c r="BB85" s="232">
        <f t="shared" si="4"/>
        <v>0</v>
      </c>
      <c r="BC85" s="232">
        <f t="shared" si="5"/>
        <v>0</v>
      </c>
      <c r="BD85" s="232">
        <f t="shared" si="6"/>
        <v>0</v>
      </c>
      <c r="BE85" s="232">
        <f t="shared" si="7"/>
        <v>0</v>
      </c>
      <c r="CA85" s="259">
        <v>12</v>
      </c>
      <c r="CB85" s="259">
        <v>0</v>
      </c>
    </row>
    <row r="86" spans="1:80">
      <c r="A86" s="260">
        <v>43</v>
      </c>
      <c r="B86" s="261" t="s">
        <v>442</v>
      </c>
      <c r="C86" s="262" t="s">
        <v>443</v>
      </c>
      <c r="D86" s="263" t="s">
        <v>115</v>
      </c>
      <c r="E86" s="264">
        <v>1</v>
      </c>
      <c r="F86" s="264">
        <v>0</v>
      </c>
      <c r="G86" s="265">
        <f t="shared" si="0"/>
        <v>0</v>
      </c>
      <c r="H86" s="266">
        <v>0</v>
      </c>
      <c r="I86" s="267">
        <f t="shared" si="1"/>
        <v>0</v>
      </c>
      <c r="J86" s="266"/>
      <c r="K86" s="267">
        <f t="shared" si="2"/>
        <v>0</v>
      </c>
      <c r="O86" s="259">
        <v>2</v>
      </c>
      <c r="AA86" s="232">
        <v>12</v>
      </c>
      <c r="AB86" s="232">
        <v>0</v>
      </c>
      <c r="AC86" s="232">
        <v>40</v>
      </c>
      <c r="AZ86" s="232">
        <v>1</v>
      </c>
      <c r="BA86" s="232">
        <f t="shared" si="3"/>
        <v>0</v>
      </c>
      <c r="BB86" s="232">
        <f t="shared" si="4"/>
        <v>0</v>
      </c>
      <c r="BC86" s="232">
        <f t="shared" si="5"/>
        <v>0</v>
      </c>
      <c r="BD86" s="232">
        <f t="shared" si="6"/>
        <v>0</v>
      </c>
      <c r="BE86" s="232">
        <f t="shared" si="7"/>
        <v>0</v>
      </c>
      <c r="CA86" s="259">
        <v>12</v>
      </c>
      <c r="CB86" s="259">
        <v>0</v>
      </c>
    </row>
    <row r="87" spans="1:80">
      <c r="A87" s="268"/>
      <c r="B87" s="269"/>
      <c r="C87" s="329" t="s">
        <v>444</v>
      </c>
      <c r="D87" s="330"/>
      <c r="E87" s="330"/>
      <c r="F87" s="330"/>
      <c r="G87" s="331"/>
      <c r="I87" s="270"/>
      <c r="K87" s="270"/>
      <c r="L87" s="271" t="s">
        <v>444</v>
      </c>
      <c r="O87" s="259">
        <v>3</v>
      </c>
    </row>
    <row r="88" spans="1:80">
      <c r="A88" s="260">
        <v>44</v>
      </c>
      <c r="B88" s="261" t="s">
        <v>445</v>
      </c>
      <c r="C88" s="262" t="s">
        <v>446</v>
      </c>
      <c r="D88" s="263" t="s">
        <v>122</v>
      </c>
      <c r="E88" s="264">
        <v>2</v>
      </c>
      <c r="F88" s="264">
        <v>0</v>
      </c>
      <c r="G88" s="265">
        <f t="shared" ref="G88:G96" si="8">E88*F88</f>
        <v>0</v>
      </c>
      <c r="H88" s="266">
        <v>5.1999999999999998E-3</v>
      </c>
      <c r="I88" s="267">
        <f t="shared" ref="I88:I96" si="9">E88*H88</f>
        <v>1.04E-2</v>
      </c>
      <c r="J88" s="266"/>
      <c r="K88" s="267">
        <f t="shared" ref="K88:K96" si="10">E88*J88</f>
        <v>0</v>
      </c>
      <c r="O88" s="259">
        <v>2</v>
      </c>
      <c r="AA88" s="232">
        <v>3</v>
      </c>
      <c r="AB88" s="232">
        <v>1</v>
      </c>
      <c r="AC88" s="232" t="s">
        <v>445</v>
      </c>
      <c r="AZ88" s="232">
        <v>1</v>
      </c>
      <c r="BA88" s="232">
        <f t="shared" ref="BA88:BA96" si="11">IF(AZ88=1,G88,0)</f>
        <v>0</v>
      </c>
      <c r="BB88" s="232">
        <f t="shared" ref="BB88:BB96" si="12">IF(AZ88=2,G88,0)</f>
        <v>0</v>
      </c>
      <c r="BC88" s="232">
        <f t="shared" ref="BC88:BC96" si="13">IF(AZ88=3,G88,0)</f>
        <v>0</v>
      </c>
      <c r="BD88" s="232">
        <f t="shared" ref="BD88:BD96" si="14">IF(AZ88=4,G88,0)</f>
        <v>0</v>
      </c>
      <c r="BE88" s="232">
        <f t="shared" ref="BE88:BE96" si="15">IF(AZ88=5,G88,0)</f>
        <v>0</v>
      </c>
      <c r="CA88" s="259">
        <v>3</v>
      </c>
      <c r="CB88" s="259">
        <v>1</v>
      </c>
    </row>
    <row r="89" spans="1:80">
      <c r="A89" s="260">
        <v>45</v>
      </c>
      <c r="B89" s="261" t="s">
        <v>447</v>
      </c>
      <c r="C89" s="262" t="s">
        <v>448</v>
      </c>
      <c r="D89" s="263" t="s">
        <v>122</v>
      </c>
      <c r="E89" s="264">
        <v>7</v>
      </c>
      <c r="F89" s="264">
        <v>0</v>
      </c>
      <c r="G89" s="265">
        <f t="shared" si="8"/>
        <v>0</v>
      </c>
      <c r="H89" s="266">
        <v>8.5999999999999998E-4</v>
      </c>
      <c r="I89" s="267">
        <f t="shared" si="9"/>
        <v>6.0200000000000002E-3</v>
      </c>
      <c r="J89" s="266"/>
      <c r="K89" s="267">
        <f t="shared" si="10"/>
        <v>0</v>
      </c>
      <c r="O89" s="259">
        <v>2</v>
      </c>
      <c r="AA89" s="232">
        <v>3</v>
      </c>
      <c r="AB89" s="232">
        <v>1</v>
      </c>
      <c r="AC89" s="232">
        <v>28650600</v>
      </c>
      <c r="AZ89" s="232">
        <v>1</v>
      </c>
      <c r="BA89" s="232">
        <f t="shared" si="11"/>
        <v>0</v>
      </c>
      <c r="BB89" s="232">
        <f t="shared" si="12"/>
        <v>0</v>
      </c>
      <c r="BC89" s="232">
        <f t="shared" si="13"/>
        <v>0</v>
      </c>
      <c r="BD89" s="232">
        <f t="shared" si="14"/>
        <v>0</v>
      </c>
      <c r="BE89" s="232">
        <f t="shared" si="15"/>
        <v>0</v>
      </c>
      <c r="CA89" s="259">
        <v>3</v>
      </c>
      <c r="CB89" s="259">
        <v>1</v>
      </c>
    </row>
    <row r="90" spans="1:80">
      <c r="A90" s="260">
        <v>46</v>
      </c>
      <c r="B90" s="261" t="s">
        <v>449</v>
      </c>
      <c r="C90" s="262" t="s">
        <v>450</v>
      </c>
      <c r="D90" s="263" t="s">
        <v>122</v>
      </c>
      <c r="E90" s="264">
        <v>10</v>
      </c>
      <c r="F90" s="264">
        <v>0</v>
      </c>
      <c r="G90" s="265">
        <f t="shared" si="8"/>
        <v>0</v>
      </c>
      <c r="H90" s="266">
        <v>9.3999999999999997E-4</v>
      </c>
      <c r="I90" s="267">
        <f t="shared" si="9"/>
        <v>9.4000000000000004E-3</v>
      </c>
      <c r="J90" s="266"/>
      <c r="K90" s="267">
        <f t="shared" si="10"/>
        <v>0</v>
      </c>
      <c r="O90" s="259">
        <v>2</v>
      </c>
      <c r="AA90" s="232">
        <v>3</v>
      </c>
      <c r="AB90" s="232">
        <v>1</v>
      </c>
      <c r="AC90" s="232">
        <v>28650661</v>
      </c>
      <c r="AZ90" s="232">
        <v>1</v>
      </c>
      <c r="BA90" s="232">
        <f t="shared" si="11"/>
        <v>0</v>
      </c>
      <c r="BB90" s="232">
        <f t="shared" si="12"/>
        <v>0</v>
      </c>
      <c r="BC90" s="232">
        <f t="shared" si="13"/>
        <v>0</v>
      </c>
      <c r="BD90" s="232">
        <f t="shared" si="14"/>
        <v>0</v>
      </c>
      <c r="BE90" s="232">
        <f t="shared" si="15"/>
        <v>0</v>
      </c>
      <c r="CA90" s="259">
        <v>3</v>
      </c>
      <c r="CB90" s="259">
        <v>1</v>
      </c>
    </row>
    <row r="91" spans="1:80">
      <c r="A91" s="260">
        <v>47</v>
      </c>
      <c r="B91" s="261" t="s">
        <v>451</v>
      </c>
      <c r="C91" s="262" t="s">
        <v>452</v>
      </c>
      <c r="D91" s="263" t="s">
        <v>122</v>
      </c>
      <c r="E91" s="264">
        <v>6</v>
      </c>
      <c r="F91" s="264">
        <v>0</v>
      </c>
      <c r="G91" s="265">
        <f t="shared" si="8"/>
        <v>0</v>
      </c>
      <c r="H91" s="266">
        <v>0</v>
      </c>
      <c r="I91" s="267">
        <f t="shared" si="9"/>
        <v>0</v>
      </c>
      <c r="J91" s="266"/>
      <c r="K91" s="267">
        <f t="shared" si="10"/>
        <v>0</v>
      </c>
      <c r="O91" s="259">
        <v>2</v>
      </c>
      <c r="AA91" s="232">
        <v>3</v>
      </c>
      <c r="AB91" s="232">
        <v>1</v>
      </c>
      <c r="AC91" s="232" t="s">
        <v>451</v>
      </c>
      <c r="AZ91" s="232">
        <v>1</v>
      </c>
      <c r="BA91" s="232">
        <f t="shared" si="11"/>
        <v>0</v>
      </c>
      <c r="BB91" s="232">
        <f t="shared" si="12"/>
        <v>0</v>
      </c>
      <c r="BC91" s="232">
        <f t="shared" si="13"/>
        <v>0</v>
      </c>
      <c r="BD91" s="232">
        <f t="shared" si="14"/>
        <v>0</v>
      </c>
      <c r="BE91" s="232">
        <f t="shared" si="15"/>
        <v>0</v>
      </c>
      <c r="CA91" s="259">
        <v>3</v>
      </c>
      <c r="CB91" s="259">
        <v>1</v>
      </c>
    </row>
    <row r="92" spans="1:80">
      <c r="A92" s="260">
        <v>48</v>
      </c>
      <c r="B92" s="261" t="s">
        <v>453</v>
      </c>
      <c r="C92" s="262" t="s">
        <v>454</v>
      </c>
      <c r="D92" s="263" t="s">
        <v>122</v>
      </c>
      <c r="E92" s="264">
        <v>2</v>
      </c>
      <c r="F92" s="264">
        <v>0</v>
      </c>
      <c r="G92" s="265">
        <f t="shared" si="8"/>
        <v>0</v>
      </c>
      <c r="H92" s="266">
        <v>4.0000000000000001E-3</v>
      </c>
      <c r="I92" s="267">
        <f t="shared" si="9"/>
        <v>8.0000000000000002E-3</v>
      </c>
      <c r="J92" s="266"/>
      <c r="K92" s="267">
        <f t="shared" si="10"/>
        <v>0</v>
      </c>
      <c r="O92" s="259">
        <v>2</v>
      </c>
      <c r="AA92" s="232">
        <v>3</v>
      </c>
      <c r="AB92" s="232">
        <v>1</v>
      </c>
      <c r="AC92" s="232">
        <v>55343911</v>
      </c>
      <c r="AZ92" s="232">
        <v>1</v>
      </c>
      <c r="BA92" s="232">
        <f t="shared" si="11"/>
        <v>0</v>
      </c>
      <c r="BB92" s="232">
        <f t="shared" si="12"/>
        <v>0</v>
      </c>
      <c r="BC92" s="232">
        <f t="shared" si="13"/>
        <v>0</v>
      </c>
      <c r="BD92" s="232">
        <f t="shared" si="14"/>
        <v>0</v>
      </c>
      <c r="BE92" s="232">
        <f t="shared" si="15"/>
        <v>0</v>
      </c>
      <c r="CA92" s="259">
        <v>3</v>
      </c>
      <c r="CB92" s="259">
        <v>1</v>
      </c>
    </row>
    <row r="93" spans="1:80">
      <c r="A93" s="260">
        <v>49</v>
      </c>
      <c r="B93" s="261" t="s">
        <v>455</v>
      </c>
      <c r="C93" s="262" t="s">
        <v>456</v>
      </c>
      <c r="D93" s="263" t="s">
        <v>122</v>
      </c>
      <c r="E93" s="264">
        <v>2</v>
      </c>
      <c r="F93" s="264">
        <v>0</v>
      </c>
      <c r="G93" s="265">
        <f t="shared" si="8"/>
        <v>0</v>
      </c>
      <c r="H93" s="266">
        <v>0.03</v>
      </c>
      <c r="I93" s="267">
        <f t="shared" si="9"/>
        <v>0.06</v>
      </c>
      <c r="J93" s="266"/>
      <c r="K93" s="267">
        <f t="shared" si="10"/>
        <v>0</v>
      </c>
      <c r="O93" s="259">
        <v>2</v>
      </c>
      <c r="AA93" s="232">
        <v>3</v>
      </c>
      <c r="AB93" s="232">
        <v>1</v>
      </c>
      <c r="AC93" s="232">
        <v>59224301</v>
      </c>
      <c r="AZ93" s="232">
        <v>1</v>
      </c>
      <c r="BA93" s="232">
        <f t="shared" si="11"/>
        <v>0</v>
      </c>
      <c r="BB93" s="232">
        <f t="shared" si="12"/>
        <v>0</v>
      </c>
      <c r="BC93" s="232">
        <f t="shared" si="13"/>
        <v>0</v>
      </c>
      <c r="BD93" s="232">
        <f t="shared" si="14"/>
        <v>0</v>
      </c>
      <c r="BE93" s="232">
        <f t="shared" si="15"/>
        <v>0</v>
      </c>
      <c r="CA93" s="259">
        <v>3</v>
      </c>
      <c r="CB93" s="259">
        <v>1</v>
      </c>
    </row>
    <row r="94" spans="1:80">
      <c r="A94" s="260">
        <v>50</v>
      </c>
      <c r="B94" s="261" t="s">
        <v>457</v>
      </c>
      <c r="C94" s="262" t="s">
        <v>458</v>
      </c>
      <c r="D94" s="263" t="s">
        <v>122</v>
      </c>
      <c r="E94" s="264">
        <v>2</v>
      </c>
      <c r="F94" s="264">
        <v>0</v>
      </c>
      <c r="G94" s="265">
        <f t="shared" si="8"/>
        <v>0</v>
      </c>
      <c r="H94" s="266">
        <v>4.1000000000000002E-2</v>
      </c>
      <c r="I94" s="267">
        <f t="shared" si="9"/>
        <v>8.2000000000000003E-2</v>
      </c>
      <c r="J94" s="266"/>
      <c r="K94" s="267">
        <f t="shared" si="10"/>
        <v>0</v>
      </c>
      <c r="O94" s="259">
        <v>2</v>
      </c>
      <c r="AA94" s="232">
        <v>3</v>
      </c>
      <c r="AB94" s="232">
        <v>1</v>
      </c>
      <c r="AC94" s="232">
        <v>59224308</v>
      </c>
      <c r="AZ94" s="232">
        <v>1</v>
      </c>
      <c r="BA94" s="232">
        <f t="shared" si="11"/>
        <v>0</v>
      </c>
      <c r="BB94" s="232">
        <f t="shared" si="12"/>
        <v>0</v>
      </c>
      <c r="BC94" s="232">
        <f t="shared" si="13"/>
        <v>0</v>
      </c>
      <c r="BD94" s="232">
        <f t="shared" si="14"/>
        <v>0</v>
      </c>
      <c r="BE94" s="232">
        <f t="shared" si="15"/>
        <v>0</v>
      </c>
      <c r="CA94" s="259">
        <v>3</v>
      </c>
      <c r="CB94" s="259">
        <v>1</v>
      </c>
    </row>
    <row r="95" spans="1:80" ht="20.399999999999999">
      <c r="A95" s="260">
        <v>51</v>
      </c>
      <c r="B95" s="261" t="s">
        <v>459</v>
      </c>
      <c r="C95" s="262" t="s">
        <v>460</v>
      </c>
      <c r="D95" s="263" t="s">
        <v>122</v>
      </c>
      <c r="E95" s="264">
        <v>2</v>
      </c>
      <c r="F95" s="264">
        <v>0</v>
      </c>
      <c r="G95" s="265">
        <f t="shared" si="8"/>
        <v>0</v>
      </c>
      <c r="H95" s="266">
        <v>7.6999999999999999E-2</v>
      </c>
      <c r="I95" s="267">
        <f t="shared" si="9"/>
        <v>0.154</v>
      </c>
      <c r="J95" s="266"/>
      <c r="K95" s="267">
        <f t="shared" si="10"/>
        <v>0</v>
      </c>
      <c r="O95" s="259">
        <v>2</v>
      </c>
      <c r="AA95" s="232">
        <v>3</v>
      </c>
      <c r="AB95" s="232">
        <v>1</v>
      </c>
      <c r="AC95" s="232">
        <v>59224314</v>
      </c>
      <c r="AZ95" s="232">
        <v>1</v>
      </c>
      <c r="BA95" s="232">
        <f t="shared" si="11"/>
        <v>0</v>
      </c>
      <c r="BB95" s="232">
        <f t="shared" si="12"/>
        <v>0</v>
      </c>
      <c r="BC95" s="232">
        <f t="shared" si="13"/>
        <v>0</v>
      </c>
      <c r="BD95" s="232">
        <f t="shared" si="14"/>
        <v>0</v>
      </c>
      <c r="BE95" s="232">
        <f t="shared" si="15"/>
        <v>0</v>
      </c>
      <c r="CA95" s="259">
        <v>3</v>
      </c>
      <c r="CB95" s="259">
        <v>1</v>
      </c>
    </row>
    <row r="96" spans="1:80">
      <c r="A96" s="260">
        <v>52</v>
      </c>
      <c r="B96" s="261" t="s">
        <v>461</v>
      </c>
      <c r="C96" s="262" t="s">
        <v>462</v>
      </c>
      <c r="D96" s="263" t="s">
        <v>122</v>
      </c>
      <c r="E96" s="264">
        <v>2</v>
      </c>
      <c r="F96" s="264">
        <v>0</v>
      </c>
      <c r="G96" s="265">
        <f t="shared" si="8"/>
        <v>0</v>
      </c>
      <c r="H96" s="266">
        <v>0.08</v>
      </c>
      <c r="I96" s="267">
        <f t="shared" si="9"/>
        <v>0.16</v>
      </c>
      <c r="J96" s="266"/>
      <c r="K96" s="267">
        <f t="shared" si="10"/>
        <v>0</v>
      </c>
      <c r="O96" s="259">
        <v>2</v>
      </c>
      <c r="AA96" s="232">
        <v>3</v>
      </c>
      <c r="AB96" s="232">
        <v>1</v>
      </c>
      <c r="AC96" s="232">
        <v>59224322</v>
      </c>
      <c r="AZ96" s="232">
        <v>1</v>
      </c>
      <c r="BA96" s="232">
        <f t="shared" si="11"/>
        <v>0</v>
      </c>
      <c r="BB96" s="232">
        <f t="shared" si="12"/>
        <v>0</v>
      </c>
      <c r="BC96" s="232">
        <f t="shared" si="13"/>
        <v>0</v>
      </c>
      <c r="BD96" s="232">
        <f t="shared" si="14"/>
        <v>0</v>
      </c>
      <c r="BE96" s="232">
        <f t="shared" si="15"/>
        <v>0</v>
      </c>
      <c r="CA96" s="259">
        <v>3</v>
      </c>
      <c r="CB96" s="259">
        <v>1</v>
      </c>
    </row>
    <row r="97" spans="1:80">
      <c r="A97" s="278"/>
      <c r="B97" s="279" t="s">
        <v>100</v>
      </c>
      <c r="C97" s="280" t="s">
        <v>411</v>
      </c>
      <c r="D97" s="281"/>
      <c r="E97" s="282"/>
      <c r="F97" s="283"/>
      <c r="G97" s="284">
        <f>SUM(G70:G96)</f>
        <v>0</v>
      </c>
      <c r="H97" s="285"/>
      <c r="I97" s="286">
        <f>SUM(I70:I96)</f>
        <v>1.5698579999999998</v>
      </c>
      <c r="J97" s="285"/>
      <c r="K97" s="286">
        <f>SUM(K70:K96)</f>
        <v>0</v>
      </c>
      <c r="O97" s="259">
        <v>4</v>
      </c>
      <c r="BA97" s="287">
        <f>SUM(BA70:BA96)</f>
        <v>0</v>
      </c>
      <c r="BB97" s="287">
        <f>SUM(BB70:BB96)</f>
        <v>0</v>
      </c>
      <c r="BC97" s="287">
        <f>SUM(BC70:BC96)</f>
        <v>0</v>
      </c>
      <c r="BD97" s="287">
        <f>SUM(BD70:BD96)</f>
        <v>0</v>
      </c>
      <c r="BE97" s="287">
        <f>SUM(BE70:BE96)</f>
        <v>0</v>
      </c>
    </row>
    <row r="98" spans="1:80">
      <c r="A98" s="249" t="s">
        <v>97</v>
      </c>
      <c r="B98" s="250" t="s">
        <v>463</v>
      </c>
      <c r="C98" s="251" t="s">
        <v>464</v>
      </c>
      <c r="D98" s="252"/>
      <c r="E98" s="253"/>
      <c r="F98" s="253"/>
      <c r="G98" s="254"/>
      <c r="H98" s="255"/>
      <c r="I98" s="256"/>
      <c r="J98" s="257"/>
      <c r="K98" s="258"/>
      <c r="O98" s="259">
        <v>1</v>
      </c>
    </row>
    <row r="99" spans="1:80" ht="20.399999999999999">
      <c r="A99" s="260">
        <v>53</v>
      </c>
      <c r="B99" s="261" t="s">
        <v>466</v>
      </c>
      <c r="C99" s="262" t="s">
        <v>467</v>
      </c>
      <c r="D99" s="263" t="s">
        <v>122</v>
      </c>
      <c r="E99" s="264">
        <v>2</v>
      </c>
      <c r="F99" s="264">
        <v>0</v>
      </c>
      <c r="G99" s="265">
        <f t="shared" ref="G99:G110" si="16">E99*F99</f>
        <v>0</v>
      </c>
      <c r="H99" s="266">
        <v>0</v>
      </c>
      <c r="I99" s="267">
        <f t="shared" ref="I99:I110" si="17">E99*H99</f>
        <v>0</v>
      </c>
      <c r="J99" s="266">
        <v>0</v>
      </c>
      <c r="K99" s="267">
        <f t="shared" ref="K99:K110" si="18">E99*J99</f>
        <v>0</v>
      </c>
      <c r="O99" s="259">
        <v>2</v>
      </c>
      <c r="AA99" s="232">
        <v>1</v>
      </c>
      <c r="AB99" s="232">
        <v>1</v>
      </c>
      <c r="AC99" s="232">
        <v>1</v>
      </c>
      <c r="AZ99" s="232">
        <v>1</v>
      </c>
      <c r="BA99" s="232">
        <f t="shared" ref="BA99:BA110" si="19">IF(AZ99=1,G99,0)</f>
        <v>0</v>
      </c>
      <c r="BB99" s="232">
        <f t="shared" ref="BB99:BB110" si="20">IF(AZ99=2,G99,0)</f>
        <v>0</v>
      </c>
      <c r="BC99" s="232">
        <f t="shared" ref="BC99:BC110" si="21">IF(AZ99=3,G99,0)</f>
        <v>0</v>
      </c>
      <c r="BD99" s="232">
        <f t="shared" ref="BD99:BD110" si="22">IF(AZ99=4,G99,0)</f>
        <v>0</v>
      </c>
      <c r="BE99" s="232">
        <f t="shared" ref="BE99:BE110" si="23">IF(AZ99=5,G99,0)</f>
        <v>0</v>
      </c>
      <c r="CA99" s="259">
        <v>1</v>
      </c>
      <c r="CB99" s="259">
        <v>1</v>
      </c>
    </row>
    <row r="100" spans="1:80" ht="20.399999999999999">
      <c r="A100" s="260">
        <v>54</v>
      </c>
      <c r="B100" s="261" t="s">
        <v>468</v>
      </c>
      <c r="C100" s="262" t="s">
        <v>469</v>
      </c>
      <c r="D100" s="263" t="s">
        <v>122</v>
      </c>
      <c r="E100" s="264">
        <v>3</v>
      </c>
      <c r="F100" s="264">
        <v>0</v>
      </c>
      <c r="G100" s="265">
        <f t="shared" si="16"/>
        <v>0</v>
      </c>
      <c r="H100" s="266">
        <v>0</v>
      </c>
      <c r="I100" s="267">
        <f t="shared" si="17"/>
        <v>0</v>
      </c>
      <c r="J100" s="266">
        <v>0</v>
      </c>
      <c r="K100" s="267">
        <f t="shared" si="18"/>
        <v>0</v>
      </c>
      <c r="O100" s="259">
        <v>2</v>
      </c>
      <c r="AA100" s="232">
        <v>1</v>
      </c>
      <c r="AB100" s="232">
        <v>1</v>
      </c>
      <c r="AC100" s="232">
        <v>1</v>
      </c>
      <c r="AZ100" s="232">
        <v>1</v>
      </c>
      <c r="BA100" s="232">
        <f t="shared" si="19"/>
        <v>0</v>
      </c>
      <c r="BB100" s="232">
        <f t="shared" si="20"/>
        <v>0</v>
      </c>
      <c r="BC100" s="232">
        <f t="shared" si="21"/>
        <v>0</v>
      </c>
      <c r="BD100" s="232">
        <f t="shared" si="22"/>
        <v>0</v>
      </c>
      <c r="BE100" s="232">
        <f t="shared" si="23"/>
        <v>0</v>
      </c>
      <c r="CA100" s="259">
        <v>1</v>
      </c>
      <c r="CB100" s="259">
        <v>1</v>
      </c>
    </row>
    <row r="101" spans="1:80" ht="20.399999999999999">
      <c r="A101" s="260">
        <v>55</v>
      </c>
      <c r="B101" s="261" t="s">
        <v>470</v>
      </c>
      <c r="C101" s="262" t="s">
        <v>471</v>
      </c>
      <c r="D101" s="263" t="s">
        <v>122</v>
      </c>
      <c r="E101" s="264">
        <v>4</v>
      </c>
      <c r="F101" s="264">
        <v>0</v>
      </c>
      <c r="G101" s="265">
        <f t="shared" si="16"/>
        <v>0</v>
      </c>
      <c r="H101" s="266">
        <v>0</v>
      </c>
      <c r="I101" s="267">
        <f t="shared" si="17"/>
        <v>0</v>
      </c>
      <c r="J101" s="266">
        <v>0</v>
      </c>
      <c r="K101" s="267">
        <f t="shared" si="18"/>
        <v>0</v>
      </c>
      <c r="O101" s="259">
        <v>2</v>
      </c>
      <c r="AA101" s="232">
        <v>1</v>
      </c>
      <c r="AB101" s="232">
        <v>1</v>
      </c>
      <c r="AC101" s="232">
        <v>1</v>
      </c>
      <c r="AZ101" s="232">
        <v>1</v>
      </c>
      <c r="BA101" s="232">
        <f t="shared" si="19"/>
        <v>0</v>
      </c>
      <c r="BB101" s="232">
        <f t="shared" si="20"/>
        <v>0</v>
      </c>
      <c r="BC101" s="232">
        <f t="shared" si="21"/>
        <v>0</v>
      </c>
      <c r="BD101" s="232">
        <f t="shared" si="22"/>
        <v>0</v>
      </c>
      <c r="BE101" s="232">
        <f t="shared" si="23"/>
        <v>0</v>
      </c>
      <c r="CA101" s="259">
        <v>1</v>
      </c>
      <c r="CB101" s="259">
        <v>1</v>
      </c>
    </row>
    <row r="102" spans="1:80">
      <c r="A102" s="260">
        <v>56</v>
      </c>
      <c r="B102" s="261" t="s">
        <v>472</v>
      </c>
      <c r="C102" s="262" t="s">
        <v>473</v>
      </c>
      <c r="D102" s="263" t="s">
        <v>122</v>
      </c>
      <c r="E102" s="264">
        <v>4</v>
      </c>
      <c r="F102" s="264">
        <v>0</v>
      </c>
      <c r="G102" s="265">
        <f t="shared" si="16"/>
        <v>0</v>
      </c>
      <c r="H102" s="266">
        <v>7.0000000000000001E-3</v>
      </c>
      <c r="I102" s="267">
        <f t="shared" si="17"/>
        <v>2.8000000000000001E-2</v>
      </c>
      <c r="J102" s="266">
        <v>0</v>
      </c>
      <c r="K102" s="267">
        <f t="shared" si="18"/>
        <v>0</v>
      </c>
      <c r="O102" s="259">
        <v>2</v>
      </c>
      <c r="AA102" s="232">
        <v>1</v>
      </c>
      <c r="AB102" s="232">
        <v>1</v>
      </c>
      <c r="AC102" s="232">
        <v>1</v>
      </c>
      <c r="AZ102" s="232">
        <v>1</v>
      </c>
      <c r="BA102" s="232">
        <f t="shared" si="19"/>
        <v>0</v>
      </c>
      <c r="BB102" s="232">
        <f t="shared" si="20"/>
        <v>0</v>
      </c>
      <c r="BC102" s="232">
        <f t="shared" si="21"/>
        <v>0</v>
      </c>
      <c r="BD102" s="232">
        <f t="shared" si="22"/>
        <v>0</v>
      </c>
      <c r="BE102" s="232">
        <f t="shared" si="23"/>
        <v>0</v>
      </c>
      <c r="CA102" s="259">
        <v>1</v>
      </c>
      <c r="CB102" s="259">
        <v>1</v>
      </c>
    </row>
    <row r="103" spans="1:80">
      <c r="A103" s="260">
        <v>57</v>
      </c>
      <c r="B103" s="261" t="s">
        <v>474</v>
      </c>
      <c r="C103" s="262" t="s">
        <v>475</v>
      </c>
      <c r="D103" s="263" t="s">
        <v>122</v>
      </c>
      <c r="E103" s="264">
        <v>4</v>
      </c>
      <c r="F103" s="264">
        <v>0</v>
      </c>
      <c r="G103" s="265">
        <f t="shared" si="16"/>
        <v>0</v>
      </c>
      <c r="H103" s="266">
        <v>1.09E-2</v>
      </c>
      <c r="I103" s="267">
        <f t="shared" si="17"/>
        <v>4.36E-2</v>
      </c>
      <c r="J103" s="266"/>
      <c r="K103" s="267">
        <f t="shared" si="18"/>
        <v>0</v>
      </c>
      <c r="O103" s="259">
        <v>2</v>
      </c>
      <c r="AA103" s="232">
        <v>3</v>
      </c>
      <c r="AB103" s="232">
        <v>1</v>
      </c>
      <c r="AC103" s="232" t="s">
        <v>474</v>
      </c>
      <c r="AZ103" s="232">
        <v>1</v>
      </c>
      <c r="BA103" s="232">
        <f t="shared" si="19"/>
        <v>0</v>
      </c>
      <c r="BB103" s="232">
        <f t="shared" si="20"/>
        <v>0</v>
      </c>
      <c r="BC103" s="232">
        <f t="shared" si="21"/>
        <v>0</v>
      </c>
      <c r="BD103" s="232">
        <f t="shared" si="22"/>
        <v>0</v>
      </c>
      <c r="BE103" s="232">
        <f t="shared" si="23"/>
        <v>0</v>
      </c>
      <c r="CA103" s="259">
        <v>3</v>
      </c>
      <c r="CB103" s="259">
        <v>1</v>
      </c>
    </row>
    <row r="104" spans="1:80">
      <c r="A104" s="260">
        <v>58</v>
      </c>
      <c r="B104" s="261" t="s">
        <v>476</v>
      </c>
      <c r="C104" s="262" t="s">
        <v>477</v>
      </c>
      <c r="D104" s="263" t="s">
        <v>122</v>
      </c>
      <c r="E104" s="264">
        <v>4</v>
      </c>
      <c r="F104" s="264">
        <v>0</v>
      </c>
      <c r="G104" s="265">
        <f t="shared" si="16"/>
        <v>0</v>
      </c>
      <c r="H104" s="266">
        <v>3.9E-2</v>
      </c>
      <c r="I104" s="267">
        <f t="shared" si="17"/>
        <v>0.156</v>
      </c>
      <c r="J104" s="266"/>
      <c r="K104" s="267">
        <f t="shared" si="18"/>
        <v>0</v>
      </c>
      <c r="O104" s="259">
        <v>2</v>
      </c>
      <c r="AA104" s="232">
        <v>3</v>
      </c>
      <c r="AB104" s="232">
        <v>1</v>
      </c>
      <c r="AC104" s="232" t="s">
        <v>476</v>
      </c>
      <c r="AZ104" s="232">
        <v>1</v>
      </c>
      <c r="BA104" s="232">
        <f t="shared" si="19"/>
        <v>0</v>
      </c>
      <c r="BB104" s="232">
        <f t="shared" si="20"/>
        <v>0</v>
      </c>
      <c r="BC104" s="232">
        <f t="shared" si="21"/>
        <v>0</v>
      </c>
      <c r="BD104" s="232">
        <f t="shared" si="22"/>
        <v>0</v>
      </c>
      <c r="BE104" s="232">
        <f t="shared" si="23"/>
        <v>0</v>
      </c>
      <c r="CA104" s="259">
        <v>3</v>
      </c>
      <c r="CB104" s="259">
        <v>1</v>
      </c>
    </row>
    <row r="105" spans="1:80">
      <c r="A105" s="260">
        <v>59</v>
      </c>
      <c r="B105" s="261" t="s">
        <v>478</v>
      </c>
      <c r="C105" s="262" t="s">
        <v>479</v>
      </c>
      <c r="D105" s="263" t="s">
        <v>122</v>
      </c>
      <c r="E105" s="264">
        <v>3</v>
      </c>
      <c r="F105" s="264">
        <v>0</v>
      </c>
      <c r="G105" s="265">
        <f t="shared" si="16"/>
        <v>0</v>
      </c>
      <c r="H105" s="266">
        <v>5.5E-2</v>
      </c>
      <c r="I105" s="267">
        <f t="shared" si="17"/>
        <v>0.16500000000000001</v>
      </c>
      <c r="J105" s="266"/>
      <c r="K105" s="267">
        <f t="shared" si="18"/>
        <v>0</v>
      </c>
      <c r="O105" s="259">
        <v>2</v>
      </c>
      <c r="AA105" s="232">
        <v>3</v>
      </c>
      <c r="AB105" s="232">
        <v>1</v>
      </c>
      <c r="AC105" s="232" t="s">
        <v>478</v>
      </c>
      <c r="AZ105" s="232">
        <v>1</v>
      </c>
      <c r="BA105" s="232">
        <f t="shared" si="19"/>
        <v>0</v>
      </c>
      <c r="BB105" s="232">
        <f t="shared" si="20"/>
        <v>0</v>
      </c>
      <c r="BC105" s="232">
        <f t="shared" si="21"/>
        <v>0</v>
      </c>
      <c r="BD105" s="232">
        <f t="shared" si="22"/>
        <v>0</v>
      </c>
      <c r="BE105" s="232">
        <f t="shared" si="23"/>
        <v>0</v>
      </c>
      <c r="CA105" s="259">
        <v>3</v>
      </c>
      <c r="CB105" s="259">
        <v>1</v>
      </c>
    </row>
    <row r="106" spans="1:80">
      <c r="A106" s="260">
        <v>60</v>
      </c>
      <c r="B106" s="261" t="s">
        <v>480</v>
      </c>
      <c r="C106" s="262" t="s">
        <v>481</v>
      </c>
      <c r="D106" s="263" t="s">
        <v>122</v>
      </c>
      <c r="E106" s="264">
        <v>2</v>
      </c>
      <c r="F106" s="264">
        <v>0</v>
      </c>
      <c r="G106" s="265">
        <f t="shared" si="16"/>
        <v>0</v>
      </c>
      <c r="H106" s="266">
        <v>0.26500000000000001</v>
      </c>
      <c r="I106" s="267">
        <f t="shared" si="17"/>
        <v>0.53</v>
      </c>
      <c r="J106" s="266"/>
      <c r="K106" s="267">
        <f t="shared" si="18"/>
        <v>0</v>
      </c>
      <c r="O106" s="259">
        <v>2</v>
      </c>
      <c r="AA106" s="232">
        <v>3</v>
      </c>
      <c r="AB106" s="232">
        <v>1</v>
      </c>
      <c r="AC106" s="232" t="s">
        <v>480</v>
      </c>
      <c r="AZ106" s="232">
        <v>1</v>
      </c>
      <c r="BA106" s="232">
        <f t="shared" si="19"/>
        <v>0</v>
      </c>
      <c r="BB106" s="232">
        <f t="shared" si="20"/>
        <v>0</v>
      </c>
      <c r="BC106" s="232">
        <f t="shared" si="21"/>
        <v>0</v>
      </c>
      <c r="BD106" s="232">
        <f t="shared" si="22"/>
        <v>0</v>
      </c>
      <c r="BE106" s="232">
        <f t="shared" si="23"/>
        <v>0</v>
      </c>
      <c r="CA106" s="259">
        <v>3</v>
      </c>
      <c r="CB106" s="259">
        <v>1</v>
      </c>
    </row>
    <row r="107" spans="1:80">
      <c r="A107" s="260">
        <v>61</v>
      </c>
      <c r="B107" s="261" t="s">
        <v>482</v>
      </c>
      <c r="C107" s="262" t="s">
        <v>483</v>
      </c>
      <c r="D107" s="263" t="s">
        <v>122</v>
      </c>
      <c r="E107" s="264">
        <v>3</v>
      </c>
      <c r="F107" s="264">
        <v>0</v>
      </c>
      <c r="G107" s="265">
        <f t="shared" si="16"/>
        <v>0</v>
      </c>
      <c r="H107" s="266">
        <v>0.53</v>
      </c>
      <c r="I107" s="267">
        <f t="shared" si="17"/>
        <v>1.59</v>
      </c>
      <c r="J107" s="266"/>
      <c r="K107" s="267">
        <f t="shared" si="18"/>
        <v>0</v>
      </c>
      <c r="O107" s="259">
        <v>2</v>
      </c>
      <c r="AA107" s="232">
        <v>3</v>
      </c>
      <c r="AB107" s="232">
        <v>1</v>
      </c>
      <c r="AC107" s="232" t="s">
        <v>482</v>
      </c>
      <c r="AZ107" s="232">
        <v>1</v>
      </c>
      <c r="BA107" s="232">
        <f t="shared" si="19"/>
        <v>0</v>
      </c>
      <c r="BB107" s="232">
        <f t="shared" si="20"/>
        <v>0</v>
      </c>
      <c r="BC107" s="232">
        <f t="shared" si="21"/>
        <v>0</v>
      </c>
      <c r="BD107" s="232">
        <f t="shared" si="22"/>
        <v>0</v>
      </c>
      <c r="BE107" s="232">
        <f t="shared" si="23"/>
        <v>0</v>
      </c>
      <c r="CA107" s="259">
        <v>3</v>
      </c>
      <c r="CB107" s="259">
        <v>1</v>
      </c>
    </row>
    <row r="108" spans="1:80">
      <c r="A108" s="260">
        <v>62</v>
      </c>
      <c r="B108" s="261" t="s">
        <v>484</v>
      </c>
      <c r="C108" s="262" t="s">
        <v>485</v>
      </c>
      <c r="D108" s="263" t="s">
        <v>122</v>
      </c>
      <c r="E108" s="264">
        <v>9</v>
      </c>
      <c r="F108" s="264">
        <v>0</v>
      </c>
      <c r="G108" s="265">
        <f t="shared" si="16"/>
        <v>0</v>
      </c>
      <c r="H108" s="266">
        <v>2E-3</v>
      </c>
      <c r="I108" s="267">
        <f t="shared" si="17"/>
        <v>1.8000000000000002E-2</v>
      </c>
      <c r="J108" s="266"/>
      <c r="K108" s="267">
        <f t="shared" si="18"/>
        <v>0</v>
      </c>
      <c r="O108" s="259">
        <v>2</v>
      </c>
      <c r="AA108" s="232">
        <v>3</v>
      </c>
      <c r="AB108" s="232">
        <v>1</v>
      </c>
      <c r="AC108" s="232" t="s">
        <v>484</v>
      </c>
      <c r="AZ108" s="232">
        <v>1</v>
      </c>
      <c r="BA108" s="232">
        <f t="shared" si="19"/>
        <v>0</v>
      </c>
      <c r="BB108" s="232">
        <f t="shared" si="20"/>
        <v>0</v>
      </c>
      <c r="BC108" s="232">
        <f t="shared" si="21"/>
        <v>0</v>
      </c>
      <c r="BD108" s="232">
        <f t="shared" si="22"/>
        <v>0</v>
      </c>
      <c r="BE108" s="232">
        <f t="shared" si="23"/>
        <v>0</v>
      </c>
      <c r="CA108" s="259">
        <v>3</v>
      </c>
      <c r="CB108" s="259">
        <v>1</v>
      </c>
    </row>
    <row r="109" spans="1:80">
      <c r="A109" s="260">
        <v>63</v>
      </c>
      <c r="B109" s="261" t="s">
        <v>486</v>
      </c>
      <c r="C109" s="262" t="s">
        <v>487</v>
      </c>
      <c r="D109" s="263" t="s">
        <v>122</v>
      </c>
      <c r="E109" s="264">
        <v>4</v>
      </c>
      <c r="F109" s="264">
        <v>0</v>
      </c>
      <c r="G109" s="265">
        <f t="shared" si="16"/>
        <v>0</v>
      </c>
      <c r="H109" s="266">
        <v>0.158</v>
      </c>
      <c r="I109" s="267">
        <f t="shared" si="17"/>
        <v>0.63200000000000001</v>
      </c>
      <c r="J109" s="266"/>
      <c r="K109" s="267">
        <f t="shared" si="18"/>
        <v>0</v>
      </c>
      <c r="O109" s="259">
        <v>2</v>
      </c>
      <c r="AA109" s="232">
        <v>12</v>
      </c>
      <c r="AB109" s="232">
        <v>1</v>
      </c>
      <c r="AC109" s="232">
        <v>48</v>
      </c>
      <c r="AZ109" s="232">
        <v>1</v>
      </c>
      <c r="BA109" s="232">
        <f t="shared" si="19"/>
        <v>0</v>
      </c>
      <c r="BB109" s="232">
        <f t="shared" si="20"/>
        <v>0</v>
      </c>
      <c r="BC109" s="232">
        <f t="shared" si="21"/>
        <v>0</v>
      </c>
      <c r="BD109" s="232">
        <f t="shared" si="22"/>
        <v>0</v>
      </c>
      <c r="BE109" s="232">
        <f t="shared" si="23"/>
        <v>0</v>
      </c>
      <c r="CA109" s="259">
        <v>12</v>
      </c>
      <c r="CB109" s="259">
        <v>1</v>
      </c>
    </row>
    <row r="110" spans="1:80">
      <c r="A110" s="260">
        <v>64</v>
      </c>
      <c r="B110" s="261" t="s">
        <v>488</v>
      </c>
      <c r="C110" s="262" t="s">
        <v>489</v>
      </c>
      <c r="D110" s="263" t="s">
        <v>122</v>
      </c>
      <c r="E110" s="264">
        <v>4</v>
      </c>
      <c r="F110" s="264">
        <v>0</v>
      </c>
      <c r="G110" s="265">
        <f t="shared" si="16"/>
        <v>0</v>
      </c>
      <c r="H110" s="266">
        <v>0.44900000000000001</v>
      </c>
      <c r="I110" s="267">
        <f t="shared" si="17"/>
        <v>1.796</v>
      </c>
      <c r="J110" s="266"/>
      <c r="K110" s="267">
        <f t="shared" si="18"/>
        <v>0</v>
      </c>
      <c r="O110" s="259">
        <v>2</v>
      </c>
      <c r="AA110" s="232">
        <v>12</v>
      </c>
      <c r="AB110" s="232">
        <v>1</v>
      </c>
      <c r="AC110" s="232">
        <v>49</v>
      </c>
      <c r="AZ110" s="232">
        <v>1</v>
      </c>
      <c r="BA110" s="232">
        <f t="shared" si="19"/>
        <v>0</v>
      </c>
      <c r="BB110" s="232">
        <f t="shared" si="20"/>
        <v>0</v>
      </c>
      <c r="BC110" s="232">
        <f t="shared" si="21"/>
        <v>0</v>
      </c>
      <c r="BD110" s="232">
        <f t="shared" si="22"/>
        <v>0</v>
      </c>
      <c r="BE110" s="232">
        <f t="shared" si="23"/>
        <v>0</v>
      </c>
      <c r="CA110" s="259">
        <v>12</v>
      </c>
      <c r="CB110" s="259">
        <v>1</v>
      </c>
    </row>
    <row r="111" spans="1:80">
      <c r="A111" s="278"/>
      <c r="B111" s="279" t="s">
        <v>100</v>
      </c>
      <c r="C111" s="280" t="s">
        <v>465</v>
      </c>
      <c r="D111" s="281"/>
      <c r="E111" s="282"/>
      <c r="F111" s="283"/>
      <c r="G111" s="284">
        <f>SUM(G98:G110)</f>
        <v>0</v>
      </c>
      <c r="H111" s="285"/>
      <c r="I111" s="286">
        <f>SUM(I98:I110)</f>
        <v>4.9585999999999997</v>
      </c>
      <c r="J111" s="285"/>
      <c r="K111" s="286">
        <f>SUM(K98:K110)</f>
        <v>0</v>
      </c>
      <c r="O111" s="259">
        <v>4</v>
      </c>
      <c r="BA111" s="287">
        <f>SUM(BA98:BA110)</f>
        <v>0</v>
      </c>
      <c r="BB111" s="287">
        <f>SUM(BB98:BB110)</f>
        <v>0</v>
      </c>
      <c r="BC111" s="287">
        <f>SUM(BC98:BC110)</f>
        <v>0</v>
      </c>
      <c r="BD111" s="287">
        <f>SUM(BD98:BD110)</f>
        <v>0</v>
      </c>
      <c r="BE111" s="287">
        <f>SUM(BE98:BE110)</f>
        <v>0</v>
      </c>
    </row>
    <row r="112" spans="1:80">
      <c r="A112" s="249" t="s">
        <v>97</v>
      </c>
      <c r="B112" s="250" t="s">
        <v>171</v>
      </c>
      <c r="C112" s="251" t="s">
        <v>172</v>
      </c>
      <c r="D112" s="252"/>
      <c r="E112" s="253"/>
      <c r="F112" s="253"/>
      <c r="G112" s="254"/>
      <c r="H112" s="255"/>
      <c r="I112" s="256"/>
      <c r="J112" s="257"/>
      <c r="K112" s="258"/>
      <c r="O112" s="259">
        <v>1</v>
      </c>
    </row>
    <row r="113" spans="1:80" ht="20.399999999999999">
      <c r="A113" s="260">
        <v>65</v>
      </c>
      <c r="B113" s="261" t="s">
        <v>490</v>
      </c>
      <c r="C113" s="262" t="s">
        <v>491</v>
      </c>
      <c r="D113" s="263" t="s">
        <v>144</v>
      </c>
      <c r="E113" s="264">
        <v>0.75</v>
      </c>
      <c r="F113" s="264">
        <v>0</v>
      </c>
      <c r="G113" s="265">
        <f>E113*F113</f>
        <v>0</v>
      </c>
      <c r="H113" s="266">
        <v>1.47E-3</v>
      </c>
      <c r="I113" s="267">
        <f>E113*H113</f>
        <v>1.1025E-3</v>
      </c>
      <c r="J113" s="266"/>
      <c r="K113" s="267">
        <f>E113*J113</f>
        <v>0</v>
      </c>
      <c r="O113" s="259">
        <v>2</v>
      </c>
      <c r="AA113" s="232">
        <v>12</v>
      </c>
      <c r="AB113" s="232">
        <v>0</v>
      </c>
      <c r="AC113" s="232">
        <v>14</v>
      </c>
      <c r="AZ113" s="232">
        <v>1</v>
      </c>
      <c r="BA113" s="232">
        <f>IF(AZ113=1,G113,0)</f>
        <v>0</v>
      </c>
      <c r="BB113" s="232">
        <f>IF(AZ113=2,G113,0)</f>
        <v>0</v>
      </c>
      <c r="BC113" s="232">
        <f>IF(AZ113=3,G113,0)</f>
        <v>0</v>
      </c>
      <c r="BD113" s="232">
        <f>IF(AZ113=4,G113,0)</f>
        <v>0</v>
      </c>
      <c r="BE113" s="232">
        <f>IF(AZ113=5,G113,0)</f>
        <v>0</v>
      </c>
      <c r="CA113" s="259">
        <v>12</v>
      </c>
      <c r="CB113" s="259">
        <v>0</v>
      </c>
    </row>
    <row r="114" spans="1:80">
      <c r="A114" s="278"/>
      <c r="B114" s="279" t="s">
        <v>100</v>
      </c>
      <c r="C114" s="280" t="s">
        <v>173</v>
      </c>
      <c r="D114" s="281"/>
      <c r="E114" s="282"/>
      <c r="F114" s="283"/>
      <c r="G114" s="284">
        <f>SUM(G112:G113)</f>
        <v>0</v>
      </c>
      <c r="H114" s="285"/>
      <c r="I114" s="286">
        <f>SUM(I112:I113)</f>
        <v>1.1025E-3</v>
      </c>
      <c r="J114" s="285"/>
      <c r="K114" s="286">
        <f>SUM(K112:K113)</f>
        <v>0</v>
      </c>
      <c r="O114" s="259">
        <v>4</v>
      </c>
      <c r="BA114" s="287">
        <f>SUM(BA112:BA113)</f>
        <v>0</v>
      </c>
      <c r="BB114" s="287">
        <f>SUM(BB112:BB113)</f>
        <v>0</v>
      </c>
      <c r="BC114" s="287">
        <f>SUM(BC112:BC113)</f>
        <v>0</v>
      </c>
      <c r="BD114" s="287">
        <f>SUM(BD112:BD113)</f>
        <v>0</v>
      </c>
      <c r="BE114" s="287">
        <f>SUM(BE112:BE113)</f>
        <v>0</v>
      </c>
    </row>
    <row r="115" spans="1:80">
      <c r="A115" s="249" t="s">
        <v>97</v>
      </c>
      <c r="B115" s="250" t="s">
        <v>184</v>
      </c>
      <c r="C115" s="251" t="s">
        <v>185</v>
      </c>
      <c r="D115" s="252"/>
      <c r="E115" s="253"/>
      <c r="F115" s="253"/>
      <c r="G115" s="254"/>
      <c r="H115" s="255"/>
      <c r="I115" s="256"/>
      <c r="J115" s="257"/>
      <c r="K115" s="258"/>
      <c r="O115" s="259">
        <v>1</v>
      </c>
    </row>
    <row r="116" spans="1:80">
      <c r="A116" s="260">
        <v>66</v>
      </c>
      <c r="B116" s="261" t="s">
        <v>492</v>
      </c>
      <c r="C116" s="262" t="s">
        <v>493</v>
      </c>
      <c r="D116" s="263" t="s">
        <v>189</v>
      </c>
      <c r="E116" s="264">
        <v>301.04758093999999</v>
      </c>
      <c r="F116" s="264">
        <v>0</v>
      </c>
      <c r="G116" s="265">
        <f>E116*F116</f>
        <v>0</v>
      </c>
      <c r="H116" s="266">
        <v>0</v>
      </c>
      <c r="I116" s="267">
        <f>E116*H116</f>
        <v>0</v>
      </c>
      <c r="J116" s="266"/>
      <c r="K116" s="267">
        <f>E116*J116</f>
        <v>0</v>
      </c>
      <c r="O116" s="259">
        <v>2</v>
      </c>
      <c r="AA116" s="232">
        <v>7</v>
      </c>
      <c r="AB116" s="232">
        <v>1</v>
      </c>
      <c r="AC116" s="232">
        <v>2</v>
      </c>
      <c r="AZ116" s="232">
        <v>1</v>
      </c>
      <c r="BA116" s="232">
        <f>IF(AZ116=1,G116,0)</f>
        <v>0</v>
      </c>
      <c r="BB116" s="232">
        <f>IF(AZ116=2,G116,0)</f>
        <v>0</v>
      </c>
      <c r="BC116" s="232">
        <f>IF(AZ116=3,G116,0)</f>
        <v>0</v>
      </c>
      <c r="BD116" s="232">
        <f>IF(AZ116=4,G116,0)</f>
        <v>0</v>
      </c>
      <c r="BE116" s="232">
        <f>IF(AZ116=5,G116,0)</f>
        <v>0</v>
      </c>
      <c r="CA116" s="259">
        <v>7</v>
      </c>
      <c r="CB116" s="259">
        <v>1</v>
      </c>
    </row>
    <row r="117" spans="1:80">
      <c r="A117" s="278"/>
      <c r="B117" s="279" t="s">
        <v>100</v>
      </c>
      <c r="C117" s="280" t="s">
        <v>186</v>
      </c>
      <c r="D117" s="281"/>
      <c r="E117" s="282"/>
      <c r="F117" s="283"/>
      <c r="G117" s="284">
        <f>SUM(G115:G116)</f>
        <v>0</v>
      </c>
      <c r="H117" s="285"/>
      <c r="I117" s="286">
        <f>SUM(I115:I116)</f>
        <v>0</v>
      </c>
      <c r="J117" s="285"/>
      <c r="K117" s="286">
        <f>SUM(K115:K116)</f>
        <v>0</v>
      </c>
      <c r="O117" s="259">
        <v>4</v>
      </c>
      <c r="BA117" s="287">
        <f>SUM(BA115:BA116)</f>
        <v>0</v>
      </c>
      <c r="BB117" s="287">
        <f>SUM(BB115:BB116)</f>
        <v>0</v>
      </c>
      <c r="BC117" s="287">
        <f>SUM(BC115:BC116)</f>
        <v>0</v>
      </c>
      <c r="BD117" s="287">
        <f>SUM(BD115:BD116)</f>
        <v>0</v>
      </c>
      <c r="BE117" s="287">
        <f>SUM(BE115:BE116)</f>
        <v>0</v>
      </c>
    </row>
    <row r="118" spans="1:80">
      <c r="A118" s="249" t="s">
        <v>97</v>
      </c>
      <c r="B118" s="250" t="s">
        <v>202</v>
      </c>
      <c r="C118" s="251" t="s">
        <v>203</v>
      </c>
      <c r="D118" s="252"/>
      <c r="E118" s="253"/>
      <c r="F118" s="253"/>
      <c r="G118" s="254"/>
      <c r="H118" s="255"/>
      <c r="I118" s="256"/>
      <c r="J118" s="257"/>
      <c r="K118" s="258"/>
      <c r="O118" s="259">
        <v>1</v>
      </c>
    </row>
    <row r="119" spans="1:80">
      <c r="A119" s="260">
        <v>67</v>
      </c>
      <c r="B119" s="261" t="s">
        <v>494</v>
      </c>
      <c r="C119" s="262" t="s">
        <v>495</v>
      </c>
      <c r="D119" s="263" t="s">
        <v>189</v>
      </c>
      <c r="E119" s="264">
        <v>1.8</v>
      </c>
      <c r="F119" s="264">
        <v>0</v>
      </c>
      <c r="G119" s="265">
        <f>E119*F119</f>
        <v>0</v>
      </c>
      <c r="H119" s="266">
        <v>0</v>
      </c>
      <c r="I119" s="267">
        <f>E119*H119</f>
        <v>0</v>
      </c>
      <c r="J119" s="266"/>
      <c r="K119" s="267">
        <f>E119*J119</f>
        <v>0</v>
      </c>
      <c r="O119" s="259">
        <v>2</v>
      </c>
      <c r="AA119" s="232">
        <v>8</v>
      </c>
      <c r="AB119" s="232">
        <v>0</v>
      </c>
      <c r="AC119" s="232">
        <v>3</v>
      </c>
      <c r="AZ119" s="232">
        <v>1</v>
      </c>
      <c r="BA119" s="232">
        <f>IF(AZ119=1,G119,0)</f>
        <v>0</v>
      </c>
      <c r="BB119" s="232">
        <f>IF(AZ119=2,G119,0)</f>
        <v>0</v>
      </c>
      <c r="BC119" s="232">
        <f>IF(AZ119=3,G119,0)</f>
        <v>0</v>
      </c>
      <c r="BD119" s="232">
        <f>IF(AZ119=4,G119,0)</f>
        <v>0</v>
      </c>
      <c r="BE119" s="232">
        <f>IF(AZ119=5,G119,0)</f>
        <v>0</v>
      </c>
      <c r="CA119" s="259">
        <v>8</v>
      </c>
      <c r="CB119" s="259">
        <v>0</v>
      </c>
    </row>
    <row r="120" spans="1:80">
      <c r="A120" s="260">
        <v>68</v>
      </c>
      <c r="B120" s="261" t="s">
        <v>205</v>
      </c>
      <c r="C120" s="262" t="s">
        <v>206</v>
      </c>
      <c r="D120" s="263" t="s">
        <v>189</v>
      </c>
      <c r="E120" s="264">
        <v>1.8</v>
      </c>
      <c r="F120" s="264">
        <v>0</v>
      </c>
      <c r="G120" s="265">
        <f>E120*F120</f>
        <v>0</v>
      </c>
      <c r="H120" s="266">
        <v>0</v>
      </c>
      <c r="I120" s="267">
        <f>E120*H120</f>
        <v>0</v>
      </c>
      <c r="J120" s="266"/>
      <c r="K120" s="267">
        <f>E120*J120</f>
        <v>0</v>
      </c>
      <c r="O120" s="259">
        <v>2</v>
      </c>
      <c r="AA120" s="232">
        <v>8</v>
      </c>
      <c r="AB120" s="232">
        <v>0</v>
      </c>
      <c r="AC120" s="232">
        <v>3</v>
      </c>
      <c r="AZ120" s="232">
        <v>1</v>
      </c>
      <c r="BA120" s="232">
        <f>IF(AZ120=1,G120,0)</f>
        <v>0</v>
      </c>
      <c r="BB120" s="232">
        <f>IF(AZ120=2,G120,0)</f>
        <v>0</v>
      </c>
      <c r="BC120" s="232">
        <f>IF(AZ120=3,G120,0)</f>
        <v>0</v>
      </c>
      <c r="BD120" s="232">
        <f>IF(AZ120=4,G120,0)</f>
        <v>0</v>
      </c>
      <c r="BE120" s="232">
        <f>IF(AZ120=5,G120,0)</f>
        <v>0</v>
      </c>
      <c r="CA120" s="259">
        <v>8</v>
      </c>
      <c r="CB120" s="259">
        <v>0</v>
      </c>
    </row>
    <row r="121" spans="1:80">
      <c r="A121" s="260">
        <v>69</v>
      </c>
      <c r="B121" s="261" t="s">
        <v>207</v>
      </c>
      <c r="C121" s="262" t="s">
        <v>208</v>
      </c>
      <c r="D121" s="263" t="s">
        <v>189</v>
      </c>
      <c r="E121" s="264">
        <v>19.8</v>
      </c>
      <c r="F121" s="264">
        <v>0</v>
      </c>
      <c r="G121" s="265">
        <f>E121*F121</f>
        <v>0</v>
      </c>
      <c r="H121" s="266">
        <v>0</v>
      </c>
      <c r="I121" s="267">
        <f>E121*H121</f>
        <v>0</v>
      </c>
      <c r="J121" s="266"/>
      <c r="K121" s="267">
        <f>E121*J121</f>
        <v>0</v>
      </c>
      <c r="O121" s="259">
        <v>2</v>
      </c>
      <c r="AA121" s="232">
        <v>8</v>
      </c>
      <c r="AB121" s="232">
        <v>0</v>
      </c>
      <c r="AC121" s="232">
        <v>3</v>
      </c>
      <c r="AZ121" s="232">
        <v>1</v>
      </c>
      <c r="BA121" s="232">
        <f>IF(AZ121=1,G121,0)</f>
        <v>0</v>
      </c>
      <c r="BB121" s="232">
        <f>IF(AZ121=2,G121,0)</f>
        <v>0</v>
      </c>
      <c r="BC121" s="232">
        <f>IF(AZ121=3,G121,0)</f>
        <v>0</v>
      </c>
      <c r="BD121" s="232">
        <f>IF(AZ121=4,G121,0)</f>
        <v>0</v>
      </c>
      <c r="BE121" s="232">
        <f>IF(AZ121=5,G121,0)</f>
        <v>0</v>
      </c>
      <c r="CA121" s="259">
        <v>8</v>
      </c>
      <c r="CB121" s="259">
        <v>0</v>
      </c>
    </row>
    <row r="122" spans="1:80">
      <c r="A122" s="260">
        <v>70</v>
      </c>
      <c r="B122" s="261" t="s">
        <v>209</v>
      </c>
      <c r="C122" s="262" t="s">
        <v>210</v>
      </c>
      <c r="D122" s="263" t="s">
        <v>189</v>
      </c>
      <c r="E122" s="264">
        <v>1.8</v>
      </c>
      <c r="F122" s="264">
        <v>0</v>
      </c>
      <c r="G122" s="265">
        <f>E122*F122</f>
        <v>0</v>
      </c>
      <c r="H122" s="266">
        <v>0</v>
      </c>
      <c r="I122" s="267">
        <f>E122*H122</f>
        <v>0</v>
      </c>
      <c r="J122" s="266"/>
      <c r="K122" s="267">
        <f>E122*J122</f>
        <v>0</v>
      </c>
      <c r="O122" s="259">
        <v>2</v>
      </c>
      <c r="AA122" s="232">
        <v>8</v>
      </c>
      <c r="AB122" s="232">
        <v>0</v>
      </c>
      <c r="AC122" s="232">
        <v>3</v>
      </c>
      <c r="AZ122" s="232">
        <v>1</v>
      </c>
      <c r="BA122" s="232">
        <f>IF(AZ122=1,G122,0)</f>
        <v>0</v>
      </c>
      <c r="BB122" s="232">
        <f>IF(AZ122=2,G122,0)</f>
        <v>0</v>
      </c>
      <c r="BC122" s="232">
        <f>IF(AZ122=3,G122,0)</f>
        <v>0</v>
      </c>
      <c r="BD122" s="232">
        <f>IF(AZ122=4,G122,0)</f>
        <v>0</v>
      </c>
      <c r="BE122" s="232">
        <f>IF(AZ122=5,G122,0)</f>
        <v>0</v>
      </c>
      <c r="CA122" s="259">
        <v>8</v>
      </c>
      <c r="CB122" s="259">
        <v>0</v>
      </c>
    </row>
    <row r="123" spans="1:80">
      <c r="A123" s="278"/>
      <c r="B123" s="279" t="s">
        <v>100</v>
      </c>
      <c r="C123" s="280" t="s">
        <v>204</v>
      </c>
      <c r="D123" s="281"/>
      <c r="E123" s="282"/>
      <c r="F123" s="283"/>
      <c r="G123" s="284">
        <f>SUM(G118:G122)</f>
        <v>0</v>
      </c>
      <c r="H123" s="285"/>
      <c r="I123" s="286">
        <f>SUM(I118:I122)</f>
        <v>0</v>
      </c>
      <c r="J123" s="285"/>
      <c r="K123" s="286">
        <f>SUM(K118:K122)</f>
        <v>0</v>
      </c>
      <c r="O123" s="259">
        <v>4</v>
      </c>
      <c r="BA123" s="287">
        <f>SUM(BA118:BA122)</f>
        <v>0</v>
      </c>
      <c r="BB123" s="287">
        <f>SUM(BB118:BB122)</f>
        <v>0</v>
      </c>
      <c r="BC123" s="287">
        <f>SUM(BC118:BC122)</f>
        <v>0</v>
      </c>
      <c r="BD123" s="287">
        <f>SUM(BD118:BD122)</f>
        <v>0</v>
      </c>
      <c r="BE123" s="287">
        <f>SUM(BE118:BE122)</f>
        <v>0</v>
      </c>
    </row>
    <row r="124" spans="1:80">
      <c r="E124" s="232"/>
    </row>
    <row r="125" spans="1:80">
      <c r="E125" s="232"/>
    </row>
    <row r="126" spans="1:80">
      <c r="E126" s="232"/>
    </row>
    <row r="127" spans="1:80">
      <c r="E127" s="232"/>
    </row>
    <row r="128" spans="1:80">
      <c r="E128" s="232"/>
    </row>
    <row r="129" spans="5:5">
      <c r="E129" s="232"/>
    </row>
    <row r="130" spans="5:5">
      <c r="E130" s="232"/>
    </row>
    <row r="131" spans="5:5">
      <c r="E131" s="232"/>
    </row>
    <row r="132" spans="5:5">
      <c r="E132" s="232"/>
    </row>
    <row r="133" spans="5:5">
      <c r="E133" s="232"/>
    </row>
    <row r="134" spans="5:5">
      <c r="E134" s="232"/>
    </row>
    <row r="135" spans="5:5">
      <c r="E135" s="232"/>
    </row>
    <row r="136" spans="5:5">
      <c r="E136" s="232"/>
    </row>
    <row r="137" spans="5:5">
      <c r="E137" s="232"/>
    </row>
    <row r="138" spans="5:5">
      <c r="E138" s="232"/>
    </row>
    <row r="139" spans="5:5">
      <c r="E139" s="232"/>
    </row>
    <row r="140" spans="5:5">
      <c r="E140" s="232"/>
    </row>
    <row r="141" spans="5:5">
      <c r="E141" s="232"/>
    </row>
    <row r="142" spans="5:5">
      <c r="E142" s="232"/>
    </row>
    <row r="143" spans="5:5">
      <c r="E143" s="232"/>
    </row>
    <row r="144" spans="5:5">
      <c r="E144" s="232"/>
    </row>
    <row r="145" spans="1:7">
      <c r="E145" s="232"/>
    </row>
    <row r="146" spans="1:7">
      <c r="E146" s="232"/>
    </row>
    <row r="147" spans="1:7">
      <c r="A147" s="277"/>
      <c r="B147" s="277"/>
      <c r="C147" s="277"/>
      <c r="D147" s="277"/>
      <c r="E147" s="277"/>
      <c r="F147" s="277"/>
      <c r="G147" s="277"/>
    </row>
    <row r="148" spans="1:7">
      <c r="A148" s="277"/>
      <c r="B148" s="277"/>
      <c r="C148" s="277"/>
      <c r="D148" s="277"/>
      <c r="E148" s="277"/>
      <c r="F148" s="277"/>
      <c r="G148" s="277"/>
    </row>
    <row r="149" spans="1:7">
      <c r="A149" s="277"/>
      <c r="B149" s="277"/>
      <c r="C149" s="277"/>
      <c r="D149" s="277"/>
      <c r="E149" s="277"/>
      <c r="F149" s="277"/>
      <c r="G149" s="277"/>
    </row>
    <row r="150" spans="1:7">
      <c r="A150" s="277"/>
      <c r="B150" s="277"/>
      <c r="C150" s="277"/>
      <c r="D150" s="277"/>
      <c r="E150" s="277"/>
      <c r="F150" s="277"/>
      <c r="G150" s="277"/>
    </row>
    <row r="151" spans="1:7">
      <c r="E151" s="232"/>
    </row>
    <row r="152" spans="1:7">
      <c r="E152" s="232"/>
    </row>
    <row r="153" spans="1:7">
      <c r="E153" s="232"/>
    </row>
    <row r="154" spans="1:7">
      <c r="E154" s="232"/>
    </row>
    <row r="155" spans="1:7">
      <c r="E155" s="232"/>
    </row>
    <row r="156" spans="1:7">
      <c r="E156" s="232"/>
    </row>
    <row r="157" spans="1:7">
      <c r="E157" s="232"/>
    </row>
    <row r="158" spans="1:7">
      <c r="E158" s="232"/>
    </row>
    <row r="159" spans="1:7">
      <c r="E159" s="232"/>
    </row>
    <row r="160" spans="1:7">
      <c r="E160" s="232"/>
    </row>
    <row r="161" spans="5:5">
      <c r="E161" s="232"/>
    </row>
    <row r="162" spans="5:5">
      <c r="E162" s="232"/>
    </row>
    <row r="163" spans="5:5">
      <c r="E163" s="232"/>
    </row>
    <row r="164" spans="5:5">
      <c r="E164" s="232"/>
    </row>
    <row r="165" spans="5:5">
      <c r="E165" s="232"/>
    </row>
    <row r="166" spans="5:5">
      <c r="E166" s="232"/>
    </row>
    <row r="167" spans="5:5">
      <c r="E167" s="232"/>
    </row>
    <row r="168" spans="5:5">
      <c r="E168" s="232"/>
    </row>
    <row r="169" spans="5:5">
      <c r="E169" s="232"/>
    </row>
    <row r="170" spans="5:5">
      <c r="E170" s="232"/>
    </row>
    <row r="171" spans="5:5">
      <c r="E171" s="232"/>
    </row>
    <row r="172" spans="5:5">
      <c r="E172" s="232"/>
    </row>
    <row r="173" spans="5:5">
      <c r="E173" s="232"/>
    </row>
    <row r="174" spans="5:5">
      <c r="E174" s="232"/>
    </row>
    <row r="175" spans="5:5">
      <c r="E175" s="232"/>
    </row>
    <row r="176" spans="5:5">
      <c r="E176" s="232"/>
    </row>
    <row r="177" spans="1:7">
      <c r="E177" s="232"/>
    </row>
    <row r="178" spans="1:7">
      <c r="E178" s="232"/>
    </row>
    <row r="179" spans="1:7">
      <c r="E179" s="232"/>
    </row>
    <row r="180" spans="1:7">
      <c r="E180" s="232"/>
    </row>
    <row r="181" spans="1:7">
      <c r="E181" s="232"/>
    </row>
    <row r="182" spans="1:7">
      <c r="A182" s="288"/>
      <c r="B182" s="288"/>
    </row>
    <row r="183" spans="1:7">
      <c r="A183" s="277"/>
      <c r="B183" s="277"/>
      <c r="C183" s="289"/>
      <c r="D183" s="289"/>
      <c r="E183" s="290"/>
      <c r="F183" s="289"/>
      <c r="G183" s="291"/>
    </row>
    <row r="184" spans="1:7">
      <c r="A184" s="292"/>
      <c r="B184" s="292"/>
      <c r="C184" s="277"/>
      <c r="D184" s="277"/>
      <c r="E184" s="293"/>
      <c r="F184" s="277"/>
      <c r="G184" s="277"/>
    </row>
    <row r="185" spans="1:7">
      <c r="A185" s="277"/>
      <c r="B185" s="277"/>
      <c r="C185" s="277"/>
      <c r="D185" s="277"/>
      <c r="E185" s="293"/>
      <c r="F185" s="277"/>
      <c r="G185" s="277"/>
    </row>
    <row r="186" spans="1:7">
      <c r="A186" s="277"/>
      <c r="B186" s="277"/>
      <c r="C186" s="277"/>
      <c r="D186" s="277"/>
      <c r="E186" s="293"/>
      <c r="F186" s="277"/>
      <c r="G186" s="277"/>
    </row>
    <row r="187" spans="1:7">
      <c r="A187" s="277"/>
      <c r="B187" s="277"/>
      <c r="C187" s="277"/>
      <c r="D187" s="277"/>
      <c r="E187" s="293"/>
      <c r="F187" s="277"/>
      <c r="G187" s="277"/>
    </row>
    <row r="188" spans="1:7">
      <c r="A188" s="277"/>
      <c r="B188" s="277"/>
      <c r="C188" s="277"/>
      <c r="D188" s="277"/>
      <c r="E188" s="293"/>
      <c r="F188" s="277"/>
      <c r="G188" s="277"/>
    </row>
    <row r="189" spans="1:7">
      <c r="A189" s="277"/>
      <c r="B189" s="277"/>
      <c r="C189" s="277"/>
      <c r="D189" s="277"/>
      <c r="E189" s="293"/>
      <c r="F189" s="277"/>
      <c r="G189" s="277"/>
    </row>
    <row r="190" spans="1:7">
      <c r="A190" s="277"/>
      <c r="B190" s="277"/>
      <c r="C190" s="277"/>
      <c r="D190" s="277"/>
      <c r="E190" s="293"/>
      <c r="F190" s="277"/>
      <c r="G190" s="277"/>
    </row>
    <row r="191" spans="1:7">
      <c r="A191" s="277"/>
      <c r="B191" s="277"/>
      <c r="C191" s="277"/>
      <c r="D191" s="277"/>
      <c r="E191" s="293"/>
      <c r="F191" s="277"/>
      <c r="G191" s="277"/>
    </row>
    <row r="192" spans="1:7">
      <c r="A192" s="277"/>
      <c r="B192" s="277"/>
      <c r="C192" s="277"/>
      <c r="D192" s="277"/>
      <c r="E192" s="293"/>
      <c r="F192" s="277"/>
      <c r="G192" s="277"/>
    </row>
    <row r="193" spans="1:7">
      <c r="A193" s="277"/>
      <c r="B193" s="277"/>
      <c r="C193" s="277"/>
      <c r="D193" s="277"/>
      <c r="E193" s="293"/>
      <c r="F193" s="277"/>
      <c r="G193" s="277"/>
    </row>
    <row r="194" spans="1:7">
      <c r="A194" s="277"/>
      <c r="B194" s="277"/>
      <c r="C194" s="277"/>
      <c r="D194" s="277"/>
      <c r="E194" s="293"/>
      <c r="F194" s="277"/>
      <c r="G194" s="277"/>
    </row>
    <row r="195" spans="1:7">
      <c r="A195" s="277"/>
      <c r="B195" s="277"/>
      <c r="C195" s="277"/>
      <c r="D195" s="277"/>
      <c r="E195" s="293"/>
      <c r="F195" s="277"/>
      <c r="G195" s="277"/>
    </row>
    <row r="196" spans="1:7">
      <c r="A196" s="277"/>
      <c r="B196" s="277"/>
      <c r="C196" s="277"/>
      <c r="D196" s="277"/>
      <c r="E196" s="293"/>
      <c r="F196" s="277"/>
      <c r="G196" s="277"/>
    </row>
  </sheetData>
  <mergeCells count="33">
    <mergeCell ref="C15:D15"/>
    <mergeCell ref="C17:D17"/>
    <mergeCell ref="C19:D19"/>
    <mergeCell ref="A1:G1"/>
    <mergeCell ref="A3:B3"/>
    <mergeCell ref="A4:B4"/>
    <mergeCell ref="E4:G4"/>
    <mergeCell ref="C9:D9"/>
    <mergeCell ref="C12:D12"/>
    <mergeCell ref="C40:D40"/>
    <mergeCell ref="C42:D42"/>
    <mergeCell ref="C44:D44"/>
    <mergeCell ref="C20:D20"/>
    <mergeCell ref="C22:D22"/>
    <mergeCell ref="C24:D24"/>
    <mergeCell ref="C26:D26"/>
    <mergeCell ref="C28:D28"/>
    <mergeCell ref="C30:D30"/>
    <mergeCell ref="C32:G32"/>
    <mergeCell ref="C33:D33"/>
    <mergeCell ref="C35:D35"/>
    <mergeCell ref="C37:D37"/>
    <mergeCell ref="C38:D38"/>
    <mergeCell ref="C74:D74"/>
    <mergeCell ref="C87:G87"/>
    <mergeCell ref="C56:D56"/>
    <mergeCell ref="C58:D58"/>
    <mergeCell ref="C60:D60"/>
    <mergeCell ref="C45:D45"/>
    <mergeCell ref="C46:D46"/>
    <mergeCell ref="C64:D64"/>
    <mergeCell ref="C66:D66"/>
    <mergeCell ref="C48:D48"/>
  </mergeCells>
  <phoneticPr fontId="22" type="noConversion"/>
  <printOptions horizontalCentered="1" gridLinesSet="0"/>
  <pageMargins left="0.59055118110236227" right="0.39370078740157483" top="0.59055118110236227" bottom="0.98425196850393704" header="0.19685039370078741" footer="0.51181102362204722"/>
  <pageSetup paperSize="9" orientation="landscape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24"/>
  <dimension ref="A1:BE51"/>
  <sheetViews>
    <sheetView workbookViewId="0"/>
  </sheetViews>
  <sheetFormatPr defaultColWidth="9.109375" defaultRowHeight="13.2"/>
  <cols>
    <col min="1" max="1" width="2" style="1" customWidth="1"/>
    <col min="2" max="2" width="15" style="1" customWidth="1"/>
    <col min="3" max="3" width="15.88671875" style="1" customWidth="1"/>
    <col min="4" max="4" width="14.5546875" style="1" customWidth="1"/>
    <col min="5" max="5" width="13.5546875" style="1" customWidth="1"/>
    <col min="6" max="6" width="16.5546875" style="1" customWidth="1"/>
    <col min="7" max="7" width="15.33203125" style="1" customWidth="1"/>
    <col min="8" max="16384" width="9.109375" style="1"/>
  </cols>
  <sheetData>
    <row r="1" spans="1:57" ht="24.75" customHeight="1" thickBot="1">
      <c r="A1" s="93" t="s">
        <v>101</v>
      </c>
      <c r="B1" s="94"/>
      <c r="C1" s="94"/>
      <c r="D1" s="94"/>
      <c r="E1" s="94"/>
      <c r="F1" s="94"/>
      <c r="G1" s="94"/>
    </row>
    <row r="2" spans="1:57" ht="12.75" customHeight="1">
      <c r="A2" s="95" t="s">
        <v>32</v>
      </c>
      <c r="B2" s="96"/>
      <c r="C2" s="97" t="s">
        <v>109</v>
      </c>
      <c r="D2" s="97" t="s">
        <v>498</v>
      </c>
      <c r="E2" s="98"/>
      <c r="F2" s="99" t="s">
        <v>33</v>
      </c>
      <c r="G2" s="100"/>
    </row>
    <row r="3" spans="1:57" ht="3" hidden="1" customHeight="1">
      <c r="A3" s="101"/>
      <c r="B3" s="102"/>
      <c r="C3" s="103"/>
      <c r="D3" s="103"/>
      <c r="E3" s="104"/>
      <c r="F3" s="105"/>
      <c r="G3" s="106"/>
    </row>
    <row r="4" spans="1:57" ht="12" customHeight="1">
      <c r="A4" s="107" t="s">
        <v>34</v>
      </c>
      <c r="B4" s="102"/>
      <c r="C4" s="103"/>
      <c r="D4" s="103"/>
      <c r="E4" s="104"/>
      <c r="F4" s="105" t="s">
        <v>35</v>
      </c>
      <c r="G4" s="108"/>
    </row>
    <row r="5" spans="1:57" ht="12.9" customHeight="1">
      <c r="A5" s="109" t="s">
        <v>497</v>
      </c>
      <c r="B5" s="110"/>
      <c r="C5" s="111" t="s">
        <v>498</v>
      </c>
      <c r="D5" s="112"/>
      <c r="E5" s="110"/>
      <c r="F5" s="105" t="s">
        <v>36</v>
      </c>
      <c r="G5" s="106"/>
    </row>
    <row r="6" spans="1:57" ht="12.9" customHeight="1">
      <c r="A6" s="107" t="s">
        <v>37</v>
      </c>
      <c r="B6" s="102"/>
      <c r="C6" s="103"/>
      <c r="D6" s="103"/>
      <c r="E6" s="104"/>
      <c r="F6" s="113" t="s">
        <v>38</v>
      </c>
      <c r="G6" s="114"/>
      <c r="O6" s="115"/>
    </row>
    <row r="7" spans="1:57" ht="12.9" customHeight="1">
      <c r="A7" s="116" t="s">
        <v>103</v>
      </c>
      <c r="B7" s="117"/>
      <c r="C7" s="118" t="s">
        <v>104</v>
      </c>
      <c r="D7" s="119"/>
      <c r="E7" s="119"/>
      <c r="F7" s="120" t="s">
        <v>39</v>
      </c>
      <c r="G7" s="114">
        <f>IF(G6=0,,ROUND((F30+F32)/G6,1))</f>
        <v>0</v>
      </c>
    </row>
    <row r="8" spans="1:57">
      <c r="A8" s="121" t="s">
        <v>40</v>
      </c>
      <c r="B8" s="105"/>
      <c r="C8" s="315"/>
      <c r="D8" s="315"/>
      <c r="E8" s="316"/>
      <c r="F8" s="122" t="s">
        <v>41</v>
      </c>
      <c r="G8" s="123"/>
      <c r="H8" s="124"/>
      <c r="I8" s="125"/>
    </row>
    <row r="9" spans="1:57">
      <c r="A9" s="121" t="s">
        <v>42</v>
      </c>
      <c r="B9" s="105"/>
      <c r="C9" s="315"/>
      <c r="D9" s="315"/>
      <c r="E9" s="316"/>
      <c r="F9" s="105"/>
      <c r="G9" s="126"/>
      <c r="H9" s="127"/>
    </row>
    <row r="10" spans="1:57">
      <c r="A10" s="121" t="s">
        <v>43</v>
      </c>
      <c r="B10" s="105"/>
      <c r="C10" s="315"/>
      <c r="D10" s="315"/>
      <c r="E10" s="315"/>
      <c r="F10" s="128"/>
      <c r="G10" s="129"/>
      <c r="H10" s="130"/>
    </row>
    <row r="11" spans="1:57" ht="13.5" customHeight="1">
      <c r="A11" s="121" t="s">
        <v>44</v>
      </c>
      <c r="B11" s="105"/>
      <c r="C11" s="315"/>
      <c r="D11" s="315"/>
      <c r="E11" s="315"/>
      <c r="F11" s="131" t="s">
        <v>45</v>
      </c>
      <c r="G11" s="132"/>
      <c r="H11" s="127"/>
      <c r="BA11" s="133"/>
      <c r="BB11" s="133"/>
      <c r="BC11" s="133"/>
      <c r="BD11" s="133"/>
      <c r="BE11" s="133"/>
    </row>
    <row r="12" spans="1:57" ht="12.75" customHeight="1">
      <c r="A12" s="134" t="s">
        <v>46</v>
      </c>
      <c r="B12" s="102"/>
      <c r="C12" s="317"/>
      <c r="D12" s="317"/>
      <c r="E12" s="317"/>
      <c r="F12" s="135" t="s">
        <v>47</v>
      </c>
      <c r="G12" s="136"/>
      <c r="H12" s="127"/>
    </row>
    <row r="13" spans="1:57" ht="28.5" customHeight="1" thickBot="1">
      <c r="A13" s="137" t="s">
        <v>48</v>
      </c>
      <c r="B13" s="138"/>
      <c r="C13" s="138"/>
      <c r="D13" s="138"/>
      <c r="E13" s="139"/>
      <c r="F13" s="139"/>
      <c r="G13" s="140"/>
      <c r="H13" s="127"/>
    </row>
    <row r="14" spans="1:57" ht="17.25" customHeight="1" thickBot="1">
      <c r="A14" s="141" t="s">
        <v>49</v>
      </c>
      <c r="B14" s="142"/>
      <c r="C14" s="143"/>
      <c r="D14" s="144" t="s">
        <v>50</v>
      </c>
      <c r="E14" s="145"/>
      <c r="F14" s="145"/>
      <c r="G14" s="143"/>
    </row>
    <row r="15" spans="1:57" ht="15.9" customHeight="1">
      <c r="A15" s="146"/>
      <c r="B15" s="147" t="s">
        <v>51</v>
      </c>
      <c r="C15" s="148">
        <f ca="1">'SO 03 001 Rek'!E16</f>
        <v>0</v>
      </c>
      <c r="D15" s="149" t="str">
        <f ca="1">'SO 03 001 Rek'!A21</f>
        <v>Ztížené výrobní podmínky</v>
      </c>
      <c r="E15" s="150"/>
      <c r="F15" s="151"/>
      <c r="G15" s="148">
        <f ca="1">'SO 03 001 Rek'!I21</f>
        <v>0</v>
      </c>
    </row>
    <row r="16" spans="1:57" ht="15.9" customHeight="1">
      <c r="A16" s="146" t="s">
        <v>52</v>
      </c>
      <c r="B16" s="147" t="s">
        <v>53</v>
      </c>
      <c r="C16" s="148">
        <f ca="1">'SO 03 001 Rek'!F16</f>
        <v>0</v>
      </c>
      <c r="D16" s="101" t="str">
        <f ca="1">'SO 03 001 Rek'!A22</f>
        <v>Oborová přirážka</v>
      </c>
      <c r="E16" s="152"/>
      <c r="F16" s="153"/>
      <c r="G16" s="148">
        <f ca="1">'SO 03 001 Rek'!I22</f>
        <v>0</v>
      </c>
    </row>
    <row r="17" spans="1:7" ht="15.9" customHeight="1">
      <c r="A17" s="146" t="s">
        <v>54</v>
      </c>
      <c r="B17" s="147" t="s">
        <v>55</v>
      </c>
      <c r="C17" s="148">
        <f ca="1">'SO 03 001 Rek'!H16</f>
        <v>0</v>
      </c>
      <c r="D17" s="101" t="str">
        <f ca="1">'SO 03 001 Rek'!A23</f>
        <v>Přesun stavebních kapacit</v>
      </c>
      <c r="E17" s="152"/>
      <c r="F17" s="153"/>
      <c r="G17" s="148">
        <f ca="1">'SO 03 001 Rek'!I23</f>
        <v>0</v>
      </c>
    </row>
    <row r="18" spans="1:7" ht="15.9" customHeight="1">
      <c r="A18" s="154" t="s">
        <v>56</v>
      </c>
      <c r="B18" s="155" t="s">
        <v>57</v>
      </c>
      <c r="C18" s="148">
        <f ca="1">'SO 03 001 Rek'!G16</f>
        <v>0</v>
      </c>
      <c r="D18" s="101" t="str">
        <f ca="1">'SO 03 001 Rek'!A24</f>
        <v>Mimostaveništní doprava</v>
      </c>
      <c r="E18" s="152"/>
      <c r="F18" s="153"/>
      <c r="G18" s="148">
        <f ca="1">'SO 03 001 Rek'!I24</f>
        <v>0</v>
      </c>
    </row>
    <row r="19" spans="1:7" ht="15.9" customHeight="1">
      <c r="A19" s="156" t="s">
        <v>58</v>
      </c>
      <c r="B19" s="147"/>
      <c r="C19" s="148">
        <f ca="1">SUM(C15:C18)</f>
        <v>0</v>
      </c>
      <c r="D19" s="101" t="str">
        <f ca="1">'SO 03 001 Rek'!A25</f>
        <v>Zařízení staveniště</v>
      </c>
      <c r="E19" s="152"/>
      <c r="F19" s="153"/>
      <c r="G19" s="148">
        <f ca="1">'SO 03 001 Rek'!I25</f>
        <v>0</v>
      </c>
    </row>
    <row r="20" spans="1:7" ht="15.9" customHeight="1">
      <c r="A20" s="156"/>
      <c r="B20" s="147"/>
      <c r="C20" s="148"/>
      <c r="D20" s="101" t="str">
        <f ca="1">'SO 03 001 Rek'!A26</f>
        <v>Provoz investora</v>
      </c>
      <c r="E20" s="152"/>
      <c r="F20" s="153"/>
      <c r="G20" s="148">
        <f ca="1">'SO 03 001 Rek'!I26</f>
        <v>0</v>
      </c>
    </row>
    <row r="21" spans="1:7" ht="15.9" customHeight="1">
      <c r="A21" s="156" t="s">
        <v>29</v>
      </c>
      <c r="B21" s="147"/>
      <c r="C21" s="148">
        <f ca="1">'SO 03 001 Rek'!I16</f>
        <v>0</v>
      </c>
      <c r="D21" s="101" t="str">
        <f ca="1">'SO 03 001 Rek'!A27</f>
        <v>Kompletační činnost (IČD)</v>
      </c>
      <c r="E21" s="152"/>
      <c r="F21" s="153"/>
      <c r="G21" s="148">
        <f ca="1">'SO 03 001 Rek'!I27</f>
        <v>0</v>
      </c>
    </row>
    <row r="22" spans="1:7" ht="15.9" customHeight="1">
      <c r="A22" s="157" t="s">
        <v>59</v>
      </c>
      <c r="B22" s="127"/>
      <c r="C22" s="148">
        <f ca="1">C19+C21</f>
        <v>0</v>
      </c>
      <c r="D22" s="101" t="s">
        <v>60</v>
      </c>
      <c r="E22" s="152"/>
      <c r="F22" s="153"/>
      <c r="G22" s="148">
        <f ca="1">G23-SUM(G15:G21)</f>
        <v>0</v>
      </c>
    </row>
    <row r="23" spans="1:7" ht="15.9" customHeight="1" thickBot="1">
      <c r="A23" s="313" t="s">
        <v>61</v>
      </c>
      <c r="B23" s="314"/>
      <c r="C23" s="158">
        <f ca="1">C22+G23</f>
        <v>0</v>
      </c>
      <c r="D23" s="159" t="s">
        <v>62</v>
      </c>
      <c r="E23" s="160"/>
      <c r="F23" s="161"/>
      <c r="G23" s="148">
        <f ca="1">'SO 03 001 Rek'!H29</f>
        <v>0</v>
      </c>
    </row>
    <row r="24" spans="1:7">
      <c r="A24" s="162" t="s">
        <v>63</v>
      </c>
      <c r="B24" s="163"/>
      <c r="C24" s="164"/>
      <c r="D24" s="163" t="s">
        <v>64</v>
      </c>
      <c r="E24" s="163"/>
      <c r="F24" s="165" t="s">
        <v>65</v>
      </c>
      <c r="G24" s="166"/>
    </row>
    <row r="25" spans="1:7">
      <c r="A25" s="157" t="s">
        <v>66</v>
      </c>
      <c r="B25" s="127"/>
      <c r="C25" s="167"/>
      <c r="D25" s="127" t="s">
        <v>66</v>
      </c>
      <c r="F25" s="168" t="s">
        <v>66</v>
      </c>
      <c r="G25" s="169"/>
    </row>
    <row r="26" spans="1:7" ht="37.5" customHeight="1">
      <c r="A26" s="157" t="s">
        <v>67</v>
      </c>
      <c r="B26" s="170"/>
      <c r="C26" s="167"/>
      <c r="D26" s="127" t="s">
        <v>67</v>
      </c>
      <c r="F26" s="168" t="s">
        <v>67</v>
      </c>
      <c r="G26" s="169"/>
    </row>
    <row r="27" spans="1:7">
      <c r="A27" s="157"/>
      <c r="B27" s="171"/>
      <c r="C27" s="167"/>
      <c r="D27" s="127"/>
      <c r="F27" s="168"/>
      <c r="G27" s="169"/>
    </row>
    <row r="28" spans="1:7">
      <c r="A28" s="157" t="s">
        <v>68</v>
      </c>
      <c r="B28" s="127"/>
      <c r="C28" s="167"/>
      <c r="D28" s="168" t="s">
        <v>69</v>
      </c>
      <c r="E28" s="167"/>
      <c r="F28" s="172" t="s">
        <v>69</v>
      </c>
      <c r="G28" s="169"/>
    </row>
    <row r="29" spans="1:7" ht="69" customHeight="1">
      <c r="A29" s="157"/>
      <c r="B29" s="127"/>
      <c r="C29" s="173"/>
      <c r="D29" s="174"/>
      <c r="E29" s="173"/>
      <c r="F29" s="127"/>
      <c r="G29" s="169"/>
    </row>
    <row r="30" spans="1:7">
      <c r="A30" s="175" t="s">
        <v>11</v>
      </c>
      <c r="B30" s="176"/>
      <c r="C30" s="177">
        <v>21</v>
      </c>
      <c r="D30" s="176" t="s">
        <v>70</v>
      </c>
      <c r="E30" s="178"/>
      <c r="F30" s="308">
        <f>C23-F32</f>
        <v>0</v>
      </c>
      <c r="G30" s="309"/>
    </row>
    <row r="31" spans="1:7">
      <c r="A31" s="175" t="s">
        <v>71</v>
      </c>
      <c r="B31" s="176"/>
      <c r="C31" s="177">
        <f>C30</f>
        <v>21</v>
      </c>
      <c r="D31" s="176" t="s">
        <v>72</v>
      </c>
      <c r="E31" s="178"/>
      <c r="F31" s="308">
        <f>ROUND(PRODUCT(F30,C31/100),0)</f>
        <v>0</v>
      </c>
      <c r="G31" s="309"/>
    </row>
    <row r="32" spans="1:7">
      <c r="A32" s="175" t="s">
        <v>11</v>
      </c>
      <c r="B32" s="176"/>
      <c r="C32" s="177">
        <v>0</v>
      </c>
      <c r="D32" s="176" t="s">
        <v>72</v>
      </c>
      <c r="E32" s="178"/>
      <c r="F32" s="308">
        <v>0</v>
      </c>
      <c r="G32" s="309"/>
    </row>
    <row r="33" spans="1:8">
      <c r="A33" s="175" t="s">
        <v>71</v>
      </c>
      <c r="B33" s="179"/>
      <c r="C33" s="180">
        <f>C32</f>
        <v>0</v>
      </c>
      <c r="D33" s="176" t="s">
        <v>72</v>
      </c>
      <c r="E33" s="153"/>
      <c r="F33" s="308">
        <f>ROUND(PRODUCT(F32,C33/100),0)</f>
        <v>0</v>
      </c>
      <c r="G33" s="309"/>
    </row>
    <row r="34" spans="1:8" s="184" customFormat="1" ht="19.5" customHeight="1" thickBot="1">
      <c r="A34" s="181" t="s">
        <v>73</v>
      </c>
      <c r="B34" s="182"/>
      <c r="C34" s="182"/>
      <c r="D34" s="182"/>
      <c r="E34" s="183"/>
      <c r="F34" s="310">
        <f>ROUND(SUM(F30:F33),0)</f>
        <v>0</v>
      </c>
      <c r="G34" s="311"/>
    </row>
    <row r="36" spans="1:8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>
      <c r="A37" s="2"/>
      <c r="B37" s="312"/>
      <c r="C37" s="312"/>
      <c r="D37" s="312"/>
      <c r="E37" s="312"/>
      <c r="F37" s="312"/>
      <c r="G37" s="312"/>
      <c r="H37" s="1" t="s">
        <v>1</v>
      </c>
    </row>
    <row r="38" spans="1:8" ht="12.75" customHeight="1">
      <c r="A38" s="185"/>
      <c r="B38" s="312"/>
      <c r="C38" s="312"/>
      <c r="D38" s="312"/>
      <c r="E38" s="312"/>
      <c r="F38" s="312"/>
      <c r="G38" s="312"/>
      <c r="H38" s="1" t="s">
        <v>1</v>
      </c>
    </row>
    <row r="39" spans="1:8">
      <c r="A39" s="185"/>
      <c r="B39" s="312"/>
      <c r="C39" s="312"/>
      <c r="D39" s="312"/>
      <c r="E39" s="312"/>
      <c r="F39" s="312"/>
      <c r="G39" s="312"/>
      <c r="H39" s="1" t="s">
        <v>1</v>
      </c>
    </row>
    <row r="40" spans="1:8">
      <c r="A40" s="185"/>
      <c r="B40" s="312"/>
      <c r="C40" s="312"/>
      <c r="D40" s="312"/>
      <c r="E40" s="312"/>
      <c r="F40" s="312"/>
      <c r="G40" s="312"/>
      <c r="H40" s="1" t="s">
        <v>1</v>
      </c>
    </row>
    <row r="41" spans="1:8">
      <c r="A41" s="185"/>
      <c r="B41" s="312"/>
      <c r="C41" s="312"/>
      <c r="D41" s="312"/>
      <c r="E41" s="312"/>
      <c r="F41" s="312"/>
      <c r="G41" s="312"/>
      <c r="H41" s="1" t="s">
        <v>1</v>
      </c>
    </row>
    <row r="42" spans="1:8">
      <c r="A42" s="185"/>
      <c r="B42" s="312"/>
      <c r="C42" s="312"/>
      <c r="D42" s="312"/>
      <c r="E42" s="312"/>
      <c r="F42" s="312"/>
      <c r="G42" s="312"/>
      <c r="H42" s="1" t="s">
        <v>1</v>
      </c>
    </row>
    <row r="43" spans="1:8">
      <c r="A43" s="185"/>
      <c r="B43" s="312"/>
      <c r="C43" s="312"/>
      <c r="D43" s="312"/>
      <c r="E43" s="312"/>
      <c r="F43" s="312"/>
      <c r="G43" s="312"/>
      <c r="H43" s="1" t="s">
        <v>1</v>
      </c>
    </row>
    <row r="44" spans="1:8" ht="12.75" customHeight="1">
      <c r="A44" s="185"/>
      <c r="B44" s="312"/>
      <c r="C44" s="312"/>
      <c r="D44" s="312"/>
      <c r="E44" s="312"/>
      <c r="F44" s="312"/>
      <c r="G44" s="312"/>
      <c r="H44" s="1" t="s">
        <v>1</v>
      </c>
    </row>
    <row r="45" spans="1:8" ht="12.75" customHeight="1">
      <c r="A45" s="185"/>
      <c r="B45" s="312"/>
      <c r="C45" s="312"/>
      <c r="D45" s="312"/>
      <c r="E45" s="312"/>
      <c r="F45" s="312"/>
      <c r="G45" s="312"/>
      <c r="H45" s="1" t="s">
        <v>1</v>
      </c>
    </row>
    <row r="46" spans="1:8">
      <c r="B46" s="307"/>
      <c r="C46" s="307"/>
      <c r="D46" s="307"/>
      <c r="E46" s="307"/>
      <c r="F46" s="307"/>
      <c r="G46" s="307"/>
    </row>
    <row r="47" spans="1:8">
      <c r="B47" s="307"/>
      <c r="C47" s="307"/>
      <c r="D47" s="307"/>
      <c r="E47" s="307"/>
      <c r="F47" s="307"/>
      <c r="G47" s="307"/>
    </row>
    <row r="48" spans="1:8">
      <c r="B48" s="307"/>
      <c r="C48" s="307"/>
      <c r="D48" s="307"/>
      <c r="E48" s="307"/>
      <c r="F48" s="307"/>
      <c r="G48" s="307"/>
    </row>
    <row r="49" spans="2:7">
      <c r="B49" s="307"/>
      <c r="C49" s="307"/>
      <c r="D49" s="307"/>
      <c r="E49" s="307"/>
      <c r="F49" s="307"/>
      <c r="G49" s="307"/>
    </row>
    <row r="50" spans="2:7">
      <c r="B50" s="307"/>
      <c r="C50" s="307"/>
      <c r="D50" s="307"/>
      <c r="E50" s="307"/>
      <c r="F50" s="307"/>
      <c r="G50" s="307"/>
    </row>
    <row r="51" spans="2:7">
      <c r="B51" s="307"/>
      <c r="C51" s="307"/>
      <c r="D51" s="307"/>
      <c r="E51" s="307"/>
      <c r="F51" s="307"/>
      <c r="G51" s="307"/>
    </row>
  </sheetData>
  <mergeCells count="18">
    <mergeCell ref="B47:G47"/>
    <mergeCell ref="B48:G48"/>
    <mergeCell ref="A23:B23"/>
    <mergeCell ref="C8:E8"/>
    <mergeCell ref="C9:E9"/>
    <mergeCell ref="C10:E10"/>
    <mergeCell ref="C11:E11"/>
    <mergeCell ref="C12:E12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B46:G46"/>
  </mergeCells>
  <phoneticPr fontId="22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List34"/>
  <dimension ref="A1:BE80"/>
  <sheetViews>
    <sheetView workbookViewId="0">
      <selection sqref="A1:B1"/>
    </sheetView>
  </sheetViews>
  <sheetFormatPr defaultColWidth="9.109375" defaultRowHeight="13.2"/>
  <cols>
    <col min="1" max="1" width="5.88671875" style="1" customWidth="1"/>
    <col min="2" max="2" width="6.109375" style="1" customWidth="1"/>
    <col min="3" max="3" width="11.44140625" style="1" customWidth="1"/>
    <col min="4" max="4" width="15.88671875" style="1" customWidth="1"/>
    <col min="5" max="5" width="11.33203125" style="1" customWidth="1"/>
    <col min="6" max="6" width="10.88671875" style="1" customWidth="1"/>
    <col min="7" max="7" width="11" style="1" customWidth="1"/>
    <col min="8" max="8" width="11.109375" style="1" customWidth="1"/>
    <col min="9" max="9" width="10.6640625" style="1" customWidth="1"/>
    <col min="10" max="16384" width="9.109375" style="1"/>
  </cols>
  <sheetData>
    <row r="1" spans="1:9" ht="13.8" thickTop="1">
      <c r="A1" s="318" t="s">
        <v>2</v>
      </c>
      <c r="B1" s="319"/>
      <c r="C1" s="186" t="s">
        <v>105</v>
      </c>
      <c r="D1" s="187"/>
      <c r="E1" s="188"/>
      <c r="F1" s="187"/>
      <c r="G1" s="189" t="s">
        <v>75</v>
      </c>
      <c r="H1" s="190" t="s">
        <v>109</v>
      </c>
      <c r="I1" s="191"/>
    </row>
    <row r="2" spans="1:9" ht="13.8" thickBot="1">
      <c r="A2" s="320" t="s">
        <v>76</v>
      </c>
      <c r="B2" s="321"/>
      <c r="C2" s="192" t="s">
        <v>499</v>
      </c>
      <c r="D2" s="193"/>
      <c r="E2" s="194"/>
      <c r="F2" s="193"/>
      <c r="G2" s="322" t="s">
        <v>498</v>
      </c>
      <c r="H2" s="323"/>
      <c r="I2" s="324"/>
    </row>
    <row r="3" spans="1:9" ht="13.8" thickTop="1">
      <c r="F3" s="127"/>
    </row>
    <row r="4" spans="1:9" ht="19.5" customHeight="1">
      <c r="A4" s="195" t="s">
        <v>77</v>
      </c>
      <c r="B4" s="196"/>
      <c r="C4" s="196"/>
      <c r="D4" s="196"/>
      <c r="E4" s="197"/>
      <c r="F4" s="196"/>
      <c r="G4" s="196"/>
      <c r="H4" s="196"/>
      <c r="I4" s="196"/>
    </row>
    <row r="5" spans="1:9" ht="13.8" thickBot="1"/>
    <row r="6" spans="1:9" s="127" customFormat="1" ht="13.8" thickBot="1">
      <c r="A6" s="198"/>
      <c r="B6" s="199" t="s">
        <v>78</v>
      </c>
      <c r="C6" s="199"/>
      <c r="D6" s="200"/>
      <c r="E6" s="201" t="s">
        <v>25</v>
      </c>
      <c r="F6" s="202" t="s">
        <v>26</v>
      </c>
      <c r="G6" s="202" t="s">
        <v>27</v>
      </c>
      <c r="H6" s="202" t="s">
        <v>28</v>
      </c>
      <c r="I6" s="203" t="s">
        <v>29</v>
      </c>
    </row>
    <row r="7" spans="1:9" s="127" customFormat="1">
      <c r="A7" s="294" t="str">
        <f ca="1">'SO 03 001 Pol'!B7</f>
        <v>1</v>
      </c>
      <c r="B7" s="62" t="str">
        <f ca="1">'SO 03 001 Pol'!C7</f>
        <v>Zemní práce</v>
      </c>
      <c r="D7" s="204"/>
      <c r="E7" s="295">
        <f ca="1">'SO 03 001 Pol'!BA51</f>
        <v>0</v>
      </c>
      <c r="F7" s="296">
        <f ca="1">'SO 03 001 Pol'!BB51</f>
        <v>0</v>
      </c>
      <c r="G7" s="296">
        <f ca="1">'SO 03 001 Pol'!BC51</f>
        <v>0</v>
      </c>
      <c r="H7" s="296">
        <f ca="1">'SO 03 001 Pol'!BD51</f>
        <v>0</v>
      </c>
      <c r="I7" s="297">
        <f ca="1">'SO 03 001 Pol'!BE51</f>
        <v>0</v>
      </c>
    </row>
    <row r="8" spans="1:9" s="127" customFormat="1">
      <c r="A8" s="294" t="str">
        <f ca="1">'SO 03 001 Pol'!B52</f>
        <v>2</v>
      </c>
      <c r="B8" s="62" t="str">
        <f ca="1">'SO 03 001 Pol'!C52</f>
        <v>Základy a zvláštní zakládání</v>
      </c>
      <c r="D8" s="204"/>
      <c r="E8" s="295">
        <f ca="1">'SO 03 001 Pol'!BA57</f>
        <v>0</v>
      </c>
      <c r="F8" s="296">
        <f ca="1">'SO 03 001 Pol'!BB57</f>
        <v>0</v>
      </c>
      <c r="G8" s="296">
        <f ca="1">'SO 03 001 Pol'!BC57</f>
        <v>0</v>
      </c>
      <c r="H8" s="296">
        <f ca="1">'SO 03 001 Pol'!BD57</f>
        <v>0</v>
      </c>
      <c r="I8" s="297">
        <f ca="1">'SO 03 001 Pol'!BE57</f>
        <v>0</v>
      </c>
    </row>
    <row r="9" spans="1:9" s="127" customFormat="1">
      <c r="A9" s="294" t="str">
        <f ca="1">'SO 03 001 Pol'!B58</f>
        <v>3</v>
      </c>
      <c r="B9" s="62" t="str">
        <f ca="1">'SO 03 001 Pol'!C58</f>
        <v>Svislé a kompletní konstrukce</v>
      </c>
      <c r="D9" s="204"/>
      <c r="E9" s="295">
        <f ca="1">'SO 03 001 Pol'!BA62</f>
        <v>0</v>
      </c>
      <c r="F9" s="296">
        <f ca="1">'SO 03 001 Pol'!BB62</f>
        <v>0</v>
      </c>
      <c r="G9" s="296">
        <f ca="1">'SO 03 001 Pol'!BC62</f>
        <v>0</v>
      </c>
      <c r="H9" s="296">
        <f ca="1">'SO 03 001 Pol'!BD62</f>
        <v>0</v>
      </c>
      <c r="I9" s="297">
        <f ca="1">'SO 03 001 Pol'!BE62</f>
        <v>0</v>
      </c>
    </row>
    <row r="10" spans="1:9" s="127" customFormat="1">
      <c r="A10" s="294" t="str">
        <f ca="1">'SO 03 001 Pol'!B63</f>
        <v>4</v>
      </c>
      <c r="B10" s="62" t="str">
        <f ca="1">'SO 03 001 Pol'!C63</f>
        <v>Vodorovné konstrukce</v>
      </c>
      <c r="D10" s="204"/>
      <c r="E10" s="295">
        <f ca="1">'SO 03 001 Pol'!BA69</f>
        <v>0</v>
      </c>
      <c r="F10" s="296">
        <f ca="1">'SO 03 001 Pol'!BB69</f>
        <v>0</v>
      </c>
      <c r="G10" s="296">
        <f ca="1">'SO 03 001 Pol'!BC69</f>
        <v>0</v>
      </c>
      <c r="H10" s="296">
        <f ca="1">'SO 03 001 Pol'!BD69</f>
        <v>0</v>
      </c>
      <c r="I10" s="297">
        <f ca="1">'SO 03 001 Pol'!BE69</f>
        <v>0</v>
      </c>
    </row>
    <row r="11" spans="1:9" s="127" customFormat="1">
      <c r="A11" s="294" t="str">
        <f ca="1">'SO 03 001 Pol'!B70</f>
        <v>5</v>
      </c>
      <c r="B11" s="62" t="str">
        <f ca="1">'SO 03 001 Pol'!C70</f>
        <v>Komunikace</v>
      </c>
      <c r="D11" s="204"/>
      <c r="E11" s="295">
        <f ca="1">'SO 03 001 Pol'!BA77</f>
        <v>0</v>
      </c>
      <c r="F11" s="296">
        <f ca="1">'SO 03 001 Pol'!BB77</f>
        <v>0</v>
      </c>
      <c r="G11" s="296">
        <f ca="1">'SO 03 001 Pol'!BC77</f>
        <v>0</v>
      </c>
      <c r="H11" s="296">
        <f ca="1">'SO 03 001 Pol'!BD77</f>
        <v>0</v>
      </c>
      <c r="I11" s="297">
        <f ca="1">'SO 03 001 Pol'!BE77</f>
        <v>0</v>
      </c>
    </row>
    <row r="12" spans="1:9" s="127" customFormat="1">
      <c r="A12" s="294" t="str">
        <f ca="1">'SO 03 001 Pol'!B78</f>
        <v>8</v>
      </c>
      <c r="B12" s="62" t="str">
        <f ca="1">'SO 03 001 Pol'!C78</f>
        <v>Trubní vedení</v>
      </c>
      <c r="D12" s="204"/>
      <c r="E12" s="295">
        <f ca="1">'SO 03 001 Pol'!BA104</f>
        <v>0</v>
      </c>
      <c r="F12" s="296">
        <f ca="1">'SO 03 001 Pol'!BB104</f>
        <v>0</v>
      </c>
      <c r="G12" s="296">
        <f ca="1">'SO 03 001 Pol'!BC104</f>
        <v>0</v>
      </c>
      <c r="H12" s="296">
        <f ca="1">'SO 03 001 Pol'!BD104</f>
        <v>0</v>
      </c>
      <c r="I12" s="297">
        <f ca="1">'SO 03 001 Pol'!BE104</f>
        <v>0</v>
      </c>
    </row>
    <row r="13" spans="1:9" s="127" customFormat="1">
      <c r="A13" s="294" t="str">
        <f ca="1">'SO 03 001 Pol'!B105</f>
        <v>85</v>
      </c>
      <c r="B13" s="62" t="str">
        <f ca="1">'SO 03 001 Pol'!C105</f>
        <v>Potrubí z trub litinových</v>
      </c>
      <c r="D13" s="204"/>
      <c r="E13" s="295">
        <f ca="1">'SO 03 001 Pol'!BA119</f>
        <v>0</v>
      </c>
      <c r="F13" s="296">
        <f ca="1">'SO 03 001 Pol'!BB119</f>
        <v>0</v>
      </c>
      <c r="G13" s="296">
        <f ca="1">'SO 03 001 Pol'!BC119</f>
        <v>0</v>
      </c>
      <c r="H13" s="296">
        <f ca="1">'SO 03 001 Pol'!BD119</f>
        <v>0</v>
      </c>
      <c r="I13" s="297">
        <f ca="1">'SO 03 001 Pol'!BE119</f>
        <v>0</v>
      </c>
    </row>
    <row r="14" spans="1:9" s="127" customFormat="1">
      <c r="A14" s="294" t="str">
        <f ca="1">'SO 03 001 Pol'!B120</f>
        <v>89</v>
      </c>
      <c r="B14" s="62" t="str">
        <f ca="1">'SO 03 001 Pol'!C120</f>
        <v>Ostatní konstrukce na trubním vedení</v>
      </c>
      <c r="D14" s="204"/>
      <c r="E14" s="295">
        <f ca="1">'SO 03 001 Pol'!BA130</f>
        <v>0</v>
      </c>
      <c r="F14" s="296">
        <f ca="1">'SO 03 001 Pol'!BB130</f>
        <v>0</v>
      </c>
      <c r="G14" s="296">
        <f ca="1">'SO 03 001 Pol'!BC130</f>
        <v>0</v>
      </c>
      <c r="H14" s="296">
        <f ca="1">'SO 03 001 Pol'!BD130</f>
        <v>0</v>
      </c>
      <c r="I14" s="297">
        <f ca="1">'SO 03 001 Pol'!BE130</f>
        <v>0</v>
      </c>
    </row>
    <row r="15" spans="1:9" s="127" customFormat="1" ht="13.8" thickBot="1">
      <c r="A15" s="294" t="str">
        <f ca="1">'SO 03 001 Pol'!B131</f>
        <v>99</v>
      </c>
      <c r="B15" s="62" t="str">
        <f ca="1">'SO 03 001 Pol'!C131</f>
        <v>Staveništní přesun hmot</v>
      </c>
      <c r="D15" s="204"/>
      <c r="E15" s="295">
        <f ca="1">'SO 03 001 Pol'!BA133</f>
        <v>0</v>
      </c>
      <c r="F15" s="296">
        <f ca="1">'SO 03 001 Pol'!BB133</f>
        <v>0</v>
      </c>
      <c r="G15" s="296">
        <f ca="1">'SO 03 001 Pol'!BC133</f>
        <v>0</v>
      </c>
      <c r="H15" s="296">
        <f ca="1">'SO 03 001 Pol'!BD133</f>
        <v>0</v>
      </c>
      <c r="I15" s="297">
        <f ca="1">'SO 03 001 Pol'!BE133</f>
        <v>0</v>
      </c>
    </row>
    <row r="16" spans="1:9" s="14" customFormat="1" ht="13.8" thickBot="1">
      <c r="A16" s="205"/>
      <c r="B16" s="206" t="s">
        <v>79</v>
      </c>
      <c r="C16" s="206"/>
      <c r="D16" s="207"/>
      <c r="E16" s="208">
        <f>SUM(E7:E15)</f>
        <v>0</v>
      </c>
      <c r="F16" s="209">
        <f>SUM(F7:F15)</f>
        <v>0</v>
      </c>
      <c r="G16" s="209">
        <f>SUM(G7:G15)</f>
        <v>0</v>
      </c>
      <c r="H16" s="209">
        <f>SUM(H7:H15)</f>
        <v>0</v>
      </c>
      <c r="I16" s="210">
        <f>SUM(I7:I15)</f>
        <v>0</v>
      </c>
    </row>
    <row r="17" spans="1:57">
      <c r="A17" s="127"/>
      <c r="B17" s="127"/>
      <c r="C17" s="127"/>
      <c r="D17" s="127"/>
      <c r="E17" s="127"/>
      <c r="F17" s="127"/>
      <c r="G17" s="127"/>
      <c r="H17" s="127"/>
      <c r="I17" s="127"/>
    </row>
    <row r="18" spans="1:57" ht="19.5" customHeight="1">
      <c r="A18" s="196" t="s">
        <v>80</v>
      </c>
      <c r="B18" s="196"/>
      <c r="C18" s="196"/>
      <c r="D18" s="196"/>
      <c r="E18" s="196"/>
      <c r="F18" s="196"/>
      <c r="G18" s="211"/>
      <c r="H18" s="196"/>
      <c r="I18" s="196"/>
      <c r="BA18" s="133"/>
      <c r="BB18" s="133"/>
      <c r="BC18" s="133"/>
      <c r="BD18" s="133"/>
      <c r="BE18" s="133"/>
    </row>
    <row r="19" spans="1:57" ht="13.8" thickBot="1"/>
    <row r="20" spans="1:57">
      <c r="A20" s="162" t="s">
        <v>81</v>
      </c>
      <c r="B20" s="163"/>
      <c r="C20" s="163"/>
      <c r="D20" s="212"/>
      <c r="E20" s="213" t="s">
        <v>82</v>
      </c>
      <c r="F20" s="214" t="s">
        <v>12</v>
      </c>
      <c r="G20" s="215" t="s">
        <v>83</v>
      </c>
      <c r="H20" s="216"/>
      <c r="I20" s="217" t="s">
        <v>82</v>
      </c>
    </row>
    <row r="21" spans="1:57">
      <c r="A21" s="156" t="s">
        <v>211</v>
      </c>
      <c r="B21" s="147"/>
      <c r="C21" s="147"/>
      <c r="D21" s="218"/>
      <c r="E21" s="219"/>
      <c r="F21" s="220"/>
      <c r="G21" s="221">
        <v>0</v>
      </c>
      <c r="H21" s="222"/>
      <c r="I21" s="223">
        <f t="shared" ref="I21:I28" si="0">E21+F21*G21/100</f>
        <v>0</v>
      </c>
      <c r="BA21" s="1">
        <v>0</v>
      </c>
    </row>
    <row r="22" spans="1:57">
      <c r="A22" s="156" t="s">
        <v>212</v>
      </c>
      <c r="B22" s="147"/>
      <c r="C22" s="147"/>
      <c r="D22" s="218"/>
      <c r="E22" s="219"/>
      <c r="F22" s="220"/>
      <c r="G22" s="221">
        <v>0</v>
      </c>
      <c r="H22" s="222"/>
      <c r="I22" s="223">
        <f t="shared" si="0"/>
        <v>0</v>
      </c>
      <c r="BA22" s="1">
        <v>0</v>
      </c>
    </row>
    <row r="23" spans="1:57">
      <c r="A23" s="156" t="s">
        <v>213</v>
      </c>
      <c r="B23" s="147"/>
      <c r="C23" s="147"/>
      <c r="D23" s="218"/>
      <c r="E23" s="219"/>
      <c r="F23" s="220"/>
      <c r="G23" s="221">
        <v>0</v>
      </c>
      <c r="H23" s="222"/>
      <c r="I23" s="223">
        <f t="shared" si="0"/>
        <v>0</v>
      </c>
      <c r="BA23" s="1">
        <v>0</v>
      </c>
    </row>
    <row r="24" spans="1:57">
      <c r="A24" s="156" t="s">
        <v>214</v>
      </c>
      <c r="B24" s="147"/>
      <c r="C24" s="147"/>
      <c r="D24" s="218"/>
      <c r="E24" s="219"/>
      <c r="F24" s="220"/>
      <c r="G24" s="221">
        <v>0</v>
      </c>
      <c r="H24" s="222"/>
      <c r="I24" s="223">
        <f t="shared" si="0"/>
        <v>0</v>
      </c>
      <c r="BA24" s="1">
        <v>0</v>
      </c>
    </row>
    <row r="25" spans="1:57">
      <c r="A25" s="156" t="s">
        <v>331</v>
      </c>
      <c r="B25" s="147"/>
      <c r="C25" s="147"/>
      <c r="D25" s="218"/>
      <c r="E25" s="219"/>
      <c r="F25" s="220"/>
      <c r="G25" s="221">
        <v>0</v>
      </c>
      <c r="H25" s="222"/>
      <c r="I25" s="223">
        <f t="shared" si="0"/>
        <v>0</v>
      </c>
      <c r="BA25" s="1">
        <v>1</v>
      </c>
    </row>
    <row r="26" spans="1:57">
      <c r="A26" s="156" t="s">
        <v>216</v>
      </c>
      <c r="B26" s="147"/>
      <c r="C26" s="147"/>
      <c r="D26" s="218"/>
      <c r="E26" s="219"/>
      <c r="F26" s="220"/>
      <c r="G26" s="221">
        <v>0</v>
      </c>
      <c r="H26" s="222"/>
      <c r="I26" s="223">
        <f t="shared" si="0"/>
        <v>0</v>
      </c>
      <c r="BA26" s="1">
        <v>1</v>
      </c>
    </row>
    <row r="27" spans="1:57">
      <c r="A27" s="156" t="s">
        <v>217</v>
      </c>
      <c r="B27" s="147"/>
      <c r="C27" s="147"/>
      <c r="D27" s="218"/>
      <c r="E27" s="219"/>
      <c r="F27" s="220"/>
      <c r="G27" s="221">
        <v>0</v>
      </c>
      <c r="H27" s="222"/>
      <c r="I27" s="223">
        <f t="shared" si="0"/>
        <v>0</v>
      </c>
      <c r="BA27" s="1">
        <v>2</v>
      </c>
    </row>
    <row r="28" spans="1:57">
      <c r="A28" s="156" t="s">
        <v>218</v>
      </c>
      <c r="B28" s="147"/>
      <c r="C28" s="147"/>
      <c r="D28" s="218"/>
      <c r="E28" s="219"/>
      <c r="F28" s="220"/>
      <c r="G28" s="221">
        <v>0</v>
      </c>
      <c r="H28" s="222"/>
      <c r="I28" s="223">
        <f t="shared" si="0"/>
        <v>0</v>
      </c>
      <c r="BA28" s="1">
        <v>2</v>
      </c>
    </row>
    <row r="29" spans="1:57" ht="13.8" thickBot="1">
      <c r="A29" s="224"/>
      <c r="B29" s="225" t="s">
        <v>84</v>
      </c>
      <c r="C29" s="226"/>
      <c r="D29" s="227"/>
      <c r="E29" s="228"/>
      <c r="F29" s="229"/>
      <c r="G29" s="229"/>
      <c r="H29" s="325">
        <f>SUM(I21:I28)</f>
        <v>0</v>
      </c>
      <c r="I29" s="326"/>
    </row>
    <row r="31" spans="1:57">
      <c r="B31" s="14"/>
      <c r="F31" s="230"/>
      <c r="G31" s="231"/>
      <c r="H31" s="231"/>
      <c r="I31" s="46"/>
    </row>
    <row r="32" spans="1:57">
      <c r="F32" s="230"/>
      <c r="G32" s="231"/>
      <c r="H32" s="231"/>
      <c r="I32" s="46"/>
    </row>
    <row r="33" spans="6:9">
      <c r="F33" s="230"/>
      <c r="G33" s="231"/>
      <c r="H33" s="231"/>
      <c r="I33" s="46"/>
    </row>
    <row r="34" spans="6:9">
      <c r="F34" s="230"/>
      <c r="G34" s="231"/>
      <c r="H34" s="231"/>
      <c r="I34" s="46"/>
    </row>
    <row r="35" spans="6:9">
      <c r="F35" s="230"/>
      <c r="G35" s="231"/>
      <c r="H35" s="231"/>
      <c r="I35" s="46"/>
    </row>
    <row r="36" spans="6:9">
      <c r="F36" s="230"/>
      <c r="G36" s="231"/>
      <c r="H36" s="231"/>
      <c r="I36" s="46"/>
    </row>
    <row r="37" spans="6:9">
      <c r="F37" s="230"/>
      <c r="G37" s="231"/>
      <c r="H37" s="231"/>
      <c r="I37" s="46"/>
    </row>
    <row r="38" spans="6:9">
      <c r="F38" s="230"/>
      <c r="G38" s="231"/>
      <c r="H38" s="231"/>
      <c r="I38" s="46"/>
    </row>
    <row r="39" spans="6:9">
      <c r="F39" s="230"/>
      <c r="G39" s="231"/>
      <c r="H39" s="231"/>
      <c r="I39" s="46"/>
    </row>
    <row r="40" spans="6:9">
      <c r="F40" s="230"/>
      <c r="G40" s="231"/>
      <c r="H40" s="231"/>
      <c r="I40" s="46"/>
    </row>
    <row r="41" spans="6:9">
      <c r="F41" s="230"/>
      <c r="G41" s="231"/>
      <c r="H41" s="231"/>
      <c r="I41" s="46"/>
    </row>
    <row r="42" spans="6:9">
      <c r="F42" s="230"/>
      <c r="G42" s="231"/>
      <c r="H42" s="231"/>
      <c r="I42" s="46"/>
    </row>
    <row r="43" spans="6:9">
      <c r="F43" s="230"/>
      <c r="G43" s="231"/>
      <c r="H43" s="231"/>
      <c r="I43" s="46"/>
    </row>
    <row r="44" spans="6:9">
      <c r="F44" s="230"/>
      <c r="G44" s="231"/>
      <c r="H44" s="231"/>
      <c r="I44" s="46"/>
    </row>
    <row r="45" spans="6:9">
      <c r="F45" s="230"/>
      <c r="G45" s="231"/>
      <c r="H45" s="231"/>
      <c r="I45" s="46"/>
    </row>
    <row r="46" spans="6:9">
      <c r="F46" s="230"/>
      <c r="G46" s="231"/>
      <c r="H46" s="231"/>
      <c r="I46" s="46"/>
    </row>
    <row r="47" spans="6:9">
      <c r="F47" s="230"/>
      <c r="G47" s="231"/>
      <c r="H47" s="231"/>
      <c r="I47" s="46"/>
    </row>
    <row r="48" spans="6:9">
      <c r="F48" s="230"/>
      <c r="G48" s="231"/>
      <c r="H48" s="231"/>
      <c r="I48" s="46"/>
    </row>
    <row r="49" spans="6:9">
      <c r="F49" s="230"/>
      <c r="G49" s="231"/>
      <c r="H49" s="231"/>
      <c r="I49" s="46"/>
    </row>
    <row r="50" spans="6:9">
      <c r="F50" s="230"/>
      <c r="G50" s="231"/>
      <c r="H50" s="231"/>
      <c r="I50" s="46"/>
    </row>
    <row r="51" spans="6:9">
      <c r="F51" s="230"/>
      <c r="G51" s="231"/>
      <c r="H51" s="231"/>
      <c r="I51" s="46"/>
    </row>
    <row r="52" spans="6:9">
      <c r="F52" s="230"/>
      <c r="G52" s="231"/>
      <c r="H52" s="231"/>
      <c r="I52" s="46"/>
    </row>
    <row r="53" spans="6:9">
      <c r="F53" s="230"/>
      <c r="G53" s="231"/>
      <c r="H53" s="231"/>
      <c r="I53" s="46"/>
    </row>
    <row r="54" spans="6:9">
      <c r="F54" s="230"/>
      <c r="G54" s="231"/>
      <c r="H54" s="231"/>
      <c r="I54" s="46"/>
    </row>
    <row r="55" spans="6:9">
      <c r="F55" s="230"/>
      <c r="G55" s="231"/>
      <c r="H55" s="231"/>
      <c r="I55" s="46"/>
    </row>
    <row r="56" spans="6:9">
      <c r="F56" s="230"/>
      <c r="G56" s="231"/>
      <c r="H56" s="231"/>
      <c r="I56" s="46"/>
    </row>
    <row r="57" spans="6:9">
      <c r="F57" s="230"/>
      <c r="G57" s="231"/>
      <c r="H57" s="231"/>
      <c r="I57" s="46"/>
    </row>
    <row r="58" spans="6:9">
      <c r="F58" s="230"/>
      <c r="G58" s="231"/>
      <c r="H58" s="231"/>
      <c r="I58" s="46"/>
    </row>
    <row r="59" spans="6:9">
      <c r="F59" s="230"/>
      <c r="G59" s="231"/>
      <c r="H59" s="231"/>
      <c r="I59" s="46"/>
    </row>
    <row r="60" spans="6:9">
      <c r="F60" s="230"/>
      <c r="G60" s="231"/>
      <c r="H60" s="231"/>
      <c r="I60" s="46"/>
    </row>
    <row r="61" spans="6:9">
      <c r="F61" s="230"/>
      <c r="G61" s="231"/>
      <c r="H61" s="231"/>
      <c r="I61" s="46"/>
    </row>
    <row r="62" spans="6:9">
      <c r="F62" s="230"/>
      <c r="G62" s="231"/>
      <c r="H62" s="231"/>
      <c r="I62" s="46"/>
    </row>
    <row r="63" spans="6:9">
      <c r="F63" s="230"/>
      <c r="G63" s="231"/>
      <c r="H63" s="231"/>
      <c r="I63" s="46"/>
    </row>
    <row r="64" spans="6:9">
      <c r="F64" s="230"/>
      <c r="G64" s="231"/>
      <c r="H64" s="231"/>
      <c r="I64" s="46"/>
    </row>
    <row r="65" spans="6:9">
      <c r="F65" s="230"/>
      <c r="G65" s="231"/>
      <c r="H65" s="231"/>
      <c r="I65" s="46"/>
    </row>
    <row r="66" spans="6:9">
      <c r="F66" s="230"/>
      <c r="G66" s="231"/>
      <c r="H66" s="231"/>
      <c r="I66" s="46"/>
    </row>
    <row r="67" spans="6:9">
      <c r="F67" s="230"/>
      <c r="G67" s="231"/>
      <c r="H67" s="231"/>
      <c r="I67" s="46"/>
    </row>
    <row r="68" spans="6:9">
      <c r="F68" s="230"/>
      <c r="G68" s="231"/>
      <c r="H68" s="231"/>
      <c r="I68" s="46"/>
    </row>
    <row r="69" spans="6:9">
      <c r="F69" s="230"/>
      <c r="G69" s="231"/>
      <c r="H69" s="231"/>
      <c r="I69" s="46"/>
    </row>
    <row r="70" spans="6:9">
      <c r="F70" s="230"/>
      <c r="G70" s="231"/>
      <c r="H70" s="231"/>
      <c r="I70" s="46"/>
    </row>
    <row r="71" spans="6:9">
      <c r="F71" s="230"/>
      <c r="G71" s="231"/>
      <c r="H71" s="231"/>
      <c r="I71" s="46"/>
    </row>
    <row r="72" spans="6:9">
      <c r="F72" s="230"/>
      <c r="G72" s="231"/>
      <c r="H72" s="231"/>
      <c r="I72" s="46"/>
    </row>
    <row r="73" spans="6:9">
      <c r="F73" s="230"/>
      <c r="G73" s="231"/>
      <c r="H73" s="231"/>
      <c r="I73" s="46"/>
    </row>
    <row r="74" spans="6:9">
      <c r="F74" s="230"/>
      <c r="G74" s="231"/>
      <c r="H74" s="231"/>
      <c r="I74" s="46"/>
    </row>
    <row r="75" spans="6:9">
      <c r="F75" s="230"/>
      <c r="G75" s="231"/>
      <c r="H75" s="231"/>
      <c r="I75" s="46"/>
    </row>
    <row r="76" spans="6:9">
      <c r="F76" s="230"/>
      <c r="G76" s="231"/>
      <c r="H76" s="231"/>
      <c r="I76" s="46"/>
    </row>
    <row r="77" spans="6:9">
      <c r="F77" s="230"/>
      <c r="G77" s="231"/>
      <c r="H77" s="231"/>
      <c r="I77" s="46"/>
    </row>
    <row r="78" spans="6:9">
      <c r="F78" s="230"/>
      <c r="G78" s="231"/>
      <c r="H78" s="231"/>
      <c r="I78" s="46"/>
    </row>
    <row r="79" spans="6:9">
      <c r="F79" s="230"/>
      <c r="G79" s="231"/>
      <c r="H79" s="231"/>
      <c r="I79" s="46"/>
    </row>
    <row r="80" spans="6:9">
      <c r="F80" s="230"/>
      <c r="G80" s="231"/>
      <c r="H80" s="231"/>
      <c r="I80" s="46"/>
    </row>
  </sheetData>
  <mergeCells count="4">
    <mergeCell ref="A1:B1"/>
    <mergeCell ref="A2:B2"/>
    <mergeCell ref="G2:I2"/>
    <mergeCell ref="H29:I29"/>
  </mergeCells>
  <phoneticPr fontId="22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List5"/>
  <dimension ref="A1:CB206"/>
  <sheetViews>
    <sheetView showGridLines="0" showZeros="0" zoomScaleSheetLayoutView="100" workbookViewId="0">
      <selection sqref="A1:G1"/>
    </sheetView>
  </sheetViews>
  <sheetFormatPr defaultColWidth="9.109375" defaultRowHeight="13.2"/>
  <cols>
    <col min="1" max="1" width="4.44140625" style="232" customWidth="1"/>
    <col min="2" max="2" width="11.5546875" style="232" customWidth="1"/>
    <col min="3" max="3" width="40.44140625" style="232" customWidth="1"/>
    <col min="4" max="4" width="5.5546875" style="232" customWidth="1"/>
    <col min="5" max="5" width="8.5546875" style="242" customWidth="1"/>
    <col min="6" max="6" width="9.88671875" style="232" customWidth="1"/>
    <col min="7" max="7" width="13.88671875" style="232" customWidth="1"/>
    <col min="8" max="8" width="11.6640625" style="232" customWidth="1"/>
    <col min="9" max="9" width="11.5546875" style="232" customWidth="1"/>
    <col min="10" max="10" width="11" style="232" customWidth="1"/>
    <col min="11" max="11" width="10.44140625" style="232" customWidth="1"/>
    <col min="12" max="12" width="75.44140625" style="232" customWidth="1"/>
    <col min="13" max="13" width="45.33203125" style="232" customWidth="1"/>
    <col min="14" max="16384" width="9.109375" style="232"/>
  </cols>
  <sheetData>
    <row r="1" spans="1:80" ht="15.6">
      <c r="A1" s="332" t="s">
        <v>102</v>
      </c>
      <c r="B1" s="332"/>
      <c r="C1" s="332"/>
      <c r="D1" s="332"/>
      <c r="E1" s="332"/>
      <c r="F1" s="332"/>
      <c r="G1" s="332"/>
    </row>
    <row r="2" spans="1:80" ht="14.25" customHeight="1" thickBot="1">
      <c r="B2" s="233"/>
      <c r="C2" s="234"/>
      <c r="D2" s="234"/>
      <c r="E2" s="235"/>
      <c r="F2" s="234"/>
      <c r="G2" s="234"/>
    </row>
    <row r="3" spans="1:80" ht="13.8" thickTop="1">
      <c r="A3" s="318" t="s">
        <v>2</v>
      </c>
      <c r="B3" s="319"/>
      <c r="C3" s="186" t="s">
        <v>105</v>
      </c>
      <c r="D3" s="236"/>
      <c r="E3" s="237" t="s">
        <v>85</v>
      </c>
      <c r="F3" s="238" t="str">
        <f ca="1">'SO 03 001 Rek'!H1</f>
        <v>001</v>
      </c>
      <c r="G3" s="239"/>
    </row>
    <row r="4" spans="1:80" ht="13.8" thickBot="1">
      <c r="A4" s="333" t="s">
        <v>76</v>
      </c>
      <c r="B4" s="321"/>
      <c r="C4" s="192" t="s">
        <v>499</v>
      </c>
      <c r="D4" s="240"/>
      <c r="E4" s="334" t="str">
        <f ca="1">'SO 03 001 Rek'!G2</f>
        <v>Vodovod</v>
      </c>
      <c r="F4" s="335"/>
      <c r="G4" s="336"/>
    </row>
    <row r="5" spans="1:80" ht="13.8" thickTop="1">
      <c r="A5" s="241"/>
      <c r="G5" s="243"/>
    </row>
    <row r="6" spans="1:80" ht="27" customHeight="1">
      <c r="A6" s="244" t="s">
        <v>86</v>
      </c>
      <c r="B6" s="245" t="s">
        <v>87</v>
      </c>
      <c r="C6" s="245" t="s">
        <v>88</v>
      </c>
      <c r="D6" s="245" t="s">
        <v>89</v>
      </c>
      <c r="E6" s="246" t="s">
        <v>90</v>
      </c>
      <c r="F6" s="245" t="s">
        <v>91</v>
      </c>
      <c r="G6" s="247" t="s">
        <v>92</v>
      </c>
      <c r="H6" s="248" t="s">
        <v>93</v>
      </c>
      <c r="I6" s="248" t="s">
        <v>94</v>
      </c>
      <c r="J6" s="248" t="s">
        <v>95</v>
      </c>
      <c r="K6" s="248" t="s">
        <v>96</v>
      </c>
    </row>
    <row r="7" spans="1:80">
      <c r="A7" s="249" t="s">
        <v>97</v>
      </c>
      <c r="B7" s="250" t="s">
        <v>98</v>
      </c>
      <c r="C7" s="251" t="s">
        <v>99</v>
      </c>
      <c r="D7" s="252"/>
      <c r="E7" s="253"/>
      <c r="F7" s="253"/>
      <c r="G7" s="254"/>
      <c r="H7" s="255"/>
      <c r="I7" s="256"/>
      <c r="J7" s="257"/>
      <c r="K7" s="258"/>
      <c r="O7" s="259">
        <v>1</v>
      </c>
    </row>
    <row r="8" spans="1:80">
      <c r="A8" s="260">
        <v>1</v>
      </c>
      <c r="B8" s="261" t="s">
        <v>336</v>
      </c>
      <c r="C8" s="262" t="s">
        <v>337</v>
      </c>
      <c r="D8" s="263" t="s">
        <v>338</v>
      </c>
      <c r="E8" s="264">
        <v>240</v>
      </c>
      <c r="F8" s="264">
        <v>0</v>
      </c>
      <c r="G8" s="265">
        <f>E8*F8</f>
        <v>0</v>
      </c>
      <c r="H8" s="266">
        <v>0</v>
      </c>
      <c r="I8" s="267">
        <f>E8*H8</f>
        <v>0</v>
      </c>
      <c r="J8" s="266">
        <v>0</v>
      </c>
      <c r="K8" s="267">
        <f>E8*J8</f>
        <v>0</v>
      </c>
      <c r="O8" s="259">
        <v>2</v>
      </c>
      <c r="AA8" s="232">
        <v>1</v>
      </c>
      <c r="AB8" s="232">
        <v>1</v>
      </c>
      <c r="AC8" s="232">
        <v>1</v>
      </c>
      <c r="AZ8" s="232">
        <v>1</v>
      </c>
      <c r="BA8" s="232">
        <f>IF(AZ8=1,G8,0)</f>
        <v>0</v>
      </c>
      <c r="BB8" s="232">
        <f>IF(AZ8=2,G8,0)</f>
        <v>0</v>
      </c>
      <c r="BC8" s="232">
        <f>IF(AZ8=3,G8,0)</f>
        <v>0</v>
      </c>
      <c r="BD8" s="232">
        <f>IF(AZ8=4,G8,0)</f>
        <v>0</v>
      </c>
      <c r="BE8" s="232">
        <f>IF(AZ8=5,G8,0)</f>
        <v>0</v>
      </c>
      <c r="CA8" s="259">
        <v>1</v>
      </c>
      <c r="CB8" s="259">
        <v>1</v>
      </c>
    </row>
    <row r="9" spans="1:80">
      <c r="A9" s="268"/>
      <c r="B9" s="272"/>
      <c r="C9" s="327" t="s">
        <v>339</v>
      </c>
      <c r="D9" s="328"/>
      <c r="E9" s="273">
        <v>240</v>
      </c>
      <c r="F9" s="274"/>
      <c r="G9" s="275"/>
      <c r="H9" s="276"/>
      <c r="I9" s="270"/>
      <c r="J9" s="277"/>
      <c r="K9" s="270"/>
      <c r="M9" s="271" t="s">
        <v>339</v>
      </c>
      <c r="O9" s="259"/>
    </row>
    <row r="10" spans="1:80">
      <c r="A10" s="260">
        <v>2</v>
      </c>
      <c r="B10" s="261" t="s">
        <v>340</v>
      </c>
      <c r="C10" s="262" t="s">
        <v>341</v>
      </c>
      <c r="D10" s="263" t="s">
        <v>342</v>
      </c>
      <c r="E10" s="264">
        <v>10</v>
      </c>
      <c r="F10" s="264">
        <v>0</v>
      </c>
      <c r="G10" s="265">
        <f>E10*F10</f>
        <v>0</v>
      </c>
      <c r="H10" s="266">
        <v>0</v>
      </c>
      <c r="I10" s="267">
        <f>E10*H10</f>
        <v>0</v>
      </c>
      <c r="J10" s="266">
        <v>0</v>
      </c>
      <c r="K10" s="267">
        <f>E10*J10</f>
        <v>0</v>
      </c>
      <c r="O10" s="259">
        <v>2</v>
      </c>
      <c r="AA10" s="232">
        <v>1</v>
      </c>
      <c r="AB10" s="232">
        <v>1</v>
      </c>
      <c r="AC10" s="232">
        <v>1</v>
      </c>
      <c r="AZ10" s="232">
        <v>1</v>
      </c>
      <c r="BA10" s="232">
        <f>IF(AZ10=1,G10,0)</f>
        <v>0</v>
      </c>
      <c r="BB10" s="232">
        <f>IF(AZ10=2,G10,0)</f>
        <v>0</v>
      </c>
      <c r="BC10" s="232">
        <f>IF(AZ10=3,G10,0)</f>
        <v>0</v>
      </c>
      <c r="BD10" s="232">
        <f>IF(AZ10=4,G10,0)</f>
        <v>0</v>
      </c>
      <c r="BE10" s="232">
        <f>IF(AZ10=5,G10,0)</f>
        <v>0</v>
      </c>
      <c r="CA10" s="259">
        <v>1</v>
      </c>
      <c r="CB10" s="259">
        <v>1</v>
      </c>
    </row>
    <row r="11" spans="1:80">
      <c r="A11" s="260">
        <v>3</v>
      </c>
      <c r="B11" s="261" t="s">
        <v>343</v>
      </c>
      <c r="C11" s="262" t="s">
        <v>344</v>
      </c>
      <c r="D11" s="263" t="s">
        <v>144</v>
      </c>
      <c r="E11" s="264">
        <v>24.72</v>
      </c>
      <c r="F11" s="264">
        <v>0</v>
      </c>
      <c r="G11" s="265">
        <f>E11*F11</f>
        <v>0</v>
      </c>
      <c r="H11" s="266">
        <v>0</v>
      </c>
      <c r="I11" s="267">
        <f>E11*H11</f>
        <v>0</v>
      </c>
      <c r="J11" s="266">
        <v>0</v>
      </c>
      <c r="K11" s="267">
        <f>E11*J11</f>
        <v>0</v>
      </c>
      <c r="O11" s="259">
        <v>2</v>
      </c>
      <c r="AA11" s="232">
        <v>1</v>
      </c>
      <c r="AB11" s="232">
        <v>1</v>
      </c>
      <c r="AC11" s="232">
        <v>1</v>
      </c>
      <c r="AZ11" s="232">
        <v>1</v>
      </c>
      <c r="BA11" s="232">
        <f>IF(AZ11=1,G11,0)</f>
        <v>0</v>
      </c>
      <c r="BB11" s="232">
        <f>IF(AZ11=2,G11,0)</f>
        <v>0</v>
      </c>
      <c r="BC11" s="232">
        <f>IF(AZ11=3,G11,0)</f>
        <v>0</v>
      </c>
      <c r="BD11" s="232">
        <f>IF(AZ11=4,G11,0)</f>
        <v>0</v>
      </c>
      <c r="BE11" s="232">
        <f>IF(AZ11=5,G11,0)</f>
        <v>0</v>
      </c>
      <c r="CA11" s="259">
        <v>1</v>
      </c>
      <c r="CB11" s="259">
        <v>1</v>
      </c>
    </row>
    <row r="12" spans="1:80">
      <c r="A12" s="268"/>
      <c r="B12" s="272"/>
      <c r="C12" s="327" t="s">
        <v>500</v>
      </c>
      <c r="D12" s="328"/>
      <c r="E12" s="273">
        <v>24.72</v>
      </c>
      <c r="F12" s="274"/>
      <c r="G12" s="275"/>
      <c r="H12" s="276"/>
      <c r="I12" s="270"/>
      <c r="J12" s="277"/>
      <c r="K12" s="270"/>
      <c r="M12" s="271" t="s">
        <v>500</v>
      </c>
      <c r="O12" s="259"/>
    </row>
    <row r="13" spans="1:80">
      <c r="A13" s="260">
        <v>4</v>
      </c>
      <c r="B13" s="261" t="s">
        <v>346</v>
      </c>
      <c r="C13" s="262" t="s">
        <v>347</v>
      </c>
      <c r="D13" s="263" t="s">
        <v>144</v>
      </c>
      <c r="E13" s="264">
        <v>24.72</v>
      </c>
      <c r="F13" s="264">
        <v>0</v>
      </c>
      <c r="G13" s="265">
        <f>E13*F13</f>
        <v>0</v>
      </c>
      <c r="H13" s="266">
        <v>0</v>
      </c>
      <c r="I13" s="267">
        <f>E13*H13</f>
        <v>0</v>
      </c>
      <c r="J13" s="266">
        <v>0</v>
      </c>
      <c r="K13" s="267">
        <f>E13*J13</f>
        <v>0</v>
      </c>
      <c r="O13" s="259">
        <v>2</v>
      </c>
      <c r="AA13" s="232">
        <v>1</v>
      </c>
      <c r="AB13" s="232">
        <v>1</v>
      </c>
      <c r="AC13" s="232">
        <v>1</v>
      </c>
      <c r="AZ13" s="232">
        <v>1</v>
      </c>
      <c r="BA13" s="232">
        <f>IF(AZ13=1,G13,0)</f>
        <v>0</v>
      </c>
      <c r="BB13" s="232">
        <f>IF(AZ13=2,G13,0)</f>
        <v>0</v>
      </c>
      <c r="BC13" s="232">
        <f>IF(AZ13=3,G13,0)</f>
        <v>0</v>
      </c>
      <c r="BD13" s="232">
        <f>IF(AZ13=4,G13,0)</f>
        <v>0</v>
      </c>
      <c r="BE13" s="232">
        <f>IF(AZ13=5,G13,0)</f>
        <v>0</v>
      </c>
      <c r="CA13" s="259">
        <v>1</v>
      </c>
      <c r="CB13" s="259">
        <v>1</v>
      </c>
    </row>
    <row r="14" spans="1:80">
      <c r="A14" s="268"/>
      <c r="B14" s="272"/>
      <c r="C14" s="327" t="s">
        <v>500</v>
      </c>
      <c r="D14" s="328"/>
      <c r="E14" s="273">
        <v>24.72</v>
      </c>
      <c r="F14" s="274"/>
      <c r="G14" s="275"/>
      <c r="H14" s="276"/>
      <c r="I14" s="270"/>
      <c r="J14" s="277"/>
      <c r="K14" s="270"/>
      <c r="M14" s="271" t="s">
        <v>500</v>
      </c>
      <c r="O14" s="259"/>
    </row>
    <row r="15" spans="1:80">
      <c r="A15" s="260">
        <v>5</v>
      </c>
      <c r="B15" s="261" t="s">
        <v>351</v>
      </c>
      <c r="C15" s="262" t="s">
        <v>352</v>
      </c>
      <c r="D15" s="263" t="s">
        <v>144</v>
      </c>
      <c r="E15" s="264">
        <v>122.736</v>
      </c>
      <c r="F15" s="264">
        <v>0</v>
      </c>
      <c r="G15" s="265">
        <f>E15*F15</f>
        <v>0</v>
      </c>
      <c r="H15" s="266">
        <v>0</v>
      </c>
      <c r="I15" s="267">
        <f>E15*H15</f>
        <v>0</v>
      </c>
      <c r="J15" s="266">
        <v>0</v>
      </c>
      <c r="K15" s="267">
        <f>E15*J15</f>
        <v>0</v>
      </c>
      <c r="O15" s="259">
        <v>2</v>
      </c>
      <c r="AA15" s="232">
        <v>1</v>
      </c>
      <c r="AB15" s="232">
        <v>1</v>
      </c>
      <c r="AC15" s="232">
        <v>1</v>
      </c>
      <c r="AZ15" s="232">
        <v>1</v>
      </c>
      <c r="BA15" s="232">
        <f>IF(AZ15=1,G15,0)</f>
        <v>0</v>
      </c>
      <c r="BB15" s="232">
        <f>IF(AZ15=2,G15,0)</f>
        <v>0</v>
      </c>
      <c r="BC15" s="232">
        <f>IF(AZ15=3,G15,0)</f>
        <v>0</v>
      </c>
      <c r="BD15" s="232">
        <f>IF(AZ15=4,G15,0)</f>
        <v>0</v>
      </c>
      <c r="BE15" s="232">
        <f>IF(AZ15=5,G15,0)</f>
        <v>0</v>
      </c>
      <c r="CA15" s="259">
        <v>1</v>
      </c>
      <c r="CB15" s="259">
        <v>1</v>
      </c>
    </row>
    <row r="16" spans="1:80">
      <c r="A16" s="268"/>
      <c r="B16" s="272"/>
      <c r="C16" s="327" t="s">
        <v>501</v>
      </c>
      <c r="D16" s="328"/>
      <c r="E16" s="273">
        <v>122.736</v>
      </c>
      <c r="F16" s="274"/>
      <c r="G16" s="275"/>
      <c r="H16" s="276"/>
      <c r="I16" s="270"/>
      <c r="J16" s="277"/>
      <c r="K16" s="270"/>
      <c r="M16" s="271" t="s">
        <v>501</v>
      </c>
      <c r="O16" s="259"/>
    </row>
    <row r="17" spans="1:80">
      <c r="A17" s="260">
        <v>6</v>
      </c>
      <c r="B17" s="261" t="s">
        <v>354</v>
      </c>
      <c r="C17" s="262" t="s">
        <v>355</v>
      </c>
      <c r="D17" s="263" t="s">
        <v>144</v>
      </c>
      <c r="E17" s="264">
        <v>122.736</v>
      </c>
      <c r="F17" s="264">
        <v>0</v>
      </c>
      <c r="G17" s="265">
        <f>E17*F17</f>
        <v>0</v>
      </c>
      <c r="H17" s="266">
        <v>0</v>
      </c>
      <c r="I17" s="267">
        <f>E17*H17</f>
        <v>0</v>
      </c>
      <c r="J17" s="266">
        <v>0</v>
      </c>
      <c r="K17" s="267">
        <f>E17*J17</f>
        <v>0</v>
      </c>
      <c r="O17" s="259">
        <v>2</v>
      </c>
      <c r="AA17" s="232">
        <v>1</v>
      </c>
      <c r="AB17" s="232">
        <v>1</v>
      </c>
      <c r="AC17" s="232">
        <v>1</v>
      </c>
      <c r="AZ17" s="232">
        <v>1</v>
      </c>
      <c r="BA17" s="232">
        <f>IF(AZ17=1,G17,0)</f>
        <v>0</v>
      </c>
      <c r="BB17" s="232">
        <f>IF(AZ17=2,G17,0)</f>
        <v>0</v>
      </c>
      <c r="BC17" s="232">
        <f>IF(AZ17=3,G17,0)</f>
        <v>0</v>
      </c>
      <c r="BD17" s="232">
        <f>IF(AZ17=4,G17,0)</f>
        <v>0</v>
      </c>
      <c r="BE17" s="232">
        <f>IF(AZ17=5,G17,0)</f>
        <v>0</v>
      </c>
      <c r="CA17" s="259">
        <v>1</v>
      </c>
      <c r="CB17" s="259">
        <v>1</v>
      </c>
    </row>
    <row r="18" spans="1:80">
      <c r="A18" s="268"/>
      <c r="B18" s="272"/>
      <c r="C18" s="327" t="s">
        <v>502</v>
      </c>
      <c r="D18" s="328"/>
      <c r="E18" s="273">
        <v>122.736</v>
      </c>
      <c r="F18" s="274"/>
      <c r="G18" s="275"/>
      <c r="H18" s="276"/>
      <c r="I18" s="270"/>
      <c r="J18" s="277"/>
      <c r="K18" s="270"/>
      <c r="M18" s="271" t="s">
        <v>502</v>
      </c>
      <c r="O18" s="259"/>
    </row>
    <row r="19" spans="1:80">
      <c r="A19" s="260">
        <v>7</v>
      </c>
      <c r="B19" s="261" t="s">
        <v>146</v>
      </c>
      <c r="C19" s="262" t="s">
        <v>147</v>
      </c>
      <c r="D19" s="263" t="s">
        <v>144</v>
      </c>
      <c r="E19" s="264">
        <v>4.0500000000000001E-2</v>
      </c>
      <c r="F19" s="264">
        <v>0</v>
      </c>
      <c r="G19" s="265">
        <f>E19*F19</f>
        <v>0</v>
      </c>
      <c r="H19" s="266">
        <v>0</v>
      </c>
      <c r="I19" s="267">
        <f>E19*H19</f>
        <v>0</v>
      </c>
      <c r="J19" s="266">
        <v>0</v>
      </c>
      <c r="K19" s="267">
        <f>E19*J19</f>
        <v>0</v>
      </c>
      <c r="O19" s="259">
        <v>2</v>
      </c>
      <c r="AA19" s="232">
        <v>1</v>
      </c>
      <c r="AB19" s="232">
        <v>1</v>
      </c>
      <c r="AC19" s="232">
        <v>1</v>
      </c>
      <c r="AZ19" s="232">
        <v>1</v>
      </c>
      <c r="BA19" s="232">
        <f>IF(AZ19=1,G19,0)</f>
        <v>0</v>
      </c>
      <c r="BB19" s="232">
        <f>IF(AZ19=2,G19,0)</f>
        <v>0</v>
      </c>
      <c r="BC19" s="232">
        <f>IF(AZ19=3,G19,0)</f>
        <v>0</v>
      </c>
      <c r="BD19" s="232">
        <f>IF(AZ19=4,G19,0)</f>
        <v>0</v>
      </c>
      <c r="BE19" s="232">
        <f>IF(AZ19=5,G19,0)</f>
        <v>0</v>
      </c>
      <c r="CA19" s="259">
        <v>1</v>
      </c>
      <c r="CB19" s="259">
        <v>1</v>
      </c>
    </row>
    <row r="20" spans="1:80">
      <c r="A20" s="268"/>
      <c r="B20" s="272"/>
      <c r="C20" s="327" t="s">
        <v>503</v>
      </c>
      <c r="D20" s="328"/>
      <c r="E20" s="273">
        <v>4.0500000000000001E-2</v>
      </c>
      <c r="F20" s="274"/>
      <c r="G20" s="275"/>
      <c r="H20" s="276"/>
      <c r="I20" s="270"/>
      <c r="J20" s="277"/>
      <c r="K20" s="270"/>
      <c r="M20" s="271" t="s">
        <v>503</v>
      </c>
      <c r="O20" s="259"/>
    </row>
    <row r="21" spans="1:80">
      <c r="A21" s="260">
        <v>8</v>
      </c>
      <c r="B21" s="261" t="s">
        <v>356</v>
      </c>
      <c r="C21" s="262" t="s">
        <v>357</v>
      </c>
      <c r="D21" s="263" t="s">
        <v>131</v>
      </c>
      <c r="E21" s="264">
        <v>389.24</v>
      </c>
      <c r="F21" s="264">
        <v>0</v>
      </c>
      <c r="G21" s="265">
        <f>E21*F21</f>
        <v>0</v>
      </c>
      <c r="H21" s="266">
        <v>9.8999999999999999E-4</v>
      </c>
      <c r="I21" s="267">
        <f>E21*H21</f>
        <v>0.38534760000000001</v>
      </c>
      <c r="J21" s="266">
        <v>0</v>
      </c>
      <c r="K21" s="267">
        <f>E21*J21</f>
        <v>0</v>
      </c>
      <c r="O21" s="259">
        <v>2</v>
      </c>
      <c r="AA21" s="232">
        <v>1</v>
      </c>
      <c r="AB21" s="232">
        <v>1</v>
      </c>
      <c r="AC21" s="232">
        <v>1</v>
      </c>
      <c r="AZ21" s="232">
        <v>1</v>
      </c>
      <c r="BA21" s="232">
        <f>IF(AZ21=1,G21,0)</f>
        <v>0</v>
      </c>
      <c r="BB21" s="232">
        <f>IF(AZ21=2,G21,0)</f>
        <v>0</v>
      </c>
      <c r="BC21" s="232">
        <f>IF(AZ21=3,G21,0)</f>
        <v>0</v>
      </c>
      <c r="BD21" s="232">
        <f>IF(AZ21=4,G21,0)</f>
        <v>0</v>
      </c>
      <c r="BE21" s="232">
        <f>IF(AZ21=5,G21,0)</f>
        <v>0</v>
      </c>
      <c r="CA21" s="259">
        <v>1</v>
      </c>
      <c r="CB21" s="259">
        <v>1</v>
      </c>
    </row>
    <row r="22" spans="1:80">
      <c r="A22" s="268"/>
      <c r="B22" s="272"/>
      <c r="C22" s="327" t="s">
        <v>504</v>
      </c>
      <c r="D22" s="328"/>
      <c r="E22" s="273">
        <v>389.24</v>
      </c>
      <c r="F22" s="274"/>
      <c r="G22" s="275"/>
      <c r="H22" s="276"/>
      <c r="I22" s="270"/>
      <c r="J22" s="277"/>
      <c r="K22" s="270"/>
      <c r="M22" s="271" t="s">
        <v>504</v>
      </c>
      <c r="O22" s="259"/>
    </row>
    <row r="23" spans="1:80">
      <c r="A23" s="260">
        <v>9</v>
      </c>
      <c r="B23" s="261" t="s">
        <v>356</v>
      </c>
      <c r="C23" s="262" t="s">
        <v>357</v>
      </c>
      <c r="D23" s="263" t="s">
        <v>131</v>
      </c>
      <c r="E23" s="264">
        <v>389.24</v>
      </c>
      <c r="F23" s="264">
        <v>0</v>
      </c>
      <c r="G23" s="265">
        <f>E23*F23</f>
        <v>0</v>
      </c>
      <c r="H23" s="266">
        <v>9.8999999999999999E-4</v>
      </c>
      <c r="I23" s="267">
        <f>E23*H23</f>
        <v>0.38534760000000001</v>
      </c>
      <c r="J23" s="266">
        <v>0</v>
      </c>
      <c r="K23" s="267">
        <f>E23*J23</f>
        <v>0</v>
      </c>
      <c r="O23" s="259">
        <v>2</v>
      </c>
      <c r="AA23" s="232">
        <v>1</v>
      </c>
      <c r="AB23" s="232">
        <v>1</v>
      </c>
      <c r="AC23" s="232">
        <v>1</v>
      </c>
      <c r="AZ23" s="232">
        <v>1</v>
      </c>
      <c r="BA23" s="232">
        <f>IF(AZ23=1,G23,0)</f>
        <v>0</v>
      </c>
      <c r="BB23" s="232">
        <f>IF(AZ23=2,G23,0)</f>
        <v>0</v>
      </c>
      <c r="BC23" s="232">
        <f>IF(AZ23=3,G23,0)</f>
        <v>0</v>
      </c>
      <c r="BD23" s="232">
        <f>IF(AZ23=4,G23,0)</f>
        <v>0</v>
      </c>
      <c r="BE23" s="232">
        <f>IF(AZ23=5,G23,0)</f>
        <v>0</v>
      </c>
      <c r="CA23" s="259">
        <v>1</v>
      </c>
      <c r="CB23" s="259">
        <v>1</v>
      </c>
    </row>
    <row r="24" spans="1:80">
      <c r="A24" s="268"/>
      <c r="B24" s="272"/>
      <c r="C24" s="327" t="s">
        <v>504</v>
      </c>
      <c r="D24" s="328"/>
      <c r="E24" s="273">
        <v>389.24</v>
      </c>
      <c r="F24" s="274"/>
      <c r="G24" s="275"/>
      <c r="H24" s="276"/>
      <c r="I24" s="270"/>
      <c r="J24" s="277"/>
      <c r="K24" s="270"/>
      <c r="M24" s="271" t="s">
        <v>504</v>
      </c>
      <c r="O24" s="259"/>
    </row>
    <row r="25" spans="1:80">
      <c r="A25" s="260">
        <v>10</v>
      </c>
      <c r="B25" s="261" t="s">
        <v>152</v>
      </c>
      <c r="C25" s="262" t="s">
        <v>153</v>
      </c>
      <c r="D25" s="263" t="s">
        <v>144</v>
      </c>
      <c r="E25" s="264">
        <v>147.4965</v>
      </c>
      <c r="F25" s="264">
        <v>0</v>
      </c>
      <c r="G25" s="265">
        <f>E25*F25</f>
        <v>0</v>
      </c>
      <c r="H25" s="266">
        <v>0</v>
      </c>
      <c r="I25" s="267">
        <f>E25*H25</f>
        <v>0</v>
      </c>
      <c r="J25" s="266">
        <v>0</v>
      </c>
      <c r="K25" s="267">
        <f>E25*J25</f>
        <v>0</v>
      </c>
      <c r="O25" s="259">
        <v>2</v>
      </c>
      <c r="AA25" s="232">
        <v>1</v>
      </c>
      <c r="AB25" s="232">
        <v>1</v>
      </c>
      <c r="AC25" s="232">
        <v>1</v>
      </c>
      <c r="AZ25" s="232">
        <v>1</v>
      </c>
      <c r="BA25" s="232">
        <f>IF(AZ25=1,G25,0)</f>
        <v>0</v>
      </c>
      <c r="BB25" s="232">
        <f>IF(AZ25=2,G25,0)</f>
        <v>0</v>
      </c>
      <c r="BC25" s="232">
        <f>IF(AZ25=3,G25,0)</f>
        <v>0</v>
      </c>
      <c r="BD25" s="232">
        <f>IF(AZ25=4,G25,0)</f>
        <v>0</v>
      </c>
      <c r="BE25" s="232">
        <f>IF(AZ25=5,G25,0)</f>
        <v>0</v>
      </c>
      <c r="CA25" s="259">
        <v>1</v>
      </c>
      <c r="CB25" s="259">
        <v>1</v>
      </c>
    </row>
    <row r="26" spans="1:80">
      <c r="A26" s="268"/>
      <c r="B26" s="272"/>
      <c r="C26" s="327" t="s">
        <v>505</v>
      </c>
      <c r="D26" s="328"/>
      <c r="E26" s="273">
        <v>147.4965</v>
      </c>
      <c r="F26" s="274"/>
      <c r="G26" s="275"/>
      <c r="H26" s="276"/>
      <c r="I26" s="270"/>
      <c r="J26" s="277"/>
      <c r="K26" s="270"/>
      <c r="M26" s="271" t="s">
        <v>505</v>
      </c>
      <c r="O26" s="259"/>
    </row>
    <row r="27" spans="1:80">
      <c r="A27" s="260">
        <v>11</v>
      </c>
      <c r="B27" s="261" t="s">
        <v>367</v>
      </c>
      <c r="C27" s="262" t="s">
        <v>368</v>
      </c>
      <c r="D27" s="263" t="s">
        <v>144</v>
      </c>
      <c r="E27" s="264">
        <v>7.5694999999999997</v>
      </c>
      <c r="F27" s="264">
        <v>0</v>
      </c>
      <c r="G27" s="265">
        <f>E27*F27</f>
        <v>0</v>
      </c>
      <c r="H27" s="266">
        <v>0</v>
      </c>
      <c r="I27" s="267">
        <f>E27*H27</f>
        <v>0</v>
      </c>
      <c r="J27" s="266">
        <v>0</v>
      </c>
      <c r="K27" s="267">
        <f>E27*J27</f>
        <v>0</v>
      </c>
      <c r="O27" s="259">
        <v>2</v>
      </c>
      <c r="AA27" s="232">
        <v>1</v>
      </c>
      <c r="AB27" s="232">
        <v>1</v>
      </c>
      <c r="AC27" s="232">
        <v>1</v>
      </c>
      <c r="AZ27" s="232">
        <v>1</v>
      </c>
      <c r="BA27" s="232">
        <f>IF(AZ27=1,G27,0)</f>
        <v>0</v>
      </c>
      <c r="BB27" s="232">
        <f>IF(AZ27=2,G27,0)</f>
        <v>0</v>
      </c>
      <c r="BC27" s="232">
        <f>IF(AZ27=3,G27,0)</f>
        <v>0</v>
      </c>
      <c r="BD27" s="232">
        <f>IF(AZ27=4,G27,0)</f>
        <v>0</v>
      </c>
      <c r="BE27" s="232">
        <f>IF(AZ27=5,G27,0)</f>
        <v>0</v>
      </c>
      <c r="CA27" s="259">
        <v>1</v>
      </c>
      <c r="CB27" s="259">
        <v>1</v>
      </c>
    </row>
    <row r="28" spans="1:80">
      <c r="A28" s="268"/>
      <c r="B28" s="269"/>
      <c r="C28" s="329" t="s">
        <v>369</v>
      </c>
      <c r="D28" s="330"/>
      <c r="E28" s="330"/>
      <c r="F28" s="330"/>
      <c r="G28" s="331"/>
      <c r="I28" s="270"/>
      <c r="K28" s="270"/>
      <c r="L28" s="271" t="s">
        <v>369</v>
      </c>
      <c r="O28" s="259">
        <v>3</v>
      </c>
    </row>
    <row r="29" spans="1:80">
      <c r="A29" s="268"/>
      <c r="B29" s="272"/>
      <c r="C29" s="327" t="s">
        <v>506</v>
      </c>
      <c r="D29" s="328"/>
      <c r="E29" s="273">
        <v>7.1645000000000003</v>
      </c>
      <c r="F29" s="274"/>
      <c r="G29" s="275"/>
      <c r="H29" s="276"/>
      <c r="I29" s="270"/>
      <c r="J29" s="277"/>
      <c r="K29" s="270"/>
      <c r="M29" s="271" t="s">
        <v>506</v>
      </c>
      <c r="O29" s="259"/>
    </row>
    <row r="30" spans="1:80">
      <c r="A30" s="268"/>
      <c r="B30" s="272"/>
      <c r="C30" s="327" t="s">
        <v>507</v>
      </c>
      <c r="D30" s="328"/>
      <c r="E30" s="273">
        <v>0.40500000000000003</v>
      </c>
      <c r="F30" s="274"/>
      <c r="G30" s="275"/>
      <c r="H30" s="276"/>
      <c r="I30" s="270"/>
      <c r="J30" s="277"/>
      <c r="K30" s="270"/>
      <c r="M30" s="271" t="s">
        <v>507</v>
      </c>
      <c r="O30" s="259"/>
    </row>
    <row r="31" spans="1:80">
      <c r="A31" s="260">
        <v>12</v>
      </c>
      <c r="B31" s="261" t="s">
        <v>157</v>
      </c>
      <c r="C31" s="262" t="s">
        <v>158</v>
      </c>
      <c r="D31" s="263" t="s">
        <v>144</v>
      </c>
      <c r="E31" s="264">
        <v>147.4965</v>
      </c>
      <c r="F31" s="264">
        <v>0</v>
      </c>
      <c r="G31" s="265">
        <f>E31*F31</f>
        <v>0</v>
      </c>
      <c r="H31" s="266">
        <v>0</v>
      </c>
      <c r="I31" s="267">
        <f>E31*H31</f>
        <v>0</v>
      </c>
      <c r="J31" s="266">
        <v>0</v>
      </c>
      <c r="K31" s="267">
        <f>E31*J31</f>
        <v>0</v>
      </c>
      <c r="O31" s="259">
        <v>2</v>
      </c>
      <c r="AA31" s="232">
        <v>1</v>
      </c>
      <c r="AB31" s="232">
        <v>1</v>
      </c>
      <c r="AC31" s="232">
        <v>1</v>
      </c>
      <c r="AZ31" s="232">
        <v>1</v>
      </c>
      <c r="BA31" s="232">
        <f>IF(AZ31=1,G31,0)</f>
        <v>0</v>
      </c>
      <c r="BB31" s="232">
        <f>IF(AZ31=2,G31,0)</f>
        <v>0</v>
      </c>
      <c r="BC31" s="232">
        <f>IF(AZ31=3,G31,0)</f>
        <v>0</v>
      </c>
      <c r="BD31" s="232">
        <f>IF(AZ31=4,G31,0)</f>
        <v>0</v>
      </c>
      <c r="BE31" s="232">
        <f>IF(AZ31=5,G31,0)</f>
        <v>0</v>
      </c>
      <c r="CA31" s="259">
        <v>1</v>
      </c>
      <c r="CB31" s="259">
        <v>1</v>
      </c>
    </row>
    <row r="32" spans="1:80">
      <c r="A32" s="268"/>
      <c r="B32" s="272"/>
      <c r="C32" s="327" t="s">
        <v>505</v>
      </c>
      <c r="D32" s="328"/>
      <c r="E32" s="273">
        <v>147.4965</v>
      </c>
      <c r="F32" s="274"/>
      <c r="G32" s="275"/>
      <c r="H32" s="276"/>
      <c r="I32" s="270"/>
      <c r="J32" s="277"/>
      <c r="K32" s="270"/>
      <c r="M32" s="271" t="s">
        <v>505</v>
      </c>
      <c r="O32" s="259"/>
    </row>
    <row r="33" spans="1:80">
      <c r="A33" s="260">
        <v>13</v>
      </c>
      <c r="B33" s="261" t="s">
        <v>160</v>
      </c>
      <c r="C33" s="262" t="s">
        <v>161</v>
      </c>
      <c r="D33" s="263" t="s">
        <v>144</v>
      </c>
      <c r="E33" s="264">
        <v>99.88</v>
      </c>
      <c r="F33" s="264">
        <v>0</v>
      </c>
      <c r="G33" s="265">
        <f>E33*F33</f>
        <v>0</v>
      </c>
      <c r="H33" s="266">
        <v>0</v>
      </c>
      <c r="I33" s="267">
        <f>E33*H33</f>
        <v>0</v>
      </c>
      <c r="J33" s="266">
        <v>0</v>
      </c>
      <c r="K33" s="267">
        <f>E33*J33</f>
        <v>0</v>
      </c>
      <c r="O33" s="259">
        <v>2</v>
      </c>
      <c r="AA33" s="232">
        <v>1</v>
      </c>
      <c r="AB33" s="232">
        <v>1</v>
      </c>
      <c r="AC33" s="232">
        <v>1</v>
      </c>
      <c r="AZ33" s="232">
        <v>1</v>
      </c>
      <c r="BA33" s="232">
        <f>IF(AZ33=1,G33,0)</f>
        <v>0</v>
      </c>
      <c r="BB33" s="232">
        <f>IF(AZ33=2,G33,0)</f>
        <v>0</v>
      </c>
      <c r="BC33" s="232">
        <f>IF(AZ33=3,G33,0)</f>
        <v>0</v>
      </c>
      <c r="BD33" s="232">
        <f>IF(AZ33=4,G33,0)</f>
        <v>0</v>
      </c>
      <c r="BE33" s="232">
        <f>IF(AZ33=5,G33,0)</f>
        <v>0</v>
      </c>
      <c r="CA33" s="259">
        <v>1</v>
      </c>
      <c r="CB33" s="259">
        <v>1</v>
      </c>
    </row>
    <row r="34" spans="1:80">
      <c r="A34" s="268"/>
      <c r="B34" s="272"/>
      <c r="C34" s="327" t="s">
        <v>508</v>
      </c>
      <c r="D34" s="328"/>
      <c r="E34" s="273">
        <v>99.88</v>
      </c>
      <c r="F34" s="274"/>
      <c r="G34" s="275"/>
      <c r="H34" s="276"/>
      <c r="I34" s="270"/>
      <c r="J34" s="277"/>
      <c r="K34" s="270"/>
      <c r="M34" s="271" t="s">
        <v>508</v>
      </c>
      <c r="O34" s="259"/>
    </row>
    <row r="35" spans="1:80">
      <c r="A35" s="260">
        <v>14</v>
      </c>
      <c r="B35" s="261" t="s">
        <v>373</v>
      </c>
      <c r="C35" s="262" t="s">
        <v>374</v>
      </c>
      <c r="D35" s="263" t="s">
        <v>144</v>
      </c>
      <c r="E35" s="264">
        <v>30.56</v>
      </c>
      <c r="F35" s="264">
        <v>0</v>
      </c>
      <c r="G35" s="265">
        <f>E35*F35</f>
        <v>0</v>
      </c>
      <c r="H35" s="266">
        <v>0</v>
      </c>
      <c r="I35" s="267">
        <f>E35*H35</f>
        <v>0</v>
      </c>
      <c r="J35" s="266">
        <v>0</v>
      </c>
      <c r="K35" s="267">
        <f>E35*J35</f>
        <v>0</v>
      </c>
      <c r="O35" s="259">
        <v>2</v>
      </c>
      <c r="AA35" s="232">
        <v>1</v>
      </c>
      <c r="AB35" s="232">
        <v>1</v>
      </c>
      <c r="AC35" s="232">
        <v>1</v>
      </c>
      <c r="AZ35" s="232">
        <v>1</v>
      </c>
      <c r="BA35" s="232">
        <f>IF(AZ35=1,G35,0)</f>
        <v>0</v>
      </c>
      <c r="BB35" s="232">
        <f>IF(AZ35=2,G35,0)</f>
        <v>0</v>
      </c>
      <c r="BC35" s="232">
        <f>IF(AZ35=3,G35,0)</f>
        <v>0</v>
      </c>
      <c r="BD35" s="232">
        <f>IF(AZ35=4,G35,0)</f>
        <v>0</v>
      </c>
      <c r="BE35" s="232">
        <f>IF(AZ35=5,G35,0)</f>
        <v>0</v>
      </c>
      <c r="CA35" s="259">
        <v>1</v>
      </c>
      <c r="CB35" s="259">
        <v>1</v>
      </c>
    </row>
    <row r="36" spans="1:80">
      <c r="A36" s="268"/>
      <c r="B36" s="272"/>
      <c r="C36" s="327" t="s">
        <v>509</v>
      </c>
      <c r="D36" s="328"/>
      <c r="E36" s="273">
        <v>30.56</v>
      </c>
      <c r="F36" s="274"/>
      <c r="G36" s="275"/>
      <c r="H36" s="276"/>
      <c r="I36" s="270"/>
      <c r="J36" s="277"/>
      <c r="K36" s="270"/>
      <c r="M36" s="271" t="s">
        <v>509</v>
      </c>
      <c r="O36" s="259"/>
    </row>
    <row r="37" spans="1:80">
      <c r="A37" s="260">
        <v>15</v>
      </c>
      <c r="B37" s="261" t="s">
        <v>510</v>
      </c>
      <c r="C37" s="262" t="s">
        <v>511</v>
      </c>
      <c r="D37" s="263" t="s">
        <v>131</v>
      </c>
      <c r="E37" s="264">
        <v>7.68</v>
      </c>
      <c r="F37" s="264">
        <v>0</v>
      </c>
      <c r="G37" s="265">
        <f>E37*F37</f>
        <v>0</v>
      </c>
      <c r="H37" s="266">
        <v>0</v>
      </c>
      <c r="I37" s="267">
        <f>E37*H37</f>
        <v>0</v>
      </c>
      <c r="J37" s="266">
        <v>0</v>
      </c>
      <c r="K37" s="267">
        <f>E37*J37</f>
        <v>0</v>
      </c>
      <c r="O37" s="259">
        <v>2</v>
      </c>
      <c r="AA37" s="232">
        <v>1</v>
      </c>
      <c r="AB37" s="232">
        <v>1</v>
      </c>
      <c r="AC37" s="232">
        <v>1</v>
      </c>
      <c r="AZ37" s="232">
        <v>1</v>
      </c>
      <c r="BA37" s="232">
        <f>IF(AZ37=1,G37,0)</f>
        <v>0</v>
      </c>
      <c r="BB37" s="232">
        <f>IF(AZ37=2,G37,0)</f>
        <v>0</v>
      </c>
      <c r="BC37" s="232">
        <f>IF(AZ37=3,G37,0)</f>
        <v>0</v>
      </c>
      <c r="BD37" s="232">
        <f>IF(AZ37=4,G37,0)</f>
        <v>0</v>
      </c>
      <c r="BE37" s="232">
        <f>IF(AZ37=5,G37,0)</f>
        <v>0</v>
      </c>
      <c r="CA37" s="259">
        <v>1</v>
      </c>
      <c r="CB37" s="259">
        <v>1</v>
      </c>
    </row>
    <row r="38" spans="1:80">
      <c r="A38" s="268"/>
      <c r="B38" s="272"/>
      <c r="C38" s="327" t="s">
        <v>512</v>
      </c>
      <c r="D38" s="328"/>
      <c r="E38" s="273">
        <v>7.68</v>
      </c>
      <c r="F38" s="274"/>
      <c r="G38" s="275"/>
      <c r="H38" s="276"/>
      <c r="I38" s="270"/>
      <c r="J38" s="277"/>
      <c r="K38" s="270"/>
      <c r="M38" s="271" t="s">
        <v>512</v>
      </c>
      <c r="O38" s="259"/>
    </row>
    <row r="39" spans="1:80">
      <c r="A39" s="260">
        <v>16</v>
      </c>
      <c r="B39" s="261" t="s">
        <v>513</v>
      </c>
      <c r="C39" s="262" t="s">
        <v>514</v>
      </c>
      <c r="D39" s="263" t="s">
        <v>131</v>
      </c>
      <c r="E39" s="264">
        <v>7.68</v>
      </c>
      <c r="F39" s="264">
        <v>0</v>
      </c>
      <c r="G39" s="265">
        <f>E39*F39</f>
        <v>0</v>
      </c>
      <c r="H39" s="266">
        <v>0</v>
      </c>
      <c r="I39" s="267">
        <f>E39*H39</f>
        <v>0</v>
      </c>
      <c r="J39" s="266">
        <v>0</v>
      </c>
      <c r="K39" s="267">
        <f>E39*J39</f>
        <v>0</v>
      </c>
      <c r="O39" s="259">
        <v>2</v>
      </c>
      <c r="AA39" s="232">
        <v>1</v>
      </c>
      <c r="AB39" s="232">
        <v>1</v>
      </c>
      <c r="AC39" s="232">
        <v>1</v>
      </c>
      <c r="AZ39" s="232">
        <v>1</v>
      </c>
      <c r="BA39" s="232">
        <f>IF(AZ39=1,G39,0)</f>
        <v>0</v>
      </c>
      <c r="BB39" s="232">
        <f>IF(AZ39=2,G39,0)</f>
        <v>0</v>
      </c>
      <c r="BC39" s="232">
        <f>IF(AZ39=3,G39,0)</f>
        <v>0</v>
      </c>
      <c r="BD39" s="232">
        <f>IF(AZ39=4,G39,0)</f>
        <v>0</v>
      </c>
      <c r="BE39" s="232">
        <f>IF(AZ39=5,G39,0)</f>
        <v>0</v>
      </c>
      <c r="CA39" s="259">
        <v>1</v>
      </c>
      <c r="CB39" s="259">
        <v>1</v>
      </c>
    </row>
    <row r="40" spans="1:80">
      <c r="A40" s="268"/>
      <c r="B40" s="272"/>
      <c r="C40" s="327" t="s">
        <v>515</v>
      </c>
      <c r="D40" s="328"/>
      <c r="E40" s="273">
        <v>7.68</v>
      </c>
      <c r="F40" s="274"/>
      <c r="G40" s="275"/>
      <c r="H40" s="276"/>
      <c r="I40" s="270"/>
      <c r="J40" s="277"/>
      <c r="K40" s="270"/>
      <c r="M40" s="271" t="s">
        <v>515</v>
      </c>
      <c r="O40" s="259"/>
    </row>
    <row r="41" spans="1:80">
      <c r="A41" s="260">
        <v>17</v>
      </c>
      <c r="B41" s="261" t="s">
        <v>163</v>
      </c>
      <c r="C41" s="262" t="s">
        <v>164</v>
      </c>
      <c r="D41" s="263" t="s">
        <v>144</v>
      </c>
      <c r="E41" s="264">
        <v>147.4965</v>
      </c>
      <c r="F41" s="264">
        <v>0</v>
      </c>
      <c r="G41" s="265">
        <f>E41*F41</f>
        <v>0</v>
      </c>
      <c r="H41" s="266">
        <v>0</v>
      </c>
      <c r="I41" s="267">
        <f>E41*H41</f>
        <v>0</v>
      </c>
      <c r="J41" s="266">
        <v>0</v>
      </c>
      <c r="K41" s="267">
        <f>E41*J41</f>
        <v>0</v>
      </c>
      <c r="O41" s="259">
        <v>2</v>
      </c>
      <c r="AA41" s="232">
        <v>1</v>
      </c>
      <c r="AB41" s="232">
        <v>1</v>
      </c>
      <c r="AC41" s="232">
        <v>1</v>
      </c>
      <c r="AZ41" s="232">
        <v>1</v>
      </c>
      <c r="BA41" s="232">
        <f>IF(AZ41=1,G41,0)</f>
        <v>0</v>
      </c>
      <c r="BB41" s="232">
        <f>IF(AZ41=2,G41,0)</f>
        <v>0</v>
      </c>
      <c r="BC41" s="232">
        <f>IF(AZ41=3,G41,0)</f>
        <v>0</v>
      </c>
      <c r="BD41" s="232">
        <f>IF(AZ41=4,G41,0)</f>
        <v>0</v>
      </c>
      <c r="BE41" s="232">
        <f>IF(AZ41=5,G41,0)</f>
        <v>0</v>
      </c>
      <c r="CA41" s="259">
        <v>1</v>
      </c>
      <c r="CB41" s="259">
        <v>1</v>
      </c>
    </row>
    <row r="42" spans="1:80">
      <c r="A42" s="268"/>
      <c r="B42" s="272"/>
      <c r="C42" s="327" t="s">
        <v>505</v>
      </c>
      <c r="D42" s="328"/>
      <c r="E42" s="273">
        <v>147.4965</v>
      </c>
      <c r="F42" s="274"/>
      <c r="G42" s="275"/>
      <c r="H42" s="276"/>
      <c r="I42" s="270"/>
      <c r="J42" s="277"/>
      <c r="K42" s="270"/>
      <c r="M42" s="271" t="s">
        <v>505</v>
      </c>
      <c r="O42" s="259"/>
    </row>
    <row r="43" spans="1:80">
      <c r="A43" s="260">
        <v>18</v>
      </c>
      <c r="B43" s="261" t="s">
        <v>258</v>
      </c>
      <c r="C43" s="262" t="s">
        <v>259</v>
      </c>
      <c r="D43" s="263" t="s">
        <v>195</v>
      </c>
      <c r="E43" s="264">
        <v>3.8399999999999997E-2</v>
      </c>
      <c r="F43" s="264">
        <v>0</v>
      </c>
      <c r="G43" s="265">
        <f>E43*F43</f>
        <v>0</v>
      </c>
      <c r="H43" s="266">
        <v>1E-3</v>
      </c>
      <c r="I43" s="267">
        <f>E43*H43</f>
        <v>3.8399999999999998E-5</v>
      </c>
      <c r="J43" s="266"/>
      <c r="K43" s="267">
        <f>E43*J43</f>
        <v>0</v>
      </c>
      <c r="O43" s="259">
        <v>2</v>
      </c>
      <c r="AA43" s="232">
        <v>3</v>
      </c>
      <c r="AB43" s="232">
        <v>1</v>
      </c>
      <c r="AC43" s="232">
        <v>572410</v>
      </c>
      <c r="AZ43" s="232">
        <v>1</v>
      </c>
      <c r="BA43" s="232">
        <f>IF(AZ43=1,G43,0)</f>
        <v>0</v>
      </c>
      <c r="BB43" s="232">
        <f>IF(AZ43=2,G43,0)</f>
        <v>0</v>
      </c>
      <c r="BC43" s="232">
        <f>IF(AZ43=3,G43,0)</f>
        <v>0</v>
      </c>
      <c r="BD43" s="232">
        <f>IF(AZ43=4,G43,0)</f>
        <v>0</v>
      </c>
      <c r="BE43" s="232">
        <f>IF(AZ43=5,G43,0)</f>
        <v>0</v>
      </c>
      <c r="CA43" s="259">
        <v>3</v>
      </c>
      <c r="CB43" s="259">
        <v>1</v>
      </c>
    </row>
    <row r="44" spans="1:80">
      <c r="A44" s="268"/>
      <c r="B44" s="272"/>
      <c r="C44" s="327" t="s">
        <v>516</v>
      </c>
      <c r="D44" s="328"/>
      <c r="E44" s="273">
        <v>3.8399999999999997E-2</v>
      </c>
      <c r="F44" s="274"/>
      <c r="G44" s="275"/>
      <c r="H44" s="276"/>
      <c r="I44" s="270"/>
      <c r="J44" s="277"/>
      <c r="K44" s="270"/>
      <c r="M44" s="271" t="s">
        <v>516</v>
      </c>
      <c r="O44" s="259"/>
    </row>
    <row r="45" spans="1:80">
      <c r="A45" s="260">
        <v>19</v>
      </c>
      <c r="B45" s="261" t="s">
        <v>376</v>
      </c>
      <c r="C45" s="262" t="s">
        <v>377</v>
      </c>
      <c r="D45" s="263" t="s">
        <v>378</v>
      </c>
      <c r="E45" s="264">
        <v>215.226</v>
      </c>
      <c r="F45" s="264">
        <v>0</v>
      </c>
      <c r="G45" s="265">
        <f>E45*F45</f>
        <v>0</v>
      </c>
      <c r="H45" s="266">
        <v>1</v>
      </c>
      <c r="I45" s="267">
        <f>E45*H45</f>
        <v>215.226</v>
      </c>
      <c r="J45" s="266"/>
      <c r="K45" s="267">
        <f>E45*J45</f>
        <v>0</v>
      </c>
      <c r="O45" s="259">
        <v>2</v>
      </c>
      <c r="AA45" s="232">
        <v>3</v>
      </c>
      <c r="AB45" s="232">
        <v>1</v>
      </c>
      <c r="AC45" s="232">
        <v>583312004</v>
      </c>
      <c r="AZ45" s="232">
        <v>1</v>
      </c>
      <c r="BA45" s="232">
        <f>IF(AZ45=1,G45,0)</f>
        <v>0</v>
      </c>
      <c r="BB45" s="232">
        <f>IF(AZ45=2,G45,0)</f>
        <v>0</v>
      </c>
      <c r="BC45" s="232">
        <f>IF(AZ45=3,G45,0)</f>
        <v>0</v>
      </c>
      <c r="BD45" s="232">
        <f>IF(AZ45=4,G45,0)</f>
        <v>0</v>
      </c>
      <c r="BE45" s="232">
        <f>IF(AZ45=5,G45,0)</f>
        <v>0</v>
      </c>
      <c r="CA45" s="259">
        <v>3</v>
      </c>
      <c r="CB45" s="259">
        <v>1</v>
      </c>
    </row>
    <row r="46" spans="1:80">
      <c r="A46" s="268"/>
      <c r="B46" s="272"/>
      <c r="C46" s="327" t="s">
        <v>517</v>
      </c>
      <c r="D46" s="328"/>
      <c r="E46" s="273">
        <v>50.423999999999999</v>
      </c>
      <c r="F46" s="274"/>
      <c r="G46" s="275"/>
      <c r="H46" s="276"/>
      <c r="I46" s="270"/>
      <c r="J46" s="277"/>
      <c r="K46" s="270"/>
      <c r="M46" s="271" t="s">
        <v>517</v>
      </c>
      <c r="O46" s="259"/>
    </row>
    <row r="47" spans="1:80">
      <c r="A47" s="268"/>
      <c r="B47" s="272"/>
      <c r="C47" s="327" t="s">
        <v>518</v>
      </c>
      <c r="D47" s="328"/>
      <c r="E47" s="273">
        <v>164.80199999999999</v>
      </c>
      <c r="F47" s="274"/>
      <c r="G47" s="275"/>
      <c r="H47" s="276"/>
      <c r="I47" s="270"/>
      <c r="J47" s="277"/>
      <c r="K47" s="270"/>
      <c r="M47" s="271" t="s">
        <v>518</v>
      </c>
      <c r="O47" s="259"/>
    </row>
    <row r="48" spans="1:80">
      <c r="A48" s="260">
        <v>20</v>
      </c>
      <c r="B48" s="261" t="s">
        <v>382</v>
      </c>
      <c r="C48" s="262" t="s">
        <v>383</v>
      </c>
      <c r="D48" s="263" t="s">
        <v>378</v>
      </c>
      <c r="E48" s="264">
        <v>13.0055</v>
      </c>
      <c r="F48" s="264">
        <v>0</v>
      </c>
      <c r="G48" s="265">
        <f>E48*F48</f>
        <v>0</v>
      </c>
      <c r="H48" s="266">
        <v>1</v>
      </c>
      <c r="I48" s="267">
        <f>E48*H48</f>
        <v>13.0055</v>
      </c>
      <c r="J48" s="266"/>
      <c r="K48" s="267">
        <f>E48*J48</f>
        <v>0</v>
      </c>
      <c r="O48" s="259">
        <v>2</v>
      </c>
      <c r="AA48" s="232">
        <v>3</v>
      </c>
      <c r="AB48" s="232">
        <v>1</v>
      </c>
      <c r="AC48" s="232">
        <v>583315004</v>
      </c>
      <c r="AZ48" s="232">
        <v>1</v>
      </c>
      <c r="BA48" s="232">
        <f>IF(AZ48=1,G48,0)</f>
        <v>0</v>
      </c>
      <c r="BB48" s="232">
        <f>IF(AZ48=2,G48,0)</f>
        <v>0</v>
      </c>
      <c r="BC48" s="232">
        <f>IF(AZ48=3,G48,0)</f>
        <v>0</v>
      </c>
      <c r="BD48" s="232">
        <f>IF(AZ48=4,G48,0)</f>
        <v>0</v>
      </c>
      <c r="BE48" s="232">
        <f>IF(AZ48=5,G48,0)</f>
        <v>0</v>
      </c>
      <c r="CA48" s="259">
        <v>3</v>
      </c>
      <c r="CB48" s="259">
        <v>1</v>
      </c>
    </row>
    <row r="49" spans="1:80">
      <c r="A49" s="268"/>
      <c r="B49" s="272"/>
      <c r="C49" s="327" t="s">
        <v>519</v>
      </c>
      <c r="D49" s="328"/>
      <c r="E49" s="273">
        <v>12.236000000000001</v>
      </c>
      <c r="F49" s="274"/>
      <c r="G49" s="275"/>
      <c r="H49" s="276"/>
      <c r="I49" s="270"/>
      <c r="J49" s="277"/>
      <c r="K49" s="270"/>
      <c r="M49" s="271" t="s">
        <v>519</v>
      </c>
      <c r="O49" s="259"/>
    </row>
    <row r="50" spans="1:80">
      <c r="A50" s="268"/>
      <c r="B50" s="272"/>
      <c r="C50" s="327" t="s">
        <v>520</v>
      </c>
      <c r="D50" s="328"/>
      <c r="E50" s="273">
        <v>0.76949999999999996</v>
      </c>
      <c r="F50" s="274"/>
      <c r="G50" s="275"/>
      <c r="H50" s="276"/>
      <c r="I50" s="270"/>
      <c r="J50" s="277"/>
      <c r="K50" s="270"/>
      <c r="M50" s="271" t="s">
        <v>520</v>
      </c>
      <c r="O50" s="259"/>
    </row>
    <row r="51" spans="1:80">
      <c r="A51" s="278"/>
      <c r="B51" s="279" t="s">
        <v>100</v>
      </c>
      <c r="C51" s="280" t="s">
        <v>128</v>
      </c>
      <c r="D51" s="281"/>
      <c r="E51" s="282"/>
      <c r="F51" s="283"/>
      <c r="G51" s="284">
        <f>SUM(G7:G50)</f>
        <v>0</v>
      </c>
      <c r="H51" s="285"/>
      <c r="I51" s="286">
        <f>SUM(I7:I50)</f>
        <v>229.00223360000001</v>
      </c>
      <c r="J51" s="285"/>
      <c r="K51" s="286">
        <f>SUM(K7:K50)</f>
        <v>0</v>
      </c>
      <c r="O51" s="259">
        <v>4</v>
      </c>
      <c r="BA51" s="287">
        <f>SUM(BA7:BA50)</f>
        <v>0</v>
      </c>
      <c r="BB51" s="287">
        <f>SUM(BB7:BB50)</f>
        <v>0</v>
      </c>
      <c r="BC51" s="287">
        <f>SUM(BC7:BC50)</f>
        <v>0</v>
      </c>
      <c r="BD51" s="287">
        <f>SUM(BD7:BD50)</f>
        <v>0</v>
      </c>
      <c r="BE51" s="287">
        <f>SUM(BE7:BE50)</f>
        <v>0</v>
      </c>
    </row>
    <row r="52" spans="1:80">
      <c r="A52" s="249" t="s">
        <v>97</v>
      </c>
      <c r="B52" s="250" t="s">
        <v>262</v>
      </c>
      <c r="C52" s="251" t="s">
        <v>263</v>
      </c>
      <c r="D52" s="252"/>
      <c r="E52" s="253"/>
      <c r="F52" s="253"/>
      <c r="G52" s="254"/>
      <c r="H52" s="255"/>
      <c r="I52" s="256"/>
      <c r="J52" s="257"/>
      <c r="K52" s="258"/>
      <c r="O52" s="259">
        <v>1</v>
      </c>
    </row>
    <row r="53" spans="1:80">
      <c r="A53" s="260">
        <v>21</v>
      </c>
      <c r="B53" s="261" t="s">
        <v>385</v>
      </c>
      <c r="C53" s="262" t="s">
        <v>386</v>
      </c>
      <c r="D53" s="263" t="s">
        <v>140</v>
      </c>
      <c r="E53" s="264">
        <v>80.5</v>
      </c>
      <c r="F53" s="264">
        <v>0</v>
      </c>
      <c r="G53" s="265">
        <f>E53*F53</f>
        <v>0</v>
      </c>
      <c r="H53" s="266">
        <v>0</v>
      </c>
      <c r="I53" s="267">
        <f>E53*H53</f>
        <v>0</v>
      </c>
      <c r="J53" s="266">
        <v>0</v>
      </c>
      <c r="K53" s="267">
        <f>E53*J53</f>
        <v>0</v>
      </c>
      <c r="O53" s="259">
        <v>2</v>
      </c>
      <c r="AA53" s="232">
        <v>1</v>
      </c>
      <c r="AB53" s="232">
        <v>1</v>
      </c>
      <c r="AC53" s="232">
        <v>1</v>
      </c>
      <c r="AZ53" s="232">
        <v>1</v>
      </c>
      <c r="BA53" s="232">
        <f>IF(AZ53=1,G53,0)</f>
        <v>0</v>
      </c>
      <c r="BB53" s="232">
        <f>IF(AZ53=2,G53,0)</f>
        <v>0</v>
      </c>
      <c r="BC53" s="232">
        <f>IF(AZ53=3,G53,0)</f>
        <v>0</v>
      </c>
      <c r="BD53" s="232">
        <f>IF(AZ53=4,G53,0)</f>
        <v>0</v>
      </c>
      <c r="BE53" s="232">
        <f>IF(AZ53=5,G53,0)</f>
        <v>0</v>
      </c>
      <c r="CA53" s="259">
        <v>1</v>
      </c>
      <c r="CB53" s="259">
        <v>1</v>
      </c>
    </row>
    <row r="54" spans="1:80">
      <c r="A54" s="260">
        <v>22</v>
      </c>
      <c r="B54" s="261" t="s">
        <v>265</v>
      </c>
      <c r="C54" s="262" t="s">
        <v>266</v>
      </c>
      <c r="D54" s="263" t="s">
        <v>144</v>
      </c>
      <c r="E54" s="264">
        <v>4.9500000000000002E-2</v>
      </c>
      <c r="F54" s="264">
        <v>0</v>
      </c>
      <c r="G54" s="265">
        <f>E54*F54</f>
        <v>0</v>
      </c>
      <c r="H54" s="266">
        <v>2.5249999999999999</v>
      </c>
      <c r="I54" s="267">
        <f>E54*H54</f>
        <v>0.1249875</v>
      </c>
      <c r="J54" s="266">
        <v>0</v>
      </c>
      <c r="K54" s="267">
        <f>E54*J54</f>
        <v>0</v>
      </c>
      <c r="O54" s="259">
        <v>2</v>
      </c>
      <c r="AA54" s="232">
        <v>1</v>
      </c>
      <c r="AB54" s="232">
        <v>1</v>
      </c>
      <c r="AC54" s="232">
        <v>1</v>
      </c>
      <c r="AZ54" s="232">
        <v>1</v>
      </c>
      <c r="BA54" s="232">
        <f>IF(AZ54=1,G54,0)</f>
        <v>0</v>
      </c>
      <c r="BB54" s="232">
        <f>IF(AZ54=2,G54,0)</f>
        <v>0</v>
      </c>
      <c r="BC54" s="232">
        <f>IF(AZ54=3,G54,0)</f>
        <v>0</v>
      </c>
      <c r="BD54" s="232">
        <f>IF(AZ54=4,G54,0)</f>
        <v>0</v>
      </c>
      <c r="BE54" s="232">
        <f>IF(AZ54=5,G54,0)</f>
        <v>0</v>
      </c>
      <c r="CA54" s="259">
        <v>1</v>
      </c>
      <c r="CB54" s="259">
        <v>1</v>
      </c>
    </row>
    <row r="55" spans="1:80">
      <c r="A55" s="268"/>
      <c r="B55" s="272"/>
      <c r="C55" s="327" t="s">
        <v>521</v>
      </c>
      <c r="D55" s="328"/>
      <c r="E55" s="273">
        <v>4.9500000000000002E-2</v>
      </c>
      <c r="F55" s="274"/>
      <c r="G55" s="275"/>
      <c r="H55" s="276"/>
      <c r="I55" s="270"/>
      <c r="J55" s="277"/>
      <c r="K55" s="270"/>
      <c r="M55" s="271" t="s">
        <v>521</v>
      </c>
      <c r="O55" s="259"/>
    </row>
    <row r="56" spans="1:80">
      <c r="A56" s="260">
        <v>23</v>
      </c>
      <c r="B56" s="261" t="s">
        <v>387</v>
      </c>
      <c r="C56" s="262" t="s">
        <v>388</v>
      </c>
      <c r="D56" s="263" t="s">
        <v>140</v>
      </c>
      <c r="E56" s="264">
        <v>80.5</v>
      </c>
      <c r="F56" s="264">
        <v>0</v>
      </c>
      <c r="G56" s="265">
        <f>E56*F56</f>
        <v>0</v>
      </c>
      <c r="H56" s="266">
        <v>2.2000000000000001E-4</v>
      </c>
      <c r="I56" s="267">
        <f>E56*H56</f>
        <v>1.771E-2</v>
      </c>
      <c r="J56" s="266"/>
      <c r="K56" s="267">
        <f>E56*J56</f>
        <v>0</v>
      </c>
      <c r="O56" s="259">
        <v>2</v>
      </c>
      <c r="AA56" s="232">
        <v>3</v>
      </c>
      <c r="AB56" s="232">
        <v>1</v>
      </c>
      <c r="AC56" s="232">
        <v>28611231</v>
      </c>
      <c r="AZ56" s="232">
        <v>1</v>
      </c>
      <c r="BA56" s="232">
        <f>IF(AZ56=1,G56,0)</f>
        <v>0</v>
      </c>
      <c r="BB56" s="232">
        <f>IF(AZ56=2,G56,0)</f>
        <v>0</v>
      </c>
      <c r="BC56" s="232">
        <f>IF(AZ56=3,G56,0)</f>
        <v>0</v>
      </c>
      <c r="BD56" s="232">
        <f>IF(AZ56=4,G56,0)</f>
        <v>0</v>
      </c>
      <c r="BE56" s="232">
        <f>IF(AZ56=5,G56,0)</f>
        <v>0</v>
      </c>
      <c r="CA56" s="259">
        <v>3</v>
      </c>
      <c r="CB56" s="259">
        <v>1</v>
      </c>
    </row>
    <row r="57" spans="1:80">
      <c r="A57" s="278"/>
      <c r="B57" s="279" t="s">
        <v>100</v>
      </c>
      <c r="C57" s="280" t="s">
        <v>264</v>
      </c>
      <c r="D57" s="281"/>
      <c r="E57" s="282"/>
      <c r="F57" s="283"/>
      <c r="G57" s="284">
        <f>SUM(G52:G56)</f>
        <v>0</v>
      </c>
      <c r="H57" s="285"/>
      <c r="I57" s="286">
        <f>SUM(I52:I56)</f>
        <v>0.1426975</v>
      </c>
      <c r="J57" s="285"/>
      <c r="K57" s="286">
        <f>SUM(K52:K56)</f>
        <v>0</v>
      </c>
      <c r="O57" s="259">
        <v>4</v>
      </c>
      <c r="BA57" s="287">
        <f>SUM(BA52:BA56)</f>
        <v>0</v>
      </c>
      <c r="BB57" s="287">
        <f>SUM(BB52:BB56)</f>
        <v>0</v>
      </c>
      <c r="BC57" s="287">
        <f>SUM(BC52:BC56)</f>
        <v>0</v>
      </c>
      <c r="BD57" s="287">
        <f>SUM(BD52:BD56)</f>
        <v>0</v>
      </c>
      <c r="BE57" s="287">
        <f>SUM(BE52:BE56)</f>
        <v>0</v>
      </c>
    </row>
    <row r="58" spans="1:80">
      <c r="A58" s="249" t="s">
        <v>97</v>
      </c>
      <c r="B58" s="250" t="s">
        <v>522</v>
      </c>
      <c r="C58" s="251" t="s">
        <v>523</v>
      </c>
      <c r="D58" s="252"/>
      <c r="E58" s="253"/>
      <c r="F58" s="253"/>
      <c r="G58" s="254"/>
      <c r="H58" s="255"/>
      <c r="I58" s="256"/>
      <c r="J58" s="257"/>
      <c r="K58" s="258"/>
      <c r="O58" s="259">
        <v>1</v>
      </c>
    </row>
    <row r="59" spans="1:80">
      <c r="A59" s="260">
        <v>24</v>
      </c>
      <c r="B59" s="261" t="s">
        <v>525</v>
      </c>
      <c r="C59" s="262" t="s">
        <v>526</v>
      </c>
      <c r="D59" s="263" t="s">
        <v>122</v>
      </c>
      <c r="E59" s="264">
        <v>1</v>
      </c>
      <c r="F59" s="264">
        <v>0</v>
      </c>
      <c r="G59" s="265">
        <f>E59*F59</f>
        <v>0</v>
      </c>
      <c r="H59" s="266">
        <v>9.7000000000000003E-2</v>
      </c>
      <c r="I59" s="267">
        <f>E59*H59</f>
        <v>9.7000000000000003E-2</v>
      </c>
      <c r="J59" s="266">
        <v>0</v>
      </c>
      <c r="K59" s="267">
        <f>E59*J59</f>
        <v>0</v>
      </c>
      <c r="O59" s="259">
        <v>2</v>
      </c>
      <c r="AA59" s="232">
        <v>1</v>
      </c>
      <c r="AB59" s="232">
        <v>1</v>
      </c>
      <c r="AC59" s="232">
        <v>1</v>
      </c>
      <c r="AZ59" s="232">
        <v>1</v>
      </c>
      <c r="BA59" s="232">
        <f>IF(AZ59=1,G59,0)</f>
        <v>0</v>
      </c>
      <c r="BB59" s="232">
        <f>IF(AZ59=2,G59,0)</f>
        <v>0</v>
      </c>
      <c r="BC59" s="232">
        <f>IF(AZ59=3,G59,0)</f>
        <v>0</v>
      </c>
      <c r="BD59" s="232">
        <f>IF(AZ59=4,G59,0)</f>
        <v>0</v>
      </c>
      <c r="BE59" s="232">
        <f>IF(AZ59=5,G59,0)</f>
        <v>0</v>
      </c>
      <c r="CA59" s="259">
        <v>1</v>
      </c>
      <c r="CB59" s="259">
        <v>1</v>
      </c>
    </row>
    <row r="60" spans="1:80">
      <c r="A60" s="260">
        <v>25</v>
      </c>
      <c r="B60" s="261" t="s">
        <v>527</v>
      </c>
      <c r="C60" s="262" t="s">
        <v>528</v>
      </c>
      <c r="D60" s="263" t="s">
        <v>122</v>
      </c>
      <c r="E60" s="264">
        <v>1</v>
      </c>
      <c r="F60" s="264">
        <v>0</v>
      </c>
      <c r="G60" s="265">
        <f>E60*F60</f>
        <v>0</v>
      </c>
      <c r="H60" s="266">
        <v>0</v>
      </c>
      <c r="I60" s="267">
        <f>E60*H60</f>
        <v>0</v>
      </c>
      <c r="J60" s="266"/>
      <c r="K60" s="267">
        <f>E60*J60</f>
        <v>0</v>
      </c>
      <c r="O60" s="259">
        <v>2</v>
      </c>
      <c r="AA60" s="232">
        <v>12</v>
      </c>
      <c r="AB60" s="232">
        <v>0</v>
      </c>
      <c r="AC60" s="232">
        <v>25</v>
      </c>
      <c r="AZ60" s="232">
        <v>1</v>
      </c>
      <c r="BA60" s="232">
        <f>IF(AZ60=1,G60,0)</f>
        <v>0</v>
      </c>
      <c r="BB60" s="232">
        <f>IF(AZ60=2,G60,0)</f>
        <v>0</v>
      </c>
      <c r="BC60" s="232">
        <f>IF(AZ60=3,G60,0)</f>
        <v>0</v>
      </c>
      <c r="BD60" s="232">
        <f>IF(AZ60=4,G60,0)</f>
        <v>0</v>
      </c>
      <c r="BE60" s="232">
        <f>IF(AZ60=5,G60,0)</f>
        <v>0</v>
      </c>
      <c r="CA60" s="259">
        <v>12</v>
      </c>
      <c r="CB60" s="259">
        <v>0</v>
      </c>
    </row>
    <row r="61" spans="1:80">
      <c r="A61" s="260">
        <v>26</v>
      </c>
      <c r="B61" s="261" t="s">
        <v>529</v>
      </c>
      <c r="C61" s="262" t="s">
        <v>530</v>
      </c>
      <c r="D61" s="263" t="s">
        <v>122</v>
      </c>
      <c r="E61" s="264">
        <v>1</v>
      </c>
      <c r="F61" s="264">
        <v>0</v>
      </c>
      <c r="G61" s="265">
        <f>E61*F61</f>
        <v>0</v>
      </c>
      <c r="H61" s="266">
        <v>1.34E-2</v>
      </c>
      <c r="I61" s="267">
        <f>E61*H61</f>
        <v>1.34E-2</v>
      </c>
      <c r="J61" s="266"/>
      <c r="K61" s="267">
        <f>E61*J61</f>
        <v>0</v>
      </c>
      <c r="O61" s="259">
        <v>2</v>
      </c>
      <c r="AA61" s="232">
        <v>3</v>
      </c>
      <c r="AB61" s="232">
        <v>1</v>
      </c>
      <c r="AC61" s="232">
        <v>55346444</v>
      </c>
      <c r="AZ61" s="232">
        <v>1</v>
      </c>
      <c r="BA61" s="232">
        <f>IF(AZ61=1,G61,0)</f>
        <v>0</v>
      </c>
      <c r="BB61" s="232">
        <f>IF(AZ61=2,G61,0)</f>
        <v>0</v>
      </c>
      <c r="BC61" s="232">
        <f>IF(AZ61=3,G61,0)</f>
        <v>0</v>
      </c>
      <c r="BD61" s="232">
        <f>IF(AZ61=4,G61,0)</f>
        <v>0</v>
      </c>
      <c r="BE61" s="232">
        <f>IF(AZ61=5,G61,0)</f>
        <v>0</v>
      </c>
      <c r="CA61" s="259">
        <v>3</v>
      </c>
      <c r="CB61" s="259">
        <v>1</v>
      </c>
    </row>
    <row r="62" spans="1:80">
      <c r="A62" s="278"/>
      <c r="B62" s="279" t="s">
        <v>100</v>
      </c>
      <c r="C62" s="280" t="s">
        <v>524</v>
      </c>
      <c r="D62" s="281"/>
      <c r="E62" s="282"/>
      <c r="F62" s="283"/>
      <c r="G62" s="284">
        <f>SUM(G58:G61)</f>
        <v>0</v>
      </c>
      <c r="H62" s="285"/>
      <c r="I62" s="286">
        <f>SUM(I58:I61)</f>
        <v>0.1104</v>
      </c>
      <c r="J62" s="285"/>
      <c r="K62" s="286">
        <f>SUM(K58:K61)</f>
        <v>0</v>
      </c>
      <c r="O62" s="259">
        <v>4</v>
      </c>
      <c r="BA62" s="287">
        <f>SUM(BA58:BA61)</f>
        <v>0</v>
      </c>
      <c r="BB62" s="287">
        <f>SUM(BB58:BB61)</f>
        <v>0</v>
      </c>
      <c r="BC62" s="287">
        <f>SUM(BC58:BC61)</f>
        <v>0</v>
      </c>
      <c r="BD62" s="287">
        <f>SUM(BD58:BD61)</f>
        <v>0</v>
      </c>
      <c r="BE62" s="287">
        <f>SUM(BE58:BE61)</f>
        <v>0</v>
      </c>
    </row>
    <row r="63" spans="1:80">
      <c r="A63" s="249" t="s">
        <v>97</v>
      </c>
      <c r="B63" s="250" t="s">
        <v>389</v>
      </c>
      <c r="C63" s="251" t="s">
        <v>390</v>
      </c>
      <c r="D63" s="252"/>
      <c r="E63" s="253"/>
      <c r="F63" s="253"/>
      <c r="G63" s="254"/>
      <c r="H63" s="255"/>
      <c r="I63" s="256"/>
      <c r="J63" s="257"/>
      <c r="K63" s="258"/>
      <c r="O63" s="259">
        <v>1</v>
      </c>
    </row>
    <row r="64" spans="1:80">
      <c r="A64" s="260">
        <v>27</v>
      </c>
      <c r="B64" s="261" t="s">
        <v>392</v>
      </c>
      <c r="C64" s="262" t="s">
        <v>393</v>
      </c>
      <c r="D64" s="263" t="s">
        <v>144</v>
      </c>
      <c r="E64" s="264">
        <v>4.42</v>
      </c>
      <c r="F64" s="264">
        <v>0</v>
      </c>
      <c r="G64" s="265">
        <f>E64*F64</f>
        <v>0</v>
      </c>
      <c r="H64" s="266">
        <v>1.1322000000000001</v>
      </c>
      <c r="I64" s="267">
        <f>E64*H64</f>
        <v>5.0043240000000004</v>
      </c>
      <c r="J64" s="266">
        <v>0</v>
      </c>
      <c r="K64" s="267">
        <f>E64*J64</f>
        <v>0</v>
      </c>
      <c r="O64" s="259">
        <v>2</v>
      </c>
      <c r="AA64" s="232">
        <v>1</v>
      </c>
      <c r="AB64" s="232">
        <v>1</v>
      </c>
      <c r="AC64" s="232">
        <v>1</v>
      </c>
      <c r="AZ64" s="232">
        <v>1</v>
      </c>
      <c r="BA64" s="232">
        <f>IF(AZ64=1,G64,0)</f>
        <v>0</v>
      </c>
      <c r="BB64" s="232">
        <f>IF(AZ64=2,G64,0)</f>
        <v>0</v>
      </c>
      <c r="BC64" s="232">
        <f>IF(AZ64=3,G64,0)</f>
        <v>0</v>
      </c>
      <c r="BD64" s="232">
        <f>IF(AZ64=4,G64,0)</f>
        <v>0</v>
      </c>
      <c r="BE64" s="232">
        <f>IF(AZ64=5,G64,0)</f>
        <v>0</v>
      </c>
      <c r="CA64" s="259">
        <v>1</v>
      </c>
      <c r="CB64" s="259">
        <v>1</v>
      </c>
    </row>
    <row r="65" spans="1:80">
      <c r="A65" s="268"/>
      <c r="B65" s="272"/>
      <c r="C65" s="327" t="s">
        <v>531</v>
      </c>
      <c r="D65" s="328"/>
      <c r="E65" s="273">
        <v>4.42</v>
      </c>
      <c r="F65" s="274"/>
      <c r="G65" s="275"/>
      <c r="H65" s="276"/>
      <c r="I65" s="270"/>
      <c r="J65" s="277"/>
      <c r="K65" s="270"/>
      <c r="M65" s="271" t="s">
        <v>531</v>
      </c>
      <c r="O65" s="259"/>
    </row>
    <row r="66" spans="1:80">
      <c r="A66" s="260">
        <v>28</v>
      </c>
      <c r="B66" s="261" t="s">
        <v>532</v>
      </c>
      <c r="C66" s="262" t="s">
        <v>533</v>
      </c>
      <c r="D66" s="263" t="s">
        <v>144</v>
      </c>
      <c r="E66" s="264">
        <v>1.016</v>
      </c>
      <c r="F66" s="264">
        <v>0</v>
      </c>
      <c r="G66" s="265">
        <f>E66*F66</f>
        <v>0</v>
      </c>
      <c r="H66" s="266">
        <v>2.5</v>
      </c>
      <c r="I66" s="267">
        <f>E66*H66</f>
        <v>2.54</v>
      </c>
      <c r="J66" s="266">
        <v>0</v>
      </c>
      <c r="K66" s="267">
        <f>E66*J66</f>
        <v>0</v>
      </c>
      <c r="O66" s="259">
        <v>2</v>
      </c>
      <c r="AA66" s="232">
        <v>1</v>
      </c>
      <c r="AB66" s="232">
        <v>1</v>
      </c>
      <c r="AC66" s="232">
        <v>1</v>
      </c>
      <c r="AZ66" s="232">
        <v>1</v>
      </c>
      <c r="BA66" s="232">
        <f>IF(AZ66=1,G66,0)</f>
        <v>0</v>
      </c>
      <c r="BB66" s="232">
        <f>IF(AZ66=2,G66,0)</f>
        <v>0</v>
      </c>
      <c r="BC66" s="232">
        <f>IF(AZ66=3,G66,0)</f>
        <v>0</v>
      </c>
      <c r="BD66" s="232">
        <f>IF(AZ66=4,G66,0)</f>
        <v>0</v>
      </c>
      <c r="BE66" s="232">
        <f>IF(AZ66=5,G66,0)</f>
        <v>0</v>
      </c>
      <c r="CA66" s="259">
        <v>1</v>
      </c>
      <c r="CB66" s="259">
        <v>1</v>
      </c>
    </row>
    <row r="67" spans="1:80">
      <c r="A67" s="268"/>
      <c r="B67" s="272"/>
      <c r="C67" s="327" t="s">
        <v>534</v>
      </c>
      <c r="D67" s="328"/>
      <c r="E67" s="273">
        <v>1.016</v>
      </c>
      <c r="F67" s="274"/>
      <c r="G67" s="275"/>
      <c r="H67" s="276"/>
      <c r="I67" s="270"/>
      <c r="J67" s="277"/>
      <c r="K67" s="270"/>
      <c r="M67" s="271" t="s">
        <v>534</v>
      </c>
      <c r="O67" s="259"/>
    </row>
    <row r="68" spans="1:80">
      <c r="A68" s="260">
        <v>29</v>
      </c>
      <c r="B68" s="261" t="s">
        <v>535</v>
      </c>
      <c r="C68" s="262" t="s">
        <v>536</v>
      </c>
      <c r="D68" s="263" t="s">
        <v>122</v>
      </c>
      <c r="E68" s="264">
        <v>1</v>
      </c>
      <c r="F68" s="264">
        <v>0</v>
      </c>
      <c r="G68" s="265">
        <f>E68*F68</f>
        <v>0</v>
      </c>
      <c r="H68" s="266">
        <v>2.0000000000000001E-4</v>
      </c>
      <c r="I68" s="267">
        <f>E68*H68</f>
        <v>2.0000000000000001E-4</v>
      </c>
      <c r="J68" s="266"/>
      <c r="K68" s="267">
        <f>E68*J68</f>
        <v>0</v>
      </c>
      <c r="O68" s="259">
        <v>2</v>
      </c>
      <c r="AA68" s="232">
        <v>12</v>
      </c>
      <c r="AB68" s="232">
        <v>0</v>
      </c>
      <c r="AC68" s="232">
        <v>56</v>
      </c>
      <c r="AZ68" s="232">
        <v>1</v>
      </c>
      <c r="BA68" s="232">
        <f>IF(AZ68=1,G68,0)</f>
        <v>0</v>
      </c>
      <c r="BB68" s="232">
        <f>IF(AZ68=2,G68,0)</f>
        <v>0</v>
      </c>
      <c r="BC68" s="232">
        <f>IF(AZ68=3,G68,0)</f>
        <v>0</v>
      </c>
      <c r="BD68" s="232">
        <f>IF(AZ68=4,G68,0)</f>
        <v>0</v>
      </c>
      <c r="BE68" s="232">
        <f>IF(AZ68=5,G68,0)</f>
        <v>0</v>
      </c>
      <c r="CA68" s="259">
        <v>12</v>
      </c>
      <c r="CB68" s="259">
        <v>0</v>
      </c>
    </row>
    <row r="69" spans="1:80">
      <c r="A69" s="278"/>
      <c r="B69" s="279" t="s">
        <v>100</v>
      </c>
      <c r="C69" s="280" t="s">
        <v>391</v>
      </c>
      <c r="D69" s="281"/>
      <c r="E69" s="282"/>
      <c r="F69" s="283"/>
      <c r="G69" s="284">
        <f>SUM(G63:G68)</f>
        <v>0</v>
      </c>
      <c r="H69" s="285"/>
      <c r="I69" s="286">
        <f>SUM(I63:I68)</f>
        <v>7.5445240000000009</v>
      </c>
      <c r="J69" s="285"/>
      <c r="K69" s="286">
        <f>SUM(K63:K68)</f>
        <v>0</v>
      </c>
      <c r="O69" s="259">
        <v>4</v>
      </c>
      <c r="BA69" s="287">
        <f>SUM(BA63:BA68)</f>
        <v>0</v>
      </c>
      <c r="BB69" s="287">
        <f>SUM(BB63:BB68)</f>
        <v>0</v>
      </c>
      <c r="BC69" s="287">
        <f>SUM(BC63:BC68)</f>
        <v>0</v>
      </c>
      <c r="BD69" s="287">
        <f>SUM(BD63:BD68)</f>
        <v>0</v>
      </c>
      <c r="BE69" s="287">
        <f>SUM(BE63:BE68)</f>
        <v>0</v>
      </c>
    </row>
    <row r="70" spans="1:80">
      <c r="A70" s="249" t="s">
        <v>97</v>
      </c>
      <c r="B70" s="250" t="s">
        <v>276</v>
      </c>
      <c r="C70" s="251" t="s">
        <v>277</v>
      </c>
      <c r="D70" s="252"/>
      <c r="E70" s="253"/>
      <c r="F70" s="253"/>
      <c r="G70" s="254"/>
      <c r="H70" s="255"/>
      <c r="I70" s="256"/>
      <c r="J70" s="257"/>
      <c r="K70" s="258"/>
      <c r="O70" s="259">
        <v>1</v>
      </c>
    </row>
    <row r="71" spans="1:80">
      <c r="A71" s="260">
        <v>30</v>
      </c>
      <c r="B71" s="261" t="s">
        <v>401</v>
      </c>
      <c r="C71" s="262" t="s">
        <v>402</v>
      </c>
      <c r="D71" s="263" t="s">
        <v>131</v>
      </c>
      <c r="E71" s="264">
        <v>56.8</v>
      </c>
      <c r="F71" s="264">
        <v>0</v>
      </c>
      <c r="G71" s="265">
        <f>E71*F71</f>
        <v>0</v>
      </c>
      <c r="H71" s="266">
        <v>0.29160000000000003</v>
      </c>
      <c r="I71" s="267">
        <f>E71*H71</f>
        <v>16.56288</v>
      </c>
      <c r="J71" s="266">
        <v>0</v>
      </c>
      <c r="K71" s="267">
        <f>E71*J71</f>
        <v>0</v>
      </c>
      <c r="O71" s="259">
        <v>2</v>
      </c>
      <c r="AA71" s="232">
        <v>1</v>
      </c>
      <c r="AB71" s="232">
        <v>1</v>
      </c>
      <c r="AC71" s="232">
        <v>1</v>
      </c>
      <c r="AZ71" s="232">
        <v>1</v>
      </c>
      <c r="BA71" s="232">
        <f>IF(AZ71=1,G71,0)</f>
        <v>0</v>
      </c>
      <c r="BB71" s="232">
        <f>IF(AZ71=2,G71,0)</f>
        <v>0</v>
      </c>
      <c r="BC71" s="232">
        <f>IF(AZ71=3,G71,0)</f>
        <v>0</v>
      </c>
      <c r="BD71" s="232">
        <f>IF(AZ71=4,G71,0)</f>
        <v>0</v>
      </c>
      <c r="BE71" s="232">
        <f>IF(AZ71=5,G71,0)</f>
        <v>0</v>
      </c>
      <c r="CA71" s="259">
        <v>1</v>
      </c>
      <c r="CB71" s="259">
        <v>1</v>
      </c>
    </row>
    <row r="72" spans="1:80">
      <c r="A72" s="268"/>
      <c r="B72" s="272"/>
      <c r="C72" s="327" t="s">
        <v>537</v>
      </c>
      <c r="D72" s="328"/>
      <c r="E72" s="273">
        <v>56.8</v>
      </c>
      <c r="F72" s="274"/>
      <c r="G72" s="275"/>
      <c r="H72" s="276"/>
      <c r="I72" s="270"/>
      <c r="J72" s="277"/>
      <c r="K72" s="270"/>
      <c r="M72" s="271" t="s">
        <v>537</v>
      </c>
      <c r="O72" s="259"/>
    </row>
    <row r="73" spans="1:80">
      <c r="A73" s="260">
        <v>31</v>
      </c>
      <c r="B73" s="261" t="s">
        <v>404</v>
      </c>
      <c r="C73" s="262" t="s">
        <v>405</v>
      </c>
      <c r="D73" s="263" t="s">
        <v>131</v>
      </c>
      <c r="E73" s="264">
        <v>8.4499999999999993</v>
      </c>
      <c r="F73" s="264">
        <v>0</v>
      </c>
      <c r="G73" s="265">
        <f>E73*F73</f>
        <v>0</v>
      </c>
      <c r="H73" s="266">
        <v>0.23008999999999999</v>
      </c>
      <c r="I73" s="267">
        <f>E73*H73</f>
        <v>1.9442604999999997</v>
      </c>
      <c r="J73" s="266">
        <v>0</v>
      </c>
      <c r="K73" s="267">
        <f>E73*J73</f>
        <v>0</v>
      </c>
      <c r="O73" s="259">
        <v>2</v>
      </c>
      <c r="AA73" s="232">
        <v>1</v>
      </c>
      <c r="AB73" s="232">
        <v>1</v>
      </c>
      <c r="AC73" s="232">
        <v>1</v>
      </c>
      <c r="AZ73" s="232">
        <v>1</v>
      </c>
      <c r="BA73" s="232">
        <f>IF(AZ73=1,G73,0)</f>
        <v>0</v>
      </c>
      <c r="BB73" s="232">
        <f>IF(AZ73=2,G73,0)</f>
        <v>0</v>
      </c>
      <c r="BC73" s="232">
        <f>IF(AZ73=3,G73,0)</f>
        <v>0</v>
      </c>
      <c r="BD73" s="232">
        <f>IF(AZ73=4,G73,0)</f>
        <v>0</v>
      </c>
      <c r="BE73" s="232">
        <f>IF(AZ73=5,G73,0)</f>
        <v>0</v>
      </c>
      <c r="CA73" s="259">
        <v>1</v>
      </c>
      <c r="CB73" s="259">
        <v>1</v>
      </c>
    </row>
    <row r="74" spans="1:80">
      <c r="A74" s="268"/>
      <c r="B74" s="272"/>
      <c r="C74" s="327" t="s">
        <v>538</v>
      </c>
      <c r="D74" s="328"/>
      <c r="E74" s="273">
        <v>8.4499999999999993</v>
      </c>
      <c r="F74" s="274"/>
      <c r="G74" s="275"/>
      <c r="H74" s="276"/>
      <c r="I74" s="270"/>
      <c r="J74" s="277"/>
      <c r="K74" s="270"/>
      <c r="M74" s="271" t="s">
        <v>538</v>
      </c>
      <c r="O74" s="259"/>
    </row>
    <row r="75" spans="1:80">
      <c r="A75" s="260">
        <v>32</v>
      </c>
      <c r="B75" s="261" t="s">
        <v>292</v>
      </c>
      <c r="C75" s="262" t="s">
        <v>293</v>
      </c>
      <c r="D75" s="263" t="s">
        <v>131</v>
      </c>
      <c r="E75" s="264">
        <v>8.4499999999999993</v>
      </c>
      <c r="F75" s="264">
        <v>0</v>
      </c>
      <c r="G75" s="265">
        <f>E75*F75</f>
        <v>0</v>
      </c>
      <c r="H75" s="266">
        <v>6.0999999999999997E-4</v>
      </c>
      <c r="I75" s="267">
        <f>E75*H75</f>
        <v>5.1544999999999994E-3</v>
      </c>
      <c r="J75" s="266">
        <v>0</v>
      </c>
      <c r="K75" s="267">
        <f>E75*J75</f>
        <v>0</v>
      </c>
      <c r="O75" s="259">
        <v>2</v>
      </c>
      <c r="AA75" s="232">
        <v>1</v>
      </c>
      <c r="AB75" s="232">
        <v>1</v>
      </c>
      <c r="AC75" s="232">
        <v>1</v>
      </c>
      <c r="AZ75" s="232">
        <v>1</v>
      </c>
      <c r="BA75" s="232">
        <f>IF(AZ75=1,G75,0)</f>
        <v>0</v>
      </c>
      <c r="BB75" s="232">
        <f>IF(AZ75=2,G75,0)</f>
        <v>0</v>
      </c>
      <c r="BC75" s="232">
        <f>IF(AZ75=3,G75,0)</f>
        <v>0</v>
      </c>
      <c r="BD75" s="232">
        <f>IF(AZ75=4,G75,0)</f>
        <v>0</v>
      </c>
      <c r="BE75" s="232">
        <f>IF(AZ75=5,G75,0)</f>
        <v>0</v>
      </c>
      <c r="CA75" s="259">
        <v>1</v>
      </c>
      <c r="CB75" s="259">
        <v>1</v>
      </c>
    </row>
    <row r="76" spans="1:80">
      <c r="A76" s="260">
        <v>33</v>
      </c>
      <c r="B76" s="261" t="s">
        <v>407</v>
      </c>
      <c r="C76" s="262" t="s">
        <v>408</v>
      </c>
      <c r="D76" s="263" t="s">
        <v>131</v>
      </c>
      <c r="E76" s="264">
        <v>8.4499999999999993</v>
      </c>
      <c r="F76" s="264">
        <v>0</v>
      </c>
      <c r="G76" s="265">
        <f>E76*F76</f>
        <v>0</v>
      </c>
      <c r="H76" s="266">
        <v>0.12966</v>
      </c>
      <c r="I76" s="267">
        <f>E76*H76</f>
        <v>1.0956269999999999</v>
      </c>
      <c r="J76" s="266">
        <v>0</v>
      </c>
      <c r="K76" s="267">
        <f>E76*J76</f>
        <v>0</v>
      </c>
      <c r="O76" s="259">
        <v>2</v>
      </c>
      <c r="AA76" s="232">
        <v>1</v>
      </c>
      <c r="AB76" s="232">
        <v>1</v>
      </c>
      <c r="AC76" s="232">
        <v>1</v>
      </c>
      <c r="AZ76" s="232">
        <v>1</v>
      </c>
      <c r="BA76" s="232">
        <f>IF(AZ76=1,G76,0)</f>
        <v>0</v>
      </c>
      <c r="BB76" s="232">
        <f>IF(AZ76=2,G76,0)</f>
        <v>0</v>
      </c>
      <c r="BC76" s="232">
        <f>IF(AZ76=3,G76,0)</f>
        <v>0</v>
      </c>
      <c r="BD76" s="232">
        <f>IF(AZ76=4,G76,0)</f>
        <v>0</v>
      </c>
      <c r="BE76" s="232">
        <f>IF(AZ76=5,G76,0)</f>
        <v>0</v>
      </c>
      <c r="CA76" s="259">
        <v>1</v>
      </c>
      <c r="CB76" s="259">
        <v>1</v>
      </c>
    </row>
    <row r="77" spans="1:80">
      <c r="A77" s="278"/>
      <c r="B77" s="279" t="s">
        <v>100</v>
      </c>
      <c r="C77" s="280" t="s">
        <v>278</v>
      </c>
      <c r="D77" s="281"/>
      <c r="E77" s="282"/>
      <c r="F77" s="283"/>
      <c r="G77" s="284">
        <f>SUM(G70:G76)</f>
        <v>0</v>
      </c>
      <c r="H77" s="285"/>
      <c r="I77" s="286">
        <f>SUM(I70:I76)</f>
        <v>19.607921999999999</v>
      </c>
      <c r="J77" s="285"/>
      <c r="K77" s="286">
        <f>SUM(K70:K76)</f>
        <v>0</v>
      </c>
      <c r="O77" s="259">
        <v>4</v>
      </c>
      <c r="BA77" s="287">
        <f>SUM(BA70:BA76)</f>
        <v>0</v>
      </c>
      <c r="BB77" s="287">
        <f>SUM(BB70:BB76)</f>
        <v>0</v>
      </c>
      <c r="BC77" s="287">
        <f>SUM(BC70:BC76)</f>
        <v>0</v>
      </c>
      <c r="BD77" s="287">
        <f>SUM(BD70:BD76)</f>
        <v>0</v>
      </c>
      <c r="BE77" s="287">
        <f>SUM(BE70:BE76)</f>
        <v>0</v>
      </c>
    </row>
    <row r="78" spans="1:80">
      <c r="A78" s="249" t="s">
        <v>97</v>
      </c>
      <c r="B78" s="250" t="s">
        <v>409</v>
      </c>
      <c r="C78" s="251" t="s">
        <v>410</v>
      </c>
      <c r="D78" s="252"/>
      <c r="E78" s="253"/>
      <c r="F78" s="253"/>
      <c r="G78" s="254"/>
      <c r="H78" s="255"/>
      <c r="I78" s="256"/>
      <c r="J78" s="257"/>
      <c r="K78" s="258"/>
      <c r="O78" s="259">
        <v>1</v>
      </c>
    </row>
    <row r="79" spans="1:80">
      <c r="A79" s="260">
        <v>34</v>
      </c>
      <c r="B79" s="261" t="s">
        <v>539</v>
      </c>
      <c r="C79" s="262" t="s">
        <v>540</v>
      </c>
      <c r="D79" s="263" t="s">
        <v>122</v>
      </c>
      <c r="E79" s="264">
        <v>1</v>
      </c>
      <c r="F79" s="264">
        <v>0</v>
      </c>
      <c r="G79" s="265">
        <f>E79*F79</f>
        <v>0</v>
      </c>
      <c r="H79" s="266">
        <v>0</v>
      </c>
      <c r="I79" s="267">
        <f>E79*H79</f>
        <v>0</v>
      </c>
      <c r="J79" s="266">
        <v>0</v>
      </c>
      <c r="K79" s="267">
        <f>E79*J79</f>
        <v>0</v>
      </c>
      <c r="O79" s="259">
        <v>2</v>
      </c>
      <c r="AA79" s="232">
        <v>1</v>
      </c>
      <c r="AB79" s="232">
        <v>1</v>
      </c>
      <c r="AC79" s="232">
        <v>1</v>
      </c>
      <c r="AZ79" s="232">
        <v>1</v>
      </c>
      <c r="BA79" s="232">
        <f>IF(AZ79=1,G79,0)</f>
        <v>0</v>
      </c>
      <c r="BB79" s="232">
        <f>IF(AZ79=2,G79,0)</f>
        <v>0</v>
      </c>
      <c r="BC79" s="232">
        <f>IF(AZ79=3,G79,0)</f>
        <v>0</v>
      </c>
      <c r="BD79" s="232">
        <f>IF(AZ79=4,G79,0)</f>
        <v>0</v>
      </c>
      <c r="BE79" s="232">
        <f>IF(AZ79=5,G79,0)</f>
        <v>0</v>
      </c>
      <c r="CA79" s="259">
        <v>1</v>
      </c>
      <c r="CB79" s="259">
        <v>1</v>
      </c>
    </row>
    <row r="80" spans="1:80">
      <c r="A80" s="260">
        <v>35</v>
      </c>
      <c r="B80" s="261" t="s">
        <v>541</v>
      </c>
      <c r="C80" s="262" t="s">
        <v>542</v>
      </c>
      <c r="D80" s="263" t="s">
        <v>122</v>
      </c>
      <c r="E80" s="264">
        <v>7</v>
      </c>
      <c r="F80" s="264">
        <v>0</v>
      </c>
      <c r="G80" s="265">
        <f>E80*F80</f>
        <v>0</v>
      </c>
      <c r="H80" s="266">
        <v>2.2000000000000001E-4</v>
      </c>
      <c r="I80" s="267">
        <f>E80*H80</f>
        <v>1.5400000000000001E-3</v>
      </c>
      <c r="J80" s="266">
        <v>0</v>
      </c>
      <c r="K80" s="267">
        <f>E80*J80</f>
        <v>0</v>
      </c>
      <c r="O80" s="259">
        <v>2</v>
      </c>
      <c r="AA80" s="232">
        <v>1</v>
      </c>
      <c r="AB80" s="232">
        <v>1</v>
      </c>
      <c r="AC80" s="232">
        <v>1</v>
      </c>
      <c r="AZ80" s="232">
        <v>1</v>
      </c>
      <c r="BA80" s="232">
        <f>IF(AZ80=1,G80,0)</f>
        <v>0</v>
      </c>
      <c r="BB80" s="232">
        <f>IF(AZ80=2,G80,0)</f>
        <v>0</v>
      </c>
      <c r="BC80" s="232">
        <f>IF(AZ80=3,G80,0)</f>
        <v>0</v>
      </c>
      <c r="BD80" s="232">
        <f>IF(AZ80=4,G80,0)</f>
        <v>0</v>
      </c>
      <c r="BE80" s="232">
        <f>IF(AZ80=5,G80,0)</f>
        <v>0</v>
      </c>
      <c r="CA80" s="259">
        <v>1</v>
      </c>
      <c r="CB80" s="259">
        <v>1</v>
      </c>
    </row>
    <row r="81" spans="1:80">
      <c r="A81" s="268"/>
      <c r="B81" s="272"/>
      <c r="C81" s="327" t="s">
        <v>543</v>
      </c>
      <c r="D81" s="328"/>
      <c r="E81" s="273">
        <v>7</v>
      </c>
      <c r="F81" s="274"/>
      <c r="G81" s="275"/>
      <c r="H81" s="276"/>
      <c r="I81" s="270"/>
      <c r="J81" s="277"/>
      <c r="K81" s="270"/>
      <c r="M81" s="271" t="s">
        <v>543</v>
      </c>
      <c r="O81" s="259"/>
    </row>
    <row r="82" spans="1:80">
      <c r="A82" s="260">
        <v>36</v>
      </c>
      <c r="B82" s="261" t="s">
        <v>544</v>
      </c>
      <c r="C82" s="262" t="s">
        <v>545</v>
      </c>
      <c r="D82" s="263" t="s">
        <v>122</v>
      </c>
      <c r="E82" s="264">
        <v>1</v>
      </c>
      <c r="F82" s="264">
        <v>0</v>
      </c>
      <c r="G82" s="265">
        <f>E82*F82</f>
        <v>0</v>
      </c>
      <c r="H82" s="266">
        <v>3.2000000000000003E-4</v>
      </c>
      <c r="I82" s="267">
        <f>E82*H82</f>
        <v>3.2000000000000003E-4</v>
      </c>
      <c r="J82" s="266">
        <v>0</v>
      </c>
      <c r="K82" s="267">
        <f>E82*J82</f>
        <v>0</v>
      </c>
      <c r="O82" s="259">
        <v>2</v>
      </c>
      <c r="AA82" s="232">
        <v>1</v>
      </c>
      <c r="AB82" s="232">
        <v>1</v>
      </c>
      <c r="AC82" s="232">
        <v>1</v>
      </c>
      <c r="AZ82" s="232">
        <v>1</v>
      </c>
      <c r="BA82" s="232">
        <f>IF(AZ82=1,G82,0)</f>
        <v>0</v>
      </c>
      <c r="BB82" s="232">
        <f>IF(AZ82=2,G82,0)</f>
        <v>0</v>
      </c>
      <c r="BC82" s="232">
        <f>IF(AZ82=3,G82,0)</f>
        <v>0</v>
      </c>
      <c r="BD82" s="232">
        <f>IF(AZ82=4,G82,0)</f>
        <v>0</v>
      </c>
      <c r="BE82" s="232">
        <f>IF(AZ82=5,G82,0)</f>
        <v>0</v>
      </c>
      <c r="CA82" s="259">
        <v>1</v>
      </c>
      <c r="CB82" s="259">
        <v>1</v>
      </c>
    </row>
    <row r="83" spans="1:80">
      <c r="A83" s="268"/>
      <c r="B83" s="272"/>
      <c r="C83" s="327" t="s">
        <v>98</v>
      </c>
      <c r="D83" s="328"/>
      <c r="E83" s="273">
        <v>1</v>
      </c>
      <c r="F83" s="274"/>
      <c r="G83" s="275"/>
      <c r="H83" s="276"/>
      <c r="I83" s="270"/>
      <c r="J83" s="277"/>
      <c r="K83" s="270"/>
      <c r="M83" s="271">
        <v>1</v>
      </c>
      <c r="O83" s="259"/>
    </row>
    <row r="84" spans="1:80">
      <c r="A84" s="260">
        <v>37</v>
      </c>
      <c r="B84" s="261" t="s">
        <v>546</v>
      </c>
      <c r="C84" s="262" t="s">
        <v>547</v>
      </c>
      <c r="D84" s="263" t="s">
        <v>122</v>
      </c>
      <c r="E84" s="264">
        <v>1</v>
      </c>
      <c r="F84" s="264">
        <v>0</v>
      </c>
      <c r="G84" s="265">
        <f>E84*F84</f>
        <v>0</v>
      </c>
      <c r="H84" s="266">
        <v>4.0999999999999999E-4</v>
      </c>
      <c r="I84" s="267">
        <f>E84*H84</f>
        <v>4.0999999999999999E-4</v>
      </c>
      <c r="J84" s="266">
        <v>0</v>
      </c>
      <c r="K84" s="267">
        <f>E84*J84</f>
        <v>0</v>
      </c>
      <c r="O84" s="259">
        <v>2</v>
      </c>
      <c r="AA84" s="232">
        <v>1</v>
      </c>
      <c r="AB84" s="232">
        <v>1</v>
      </c>
      <c r="AC84" s="232">
        <v>1</v>
      </c>
      <c r="AZ84" s="232">
        <v>1</v>
      </c>
      <c r="BA84" s="232">
        <f>IF(AZ84=1,G84,0)</f>
        <v>0</v>
      </c>
      <c r="BB84" s="232">
        <f>IF(AZ84=2,G84,0)</f>
        <v>0</v>
      </c>
      <c r="BC84" s="232">
        <f>IF(AZ84=3,G84,0)</f>
        <v>0</v>
      </c>
      <c r="BD84" s="232">
        <f>IF(AZ84=4,G84,0)</f>
        <v>0</v>
      </c>
      <c r="BE84" s="232">
        <f>IF(AZ84=5,G84,0)</f>
        <v>0</v>
      </c>
      <c r="CA84" s="259">
        <v>1</v>
      </c>
      <c r="CB84" s="259">
        <v>1</v>
      </c>
    </row>
    <row r="85" spans="1:80">
      <c r="A85" s="268"/>
      <c r="B85" s="272"/>
      <c r="C85" s="327" t="s">
        <v>98</v>
      </c>
      <c r="D85" s="328"/>
      <c r="E85" s="273">
        <v>1</v>
      </c>
      <c r="F85" s="274"/>
      <c r="G85" s="275"/>
      <c r="H85" s="276"/>
      <c r="I85" s="270"/>
      <c r="J85" s="277"/>
      <c r="K85" s="270"/>
      <c r="M85" s="271">
        <v>1</v>
      </c>
      <c r="O85" s="259"/>
    </row>
    <row r="86" spans="1:80">
      <c r="A86" s="260">
        <v>38</v>
      </c>
      <c r="B86" s="261" t="s">
        <v>546</v>
      </c>
      <c r="C86" s="262" t="s">
        <v>547</v>
      </c>
      <c r="D86" s="263" t="s">
        <v>122</v>
      </c>
      <c r="E86" s="264">
        <v>2</v>
      </c>
      <c r="F86" s="264">
        <v>0</v>
      </c>
      <c r="G86" s="265">
        <f>E86*F86</f>
        <v>0</v>
      </c>
      <c r="H86" s="266">
        <v>4.0999999999999999E-4</v>
      </c>
      <c r="I86" s="267">
        <f>E86*H86</f>
        <v>8.1999999999999998E-4</v>
      </c>
      <c r="J86" s="266">
        <v>0</v>
      </c>
      <c r="K86" s="267">
        <f>E86*J86</f>
        <v>0</v>
      </c>
      <c r="O86" s="259">
        <v>2</v>
      </c>
      <c r="AA86" s="232">
        <v>1</v>
      </c>
      <c r="AB86" s="232">
        <v>1</v>
      </c>
      <c r="AC86" s="232">
        <v>1</v>
      </c>
      <c r="AZ86" s="232">
        <v>1</v>
      </c>
      <c r="BA86" s="232">
        <f>IF(AZ86=1,G86,0)</f>
        <v>0</v>
      </c>
      <c r="BB86" s="232">
        <f>IF(AZ86=2,G86,0)</f>
        <v>0</v>
      </c>
      <c r="BC86" s="232">
        <f>IF(AZ86=3,G86,0)</f>
        <v>0</v>
      </c>
      <c r="BD86" s="232">
        <f>IF(AZ86=4,G86,0)</f>
        <v>0</v>
      </c>
      <c r="BE86" s="232">
        <f>IF(AZ86=5,G86,0)</f>
        <v>0</v>
      </c>
      <c r="CA86" s="259">
        <v>1</v>
      </c>
      <c r="CB86" s="259">
        <v>1</v>
      </c>
    </row>
    <row r="87" spans="1:80">
      <c r="A87" s="268"/>
      <c r="B87" s="272"/>
      <c r="C87" s="327" t="s">
        <v>262</v>
      </c>
      <c r="D87" s="328"/>
      <c r="E87" s="273">
        <v>2</v>
      </c>
      <c r="F87" s="274"/>
      <c r="G87" s="275"/>
      <c r="H87" s="276"/>
      <c r="I87" s="270"/>
      <c r="J87" s="277"/>
      <c r="K87" s="270"/>
      <c r="M87" s="271">
        <v>2</v>
      </c>
      <c r="O87" s="259"/>
    </row>
    <row r="88" spans="1:80">
      <c r="A88" s="260">
        <v>39</v>
      </c>
      <c r="B88" s="261" t="s">
        <v>548</v>
      </c>
      <c r="C88" s="262" t="s">
        <v>549</v>
      </c>
      <c r="D88" s="263" t="s">
        <v>140</v>
      </c>
      <c r="E88" s="264">
        <v>80.5</v>
      </c>
      <c r="F88" s="264">
        <v>0</v>
      </c>
      <c r="G88" s="265">
        <f>E88*F88</f>
        <v>0</v>
      </c>
      <c r="H88" s="266">
        <v>0</v>
      </c>
      <c r="I88" s="267">
        <f>E88*H88</f>
        <v>0</v>
      </c>
      <c r="J88" s="266">
        <v>0</v>
      </c>
      <c r="K88" s="267">
        <f>E88*J88</f>
        <v>0</v>
      </c>
      <c r="O88" s="259">
        <v>2</v>
      </c>
      <c r="AA88" s="232">
        <v>1</v>
      </c>
      <c r="AB88" s="232">
        <v>1</v>
      </c>
      <c r="AC88" s="232">
        <v>1</v>
      </c>
      <c r="AZ88" s="232">
        <v>1</v>
      </c>
      <c r="BA88" s="232">
        <f>IF(AZ88=1,G88,0)</f>
        <v>0</v>
      </c>
      <c r="BB88" s="232">
        <f>IF(AZ88=2,G88,0)</f>
        <v>0</v>
      </c>
      <c r="BC88" s="232">
        <f>IF(AZ88=3,G88,0)</f>
        <v>0</v>
      </c>
      <c r="BD88" s="232">
        <f>IF(AZ88=4,G88,0)</f>
        <v>0</v>
      </c>
      <c r="BE88" s="232">
        <f>IF(AZ88=5,G88,0)</f>
        <v>0</v>
      </c>
      <c r="CA88" s="259">
        <v>1</v>
      </c>
      <c r="CB88" s="259">
        <v>1</v>
      </c>
    </row>
    <row r="89" spans="1:80">
      <c r="A89" s="260">
        <v>40</v>
      </c>
      <c r="B89" s="261" t="s">
        <v>412</v>
      </c>
      <c r="C89" s="262" t="s">
        <v>413</v>
      </c>
      <c r="D89" s="263" t="s">
        <v>140</v>
      </c>
      <c r="E89" s="264">
        <v>18</v>
      </c>
      <c r="F89" s="264">
        <v>0</v>
      </c>
      <c r="G89" s="265">
        <f>E89*F89</f>
        <v>0</v>
      </c>
      <c r="H89" s="266">
        <v>0</v>
      </c>
      <c r="I89" s="267">
        <f>E89*H89</f>
        <v>0</v>
      </c>
      <c r="J89" s="266">
        <v>0</v>
      </c>
      <c r="K89" s="267">
        <f>E89*J89</f>
        <v>0</v>
      </c>
      <c r="O89" s="259">
        <v>2</v>
      </c>
      <c r="AA89" s="232">
        <v>1</v>
      </c>
      <c r="AB89" s="232">
        <v>1</v>
      </c>
      <c r="AC89" s="232">
        <v>1</v>
      </c>
      <c r="AZ89" s="232">
        <v>1</v>
      </c>
      <c r="BA89" s="232">
        <f>IF(AZ89=1,G89,0)</f>
        <v>0</v>
      </c>
      <c r="BB89" s="232">
        <f>IF(AZ89=2,G89,0)</f>
        <v>0</v>
      </c>
      <c r="BC89" s="232">
        <f>IF(AZ89=3,G89,0)</f>
        <v>0</v>
      </c>
      <c r="BD89" s="232">
        <f>IF(AZ89=4,G89,0)</f>
        <v>0</v>
      </c>
      <c r="BE89" s="232">
        <f>IF(AZ89=5,G89,0)</f>
        <v>0</v>
      </c>
      <c r="CA89" s="259">
        <v>1</v>
      </c>
      <c r="CB89" s="259">
        <v>1</v>
      </c>
    </row>
    <row r="90" spans="1:80">
      <c r="A90" s="268"/>
      <c r="B90" s="272"/>
      <c r="C90" s="327" t="s">
        <v>550</v>
      </c>
      <c r="D90" s="328"/>
      <c r="E90" s="273">
        <v>18</v>
      </c>
      <c r="F90" s="274"/>
      <c r="G90" s="275"/>
      <c r="H90" s="276"/>
      <c r="I90" s="270"/>
      <c r="J90" s="277"/>
      <c r="K90" s="270"/>
      <c r="M90" s="271" t="s">
        <v>550</v>
      </c>
      <c r="O90" s="259"/>
    </row>
    <row r="91" spans="1:80">
      <c r="A91" s="260">
        <v>41</v>
      </c>
      <c r="B91" s="261" t="s">
        <v>551</v>
      </c>
      <c r="C91" s="262" t="s">
        <v>552</v>
      </c>
      <c r="D91" s="263" t="s">
        <v>140</v>
      </c>
      <c r="E91" s="264">
        <v>6.4</v>
      </c>
      <c r="F91" s="264">
        <v>0</v>
      </c>
      <c r="G91" s="265">
        <f t="shared" ref="G91:G97" si="0">E91*F91</f>
        <v>0</v>
      </c>
      <c r="H91" s="266">
        <v>1.0000000000000001E-5</v>
      </c>
      <c r="I91" s="267">
        <f t="shared" ref="I91:I97" si="1">E91*H91</f>
        <v>6.4000000000000011E-5</v>
      </c>
      <c r="J91" s="266">
        <v>0</v>
      </c>
      <c r="K91" s="267">
        <f t="shared" ref="K91:K97" si="2">E91*J91</f>
        <v>0</v>
      </c>
      <c r="O91" s="259">
        <v>2</v>
      </c>
      <c r="AA91" s="232">
        <v>1</v>
      </c>
      <c r="AB91" s="232">
        <v>1</v>
      </c>
      <c r="AC91" s="232">
        <v>1</v>
      </c>
      <c r="AZ91" s="232">
        <v>1</v>
      </c>
      <c r="BA91" s="232">
        <f t="shared" ref="BA91:BA97" si="3">IF(AZ91=1,G91,0)</f>
        <v>0</v>
      </c>
      <c r="BB91" s="232">
        <f t="shared" ref="BB91:BB97" si="4">IF(AZ91=2,G91,0)</f>
        <v>0</v>
      </c>
      <c r="BC91" s="232">
        <f t="shared" ref="BC91:BC97" si="5">IF(AZ91=3,G91,0)</f>
        <v>0</v>
      </c>
      <c r="BD91" s="232">
        <f t="shared" ref="BD91:BD97" si="6">IF(AZ91=4,G91,0)</f>
        <v>0</v>
      </c>
      <c r="BE91" s="232">
        <f t="shared" ref="BE91:BE97" si="7">IF(AZ91=5,G91,0)</f>
        <v>0</v>
      </c>
      <c r="CA91" s="259">
        <v>1</v>
      </c>
      <c r="CB91" s="259">
        <v>1</v>
      </c>
    </row>
    <row r="92" spans="1:80">
      <c r="A92" s="260">
        <v>42</v>
      </c>
      <c r="B92" s="261" t="s">
        <v>553</v>
      </c>
      <c r="C92" s="262" t="s">
        <v>554</v>
      </c>
      <c r="D92" s="263" t="s">
        <v>122</v>
      </c>
      <c r="E92" s="264">
        <v>3</v>
      </c>
      <c r="F92" s="264">
        <v>0</v>
      </c>
      <c r="G92" s="265">
        <f t="shared" si="0"/>
        <v>0</v>
      </c>
      <c r="H92" s="266">
        <v>2.2000000000000001E-4</v>
      </c>
      <c r="I92" s="267">
        <f t="shared" si="1"/>
        <v>6.6E-4</v>
      </c>
      <c r="J92" s="266">
        <v>0</v>
      </c>
      <c r="K92" s="267">
        <f t="shared" si="2"/>
        <v>0</v>
      </c>
      <c r="O92" s="259">
        <v>2</v>
      </c>
      <c r="AA92" s="232">
        <v>1</v>
      </c>
      <c r="AB92" s="232">
        <v>1</v>
      </c>
      <c r="AC92" s="232">
        <v>1</v>
      </c>
      <c r="AZ92" s="232">
        <v>1</v>
      </c>
      <c r="BA92" s="232">
        <f t="shared" si="3"/>
        <v>0</v>
      </c>
      <c r="BB92" s="232">
        <f t="shared" si="4"/>
        <v>0</v>
      </c>
      <c r="BC92" s="232">
        <f t="shared" si="5"/>
        <v>0</v>
      </c>
      <c r="BD92" s="232">
        <f t="shared" si="6"/>
        <v>0</v>
      </c>
      <c r="BE92" s="232">
        <f t="shared" si="7"/>
        <v>0</v>
      </c>
      <c r="CA92" s="259">
        <v>1</v>
      </c>
      <c r="CB92" s="259">
        <v>1</v>
      </c>
    </row>
    <row r="93" spans="1:80">
      <c r="A93" s="260">
        <v>43</v>
      </c>
      <c r="B93" s="261" t="s">
        <v>555</v>
      </c>
      <c r="C93" s="262" t="s">
        <v>556</v>
      </c>
      <c r="D93" s="263" t="s">
        <v>122</v>
      </c>
      <c r="E93" s="264">
        <v>1</v>
      </c>
      <c r="F93" s="264">
        <v>0</v>
      </c>
      <c r="G93" s="265">
        <f t="shared" si="0"/>
        <v>0</v>
      </c>
      <c r="H93" s="266">
        <v>1.1E-4</v>
      </c>
      <c r="I93" s="267">
        <f t="shared" si="1"/>
        <v>1.1E-4</v>
      </c>
      <c r="J93" s="266">
        <v>0</v>
      </c>
      <c r="K93" s="267">
        <f t="shared" si="2"/>
        <v>0</v>
      </c>
      <c r="O93" s="259">
        <v>2</v>
      </c>
      <c r="AA93" s="232">
        <v>1</v>
      </c>
      <c r="AB93" s="232">
        <v>1</v>
      </c>
      <c r="AC93" s="232">
        <v>1</v>
      </c>
      <c r="AZ93" s="232">
        <v>1</v>
      </c>
      <c r="BA93" s="232">
        <f t="shared" si="3"/>
        <v>0</v>
      </c>
      <c r="BB93" s="232">
        <f t="shared" si="4"/>
        <v>0</v>
      </c>
      <c r="BC93" s="232">
        <f t="shared" si="5"/>
        <v>0</v>
      </c>
      <c r="BD93" s="232">
        <f t="shared" si="6"/>
        <v>0</v>
      </c>
      <c r="BE93" s="232">
        <f t="shared" si="7"/>
        <v>0</v>
      </c>
      <c r="CA93" s="259">
        <v>1</v>
      </c>
      <c r="CB93" s="259">
        <v>1</v>
      </c>
    </row>
    <row r="94" spans="1:80">
      <c r="A94" s="260">
        <v>44</v>
      </c>
      <c r="B94" s="261" t="s">
        <v>557</v>
      </c>
      <c r="C94" s="262" t="s">
        <v>558</v>
      </c>
      <c r="D94" s="263" t="s">
        <v>140</v>
      </c>
      <c r="E94" s="264">
        <v>80.5</v>
      </c>
      <c r="F94" s="264">
        <v>0</v>
      </c>
      <c r="G94" s="265">
        <f t="shared" si="0"/>
        <v>0</v>
      </c>
      <c r="H94" s="266">
        <v>0</v>
      </c>
      <c r="I94" s="267">
        <f t="shared" si="1"/>
        <v>0</v>
      </c>
      <c r="J94" s="266">
        <v>0</v>
      </c>
      <c r="K94" s="267">
        <f t="shared" si="2"/>
        <v>0</v>
      </c>
      <c r="O94" s="259">
        <v>2</v>
      </c>
      <c r="AA94" s="232">
        <v>1</v>
      </c>
      <c r="AB94" s="232">
        <v>1</v>
      </c>
      <c r="AC94" s="232">
        <v>1</v>
      </c>
      <c r="AZ94" s="232">
        <v>1</v>
      </c>
      <c r="BA94" s="232">
        <f t="shared" si="3"/>
        <v>0</v>
      </c>
      <c r="BB94" s="232">
        <f t="shared" si="4"/>
        <v>0</v>
      </c>
      <c r="BC94" s="232">
        <f t="shared" si="5"/>
        <v>0</v>
      </c>
      <c r="BD94" s="232">
        <f t="shared" si="6"/>
        <v>0</v>
      </c>
      <c r="BE94" s="232">
        <f t="shared" si="7"/>
        <v>0</v>
      </c>
      <c r="CA94" s="259">
        <v>1</v>
      </c>
      <c r="CB94" s="259">
        <v>1</v>
      </c>
    </row>
    <row r="95" spans="1:80">
      <c r="A95" s="260">
        <v>45</v>
      </c>
      <c r="B95" s="261" t="s">
        <v>559</v>
      </c>
      <c r="C95" s="262" t="s">
        <v>560</v>
      </c>
      <c r="D95" s="263" t="s">
        <v>140</v>
      </c>
      <c r="E95" s="264">
        <v>80.5</v>
      </c>
      <c r="F95" s="264">
        <v>0</v>
      </c>
      <c r="G95" s="265">
        <f t="shared" si="0"/>
        <v>0</v>
      </c>
      <c r="H95" s="266">
        <v>0</v>
      </c>
      <c r="I95" s="267">
        <f t="shared" si="1"/>
        <v>0</v>
      </c>
      <c r="J95" s="266">
        <v>0</v>
      </c>
      <c r="K95" s="267">
        <f t="shared" si="2"/>
        <v>0</v>
      </c>
      <c r="O95" s="259">
        <v>2</v>
      </c>
      <c r="AA95" s="232">
        <v>1</v>
      </c>
      <c r="AB95" s="232">
        <v>1</v>
      </c>
      <c r="AC95" s="232">
        <v>1</v>
      </c>
      <c r="AZ95" s="232">
        <v>1</v>
      </c>
      <c r="BA95" s="232">
        <f t="shared" si="3"/>
        <v>0</v>
      </c>
      <c r="BB95" s="232">
        <f t="shared" si="4"/>
        <v>0</v>
      </c>
      <c r="BC95" s="232">
        <f t="shared" si="5"/>
        <v>0</v>
      </c>
      <c r="BD95" s="232">
        <f t="shared" si="6"/>
        <v>0</v>
      </c>
      <c r="BE95" s="232">
        <f t="shared" si="7"/>
        <v>0</v>
      </c>
      <c r="CA95" s="259">
        <v>1</v>
      </c>
      <c r="CB95" s="259">
        <v>1</v>
      </c>
    </row>
    <row r="96" spans="1:80">
      <c r="A96" s="260">
        <v>46</v>
      </c>
      <c r="B96" s="261" t="s">
        <v>442</v>
      </c>
      <c r="C96" s="262" t="s">
        <v>561</v>
      </c>
      <c r="D96" s="263" t="s">
        <v>115</v>
      </c>
      <c r="E96" s="264">
        <v>1</v>
      </c>
      <c r="F96" s="264">
        <v>0</v>
      </c>
      <c r="G96" s="265">
        <f t="shared" si="0"/>
        <v>0</v>
      </c>
      <c r="H96" s="266">
        <v>0</v>
      </c>
      <c r="I96" s="267">
        <f t="shared" si="1"/>
        <v>0</v>
      </c>
      <c r="J96" s="266"/>
      <c r="K96" s="267">
        <f t="shared" si="2"/>
        <v>0</v>
      </c>
      <c r="O96" s="259">
        <v>2</v>
      </c>
      <c r="AA96" s="232">
        <v>12</v>
      </c>
      <c r="AB96" s="232">
        <v>0</v>
      </c>
      <c r="AC96" s="232">
        <v>33</v>
      </c>
      <c r="AZ96" s="232">
        <v>1</v>
      </c>
      <c r="BA96" s="232">
        <f t="shared" si="3"/>
        <v>0</v>
      </c>
      <c r="BB96" s="232">
        <f t="shared" si="4"/>
        <v>0</v>
      </c>
      <c r="BC96" s="232">
        <f t="shared" si="5"/>
        <v>0</v>
      </c>
      <c r="BD96" s="232">
        <f t="shared" si="6"/>
        <v>0</v>
      </c>
      <c r="BE96" s="232">
        <f t="shared" si="7"/>
        <v>0</v>
      </c>
      <c r="CA96" s="259">
        <v>12</v>
      </c>
      <c r="CB96" s="259">
        <v>0</v>
      </c>
    </row>
    <row r="97" spans="1:80">
      <c r="A97" s="260">
        <v>47</v>
      </c>
      <c r="B97" s="261" t="s">
        <v>562</v>
      </c>
      <c r="C97" s="262" t="s">
        <v>563</v>
      </c>
      <c r="D97" s="263" t="s">
        <v>122</v>
      </c>
      <c r="E97" s="264">
        <v>8</v>
      </c>
      <c r="F97" s="264">
        <v>0</v>
      </c>
      <c r="G97" s="265">
        <f t="shared" si="0"/>
        <v>0</v>
      </c>
      <c r="H97" s="266">
        <v>0</v>
      </c>
      <c r="I97" s="267">
        <f t="shared" si="1"/>
        <v>0</v>
      </c>
      <c r="J97" s="266"/>
      <c r="K97" s="267">
        <f t="shared" si="2"/>
        <v>0</v>
      </c>
      <c r="O97" s="259">
        <v>2</v>
      </c>
      <c r="AA97" s="232">
        <v>12</v>
      </c>
      <c r="AB97" s="232">
        <v>0</v>
      </c>
      <c r="AC97" s="232">
        <v>36</v>
      </c>
      <c r="AZ97" s="232">
        <v>1</v>
      </c>
      <c r="BA97" s="232">
        <f t="shared" si="3"/>
        <v>0</v>
      </c>
      <c r="BB97" s="232">
        <f t="shared" si="4"/>
        <v>0</v>
      </c>
      <c r="BC97" s="232">
        <f t="shared" si="5"/>
        <v>0</v>
      </c>
      <c r="BD97" s="232">
        <f t="shared" si="6"/>
        <v>0</v>
      </c>
      <c r="BE97" s="232">
        <f t="shared" si="7"/>
        <v>0</v>
      </c>
      <c r="CA97" s="259">
        <v>12</v>
      </c>
      <c r="CB97" s="259">
        <v>0</v>
      </c>
    </row>
    <row r="98" spans="1:80">
      <c r="A98" s="268"/>
      <c r="B98" s="272"/>
      <c r="C98" s="327" t="s">
        <v>564</v>
      </c>
      <c r="D98" s="328"/>
      <c r="E98" s="273">
        <v>8</v>
      </c>
      <c r="F98" s="274"/>
      <c r="G98" s="275"/>
      <c r="H98" s="276"/>
      <c r="I98" s="270"/>
      <c r="J98" s="277"/>
      <c r="K98" s="270"/>
      <c r="M98" s="271" t="s">
        <v>564</v>
      </c>
      <c r="O98" s="259"/>
    </row>
    <row r="99" spans="1:80">
      <c r="A99" s="260">
        <v>48</v>
      </c>
      <c r="B99" s="261" t="s">
        <v>565</v>
      </c>
      <c r="C99" s="262" t="s">
        <v>566</v>
      </c>
      <c r="D99" s="263" t="s">
        <v>122</v>
      </c>
      <c r="E99" s="264">
        <v>1</v>
      </c>
      <c r="F99" s="264">
        <v>0</v>
      </c>
      <c r="G99" s="265">
        <f>E99*F99</f>
        <v>0</v>
      </c>
      <c r="H99" s="266">
        <v>1.6660000000000001E-2</v>
      </c>
      <c r="I99" s="267">
        <f>E99*H99</f>
        <v>1.6660000000000001E-2</v>
      </c>
      <c r="J99" s="266"/>
      <c r="K99" s="267">
        <f>E99*J99</f>
        <v>0</v>
      </c>
      <c r="O99" s="259">
        <v>2</v>
      </c>
      <c r="AA99" s="232">
        <v>3</v>
      </c>
      <c r="AB99" s="232">
        <v>1</v>
      </c>
      <c r="AC99" s="232">
        <v>28611121</v>
      </c>
      <c r="AZ99" s="232">
        <v>1</v>
      </c>
      <c r="BA99" s="232">
        <f>IF(AZ99=1,G99,0)</f>
        <v>0</v>
      </c>
      <c r="BB99" s="232">
        <f>IF(AZ99=2,G99,0)</f>
        <v>0</v>
      </c>
      <c r="BC99" s="232">
        <f>IF(AZ99=3,G99,0)</f>
        <v>0</v>
      </c>
      <c r="BD99" s="232">
        <f>IF(AZ99=4,G99,0)</f>
        <v>0</v>
      </c>
      <c r="BE99" s="232">
        <f>IF(AZ99=5,G99,0)</f>
        <v>0</v>
      </c>
      <c r="CA99" s="259">
        <v>3</v>
      </c>
      <c r="CB99" s="259">
        <v>1</v>
      </c>
    </row>
    <row r="100" spans="1:80">
      <c r="A100" s="260">
        <v>49</v>
      </c>
      <c r="B100" s="261" t="s">
        <v>567</v>
      </c>
      <c r="C100" s="262" t="s">
        <v>568</v>
      </c>
      <c r="D100" s="263" t="s">
        <v>122</v>
      </c>
      <c r="E100" s="264">
        <v>4</v>
      </c>
      <c r="F100" s="264">
        <v>0</v>
      </c>
      <c r="G100" s="265">
        <f>E100*F100</f>
        <v>0</v>
      </c>
      <c r="H100" s="266">
        <v>7.4999999999999997E-3</v>
      </c>
      <c r="I100" s="267">
        <f>E100*H100</f>
        <v>0.03</v>
      </c>
      <c r="J100" s="266"/>
      <c r="K100" s="267">
        <f>E100*J100</f>
        <v>0</v>
      </c>
      <c r="O100" s="259">
        <v>2</v>
      </c>
      <c r="AA100" s="232">
        <v>3</v>
      </c>
      <c r="AB100" s="232">
        <v>1</v>
      </c>
      <c r="AC100" s="232" t="s">
        <v>567</v>
      </c>
      <c r="AZ100" s="232">
        <v>1</v>
      </c>
      <c r="BA100" s="232">
        <f>IF(AZ100=1,G100,0)</f>
        <v>0</v>
      </c>
      <c r="BB100" s="232">
        <f>IF(AZ100=2,G100,0)</f>
        <v>0</v>
      </c>
      <c r="BC100" s="232">
        <f>IF(AZ100=3,G100,0)</f>
        <v>0</v>
      </c>
      <c r="BD100" s="232">
        <f>IF(AZ100=4,G100,0)</f>
        <v>0</v>
      </c>
      <c r="BE100" s="232">
        <f>IF(AZ100=5,G100,0)</f>
        <v>0</v>
      </c>
      <c r="CA100" s="259">
        <v>3</v>
      </c>
      <c r="CB100" s="259">
        <v>1</v>
      </c>
    </row>
    <row r="101" spans="1:80">
      <c r="A101" s="260">
        <v>50</v>
      </c>
      <c r="B101" s="261" t="s">
        <v>569</v>
      </c>
      <c r="C101" s="262" t="s">
        <v>570</v>
      </c>
      <c r="D101" s="263" t="s">
        <v>122</v>
      </c>
      <c r="E101" s="264">
        <v>1</v>
      </c>
      <c r="F101" s="264">
        <v>0</v>
      </c>
      <c r="G101" s="265">
        <f>E101*F101</f>
        <v>0</v>
      </c>
      <c r="H101" s="266">
        <v>8.2000000000000007E-3</v>
      </c>
      <c r="I101" s="267">
        <f>E101*H101</f>
        <v>8.2000000000000007E-3</v>
      </c>
      <c r="J101" s="266"/>
      <c r="K101" s="267">
        <f>E101*J101</f>
        <v>0</v>
      </c>
      <c r="O101" s="259">
        <v>2</v>
      </c>
      <c r="AA101" s="232">
        <v>3</v>
      </c>
      <c r="AB101" s="232">
        <v>1</v>
      </c>
      <c r="AC101" s="232" t="s">
        <v>569</v>
      </c>
      <c r="AZ101" s="232">
        <v>1</v>
      </c>
      <c r="BA101" s="232">
        <f>IF(AZ101=1,G101,0)</f>
        <v>0</v>
      </c>
      <c r="BB101" s="232">
        <f>IF(AZ101=2,G101,0)</f>
        <v>0</v>
      </c>
      <c r="BC101" s="232">
        <f>IF(AZ101=3,G101,0)</f>
        <v>0</v>
      </c>
      <c r="BD101" s="232">
        <f>IF(AZ101=4,G101,0)</f>
        <v>0</v>
      </c>
      <c r="BE101" s="232">
        <f>IF(AZ101=5,G101,0)</f>
        <v>0</v>
      </c>
      <c r="CA101" s="259">
        <v>3</v>
      </c>
      <c r="CB101" s="259">
        <v>1</v>
      </c>
    </row>
    <row r="102" spans="1:80">
      <c r="A102" s="260">
        <v>51</v>
      </c>
      <c r="B102" s="261" t="s">
        <v>571</v>
      </c>
      <c r="C102" s="262" t="s">
        <v>572</v>
      </c>
      <c r="D102" s="263" t="s">
        <v>140</v>
      </c>
      <c r="E102" s="264">
        <v>82.11</v>
      </c>
      <c r="F102" s="264">
        <v>0</v>
      </c>
      <c r="G102" s="265">
        <f>E102*F102</f>
        <v>0</v>
      </c>
      <c r="H102" s="266">
        <v>1.2659999999999999E-2</v>
      </c>
      <c r="I102" s="267">
        <f>E102*H102</f>
        <v>1.0395125999999999</v>
      </c>
      <c r="J102" s="266"/>
      <c r="K102" s="267">
        <f>E102*J102</f>
        <v>0</v>
      </c>
      <c r="O102" s="259">
        <v>2</v>
      </c>
      <c r="AA102" s="232">
        <v>3</v>
      </c>
      <c r="AB102" s="232">
        <v>1</v>
      </c>
      <c r="AC102" s="232" t="s">
        <v>571</v>
      </c>
      <c r="AZ102" s="232">
        <v>1</v>
      </c>
      <c r="BA102" s="232">
        <f>IF(AZ102=1,G102,0)</f>
        <v>0</v>
      </c>
      <c r="BB102" s="232">
        <f>IF(AZ102=2,G102,0)</f>
        <v>0</v>
      </c>
      <c r="BC102" s="232">
        <f>IF(AZ102=3,G102,0)</f>
        <v>0</v>
      </c>
      <c r="BD102" s="232">
        <f>IF(AZ102=4,G102,0)</f>
        <v>0</v>
      </c>
      <c r="BE102" s="232">
        <f>IF(AZ102=5,G102,0)</f>
        <v>0</v>
      </c>
      <c r="CA102" s="259">
        <v>3</v>
      </c>
      <c r="CB102" s="259">
        <v>1</v>
      </c>
    </row>
    <row r="103" spans="1:80">
      <c r="A103" s="268"/>
      <c r="B103" s="272"/>
      <c r="C103" s="327" t="s">
        <v>573</v>
      </c>
      <c r="D103" s="328"/>
      <c r="E103" s="273">
        <v>82.11</v>
      </c>
      <c r="F103" s="274"/>
      <c r="G103" s="275"/>
      <c r="H103" s="276"/>
      <c r="I103" s="270"/>
      <c r="J103" s="277"/>
      <c r="K103" s="270"/>
      <c r="M103" s="271" t="s">
        <v>573</v>
      </c>
      <c r="O103" s="259"/>
    </row>
    <row r="104" spans="1:80">
      <c r="A104" s="278"/>
      <c r="B104" s="279" t="s">
        <v>100</v>
      </c>
      <c r="C104" s="280" t="s">
        <v>411</v>
      </c>
      <c r="D104" s="281"/>
      <c r="E104" s="282"/>
      <c r="F104" s="283"/>
      <c r="G104" s="284">
        <f>SUM(G78:G103)</f>
        <v>0</v>
      </c>
      <c r="H104" s="285"/>
      <c r="I104" s="286">
        <f>SUM(I78:I103)</f>
        <v>1.0982965999999998</v>
      </c>
      <c r="J104" s="285"/>
      <c r="K104" s="286">
        <f>SUM(K78:K103)</f>
        <v>0</v>
      </c>
      <c r="O104" s="259">
        <v>4</v>
      </c>
      <c r="BA104" s="287">
        <f>SUM(BA78:BA103)</f>
        <v>0</v>
      </c>
      <c r="BB104" s="287">
        <f>SUM(BB78:BB103)</f>
        <v>0</v>
      </c>
      <c r="BC104" s="287">
        <f>SUM(BC78:BC103)</f>
        <v>0</v>
      </c>
      <c r="BD104" s="287">
        <f>SUM(BD78:BD103)</f>
        <v>0</v>
      </c>
      <c r="BE104" s="287">
        <f>SUM(BE78:BE103)</f>
        <v>0</v>
      </c>
    </row>
    <row r="105" spans="1:80">
      <c r="A105" s="249" t="s">
        <v>97</v>
      </c>
      <c r="B105" s="250" t="s">
        <v>574</v>
      </c>
      <c r="C105" s="251" t="s">
        <v>575</v>
      </c>
      <c r="D105" s="252"/>
      <c r="E105" s="253"/>
      <c r="F105" s="253"/>
      <c r="G105" s="254"/>
      <c r="H105" s="255"/>
      <c r="I105" s="256"/>
      <c r="J105" s="257"/>
      <c r="K105" s="258"/>
      <c r="O105" s="259">
        <v>1</v>
      </c>
    </row>
    <row r="106" spans="1:80">
      <c r="A106" s="260">
        <v>52</v>
      </c>
      <c r="B106" s="261" t="s">
        <v>577</v>
      </c>
      <c r="C106" s="262" t="s">
        <v>578</v>
      </c>
      <c r="D106" s="263" t="s">
        <v>122</v>
      </c>
      <c r="E106" s="264">
        <v>2</v>
      </c>
      <c r="F106" s="264">
        <v>0</v>
      </c>
      <c r="G106" s="265">
        <f t="shared" ref="G106:G118" si="8">E106*F106</f>
        <v>0</v>
      </c>
      <c r="H106" s="266">
        <v>0.02</v>
      </c>
      <c r="I106" s="267">
        <f t="shared" ref="I106:I118" si="9">E106*H106</f>
        <v>0.04</v>
      </c>
      <c r="J106" s="266"/>
      <c r="K106" s="267">
        <f t="shared" ref="K106:K118" si="10">E106*J106</f>
        <v>0</v>
      </c>
      <c r="O106" s="259">
        <v>2</v>
      </c>
      <c r="AA106" s="232">
        <v>12</v>
      </c>
      <c r="AB106" s="232">
        <v>0</v>
      </c>
      <c r="AC106" s="232">
        <v>43</v>
      </c>
      <c r="AZ106" s="232">
        <v>1</v>
      </c>
      <c r="BA106" s="232">
        <f t="shared" ref="BA106:BA118" si="11">IF(AZ106=1,G106,0)</f>
        <v>0</v>
      </c>
      <c r="BB106" s="232">
        <f t="shared" ref="BB106:BB118" si="12">IF(AZ106=2,G106,0)</f>
        <v>0</v>
      </c>
      <c r="BC106" s="232">
        <f t="shared" ref="BC106:BC118" si="13">IF(AZ106=3,G106,0)</f>
        <v>0</v>
      </c>
      <c r="BD106" s="232">
        <f t="shared" ref="BD106:BD118" si="14">IF(AZ106=4,G106,0)</f>
        <v>0</v>
      </c>
      <c r="BE106" s="232">
        <f t="shared" ref="BE106:BE118" si="15">IF(AZ106=5,G106,0)</f>
        <v>0</v>
      </c>
      <c r="CA106" s="259">
        <v>12</v>
      </c>
      <c r="CB106" s="259">
        <v>0</v>
      </c>
    </row>
    <row r="107" spans="1:80">
      <c r="A107" s="260">
        <v>53</v>
      </c>
      <c r="B107" s="261" t="s">
        <v>579</v>
      </c>
      <c r="C107" s="262" t="s">
        <v>580</v>
      </c>
      <c r="D107" s="263" t="s">
        <v>122</v>
      </c>
      <c r="E107" s="264">
        <v>1</v>
      </c>
      <c r="F107" s="264">
        <v>0</v>
      </c>
      <c r="G107" s="265">
        <f t="shared" si="8"/>
        <v>0</v>
      </c>
      <c r="H107" s="266">
        <v>0.5</v>
      </c>
      <c r="I107" s="267">
        <f t="shared" si="9"/>
        <v>0.5</v>
      </c>
      <c r="J107" s="266"/>
      <c r="K107" s="267">
        <f t="shared" si="10"/>
        <v>0</v>
      </c>
      <c r="O107" s="259">
        <v>2</v>
      </c>
      <c r="AA107" s="232">
        <v>12</v>
      </c>
      <c r="AB107" s="232">
        <v>0</v>
      </c>
      <c r="AC107" s="232">
        <v>53</v>
      </c>
      <c r="AZ107" s="232">
        <v>1</v>
      </c>
      <c r="BA107" s="232">
        <f t="shared" si="11"/>
        <v>0</v>
      </c>
      <c r="BB107" s="232">
        <f t="shared" si="12"/>
        <v>0</v>
      </c>
      <c r="BC107" s="232">
        <f t="shared" si="13"/>
        <v>0</v>
      </c>
      <c r="BD107" s="232">
        <f t="shared" si="14"/>
        <v>0</v>
      </c>
      <c r="BE107" s="232">
        <f t="shared" si="15"/>
        <v>0</v>
      </c>
      <c r="CA107" s="259">
        <v>12</v>
      </c>
      <c r="CB107" s="259">
        <v>0</v>
      </c>
    </row>
    <row r="108" spans="1:80">
      <c r="A108" s="260">
        <v>54</v>
      </c>
      <c r="B108" s="261" t="s">
        <v>581</v>
      </c>
      <c r="C108" s="262" t="s">
        <v>582</v>
      </c>
      <c r="D108" s="263" t="s">
        <v>122</v>
      </c>
      <c r="E108" s="264">
        <v>1</v>
      </c>
      <c r="F108" s="264">
        <v>0</v>
      </c>
      <c r="G108" s="265">
        <f t="shared" si="8"/>
        <v>0</v>
      </c>
      <c r="H108" s="266">
        <v>2.0000000000000002E-5</v>
      </c>
      <c r="I108" s="267">
        <f t="shared" si="9"/>
        <v>2.0000000000000002E-5</v>
      </c>
      <c r="J108" s="266"/>
      <c r="K108" s="267">
        <f t="shared" si="10"/>
        <v>0</v>
      </c>
      <c r="O108" s="259">
        <v>2</v>
      </c>
      <c r="AA108" s="232">
        <v>12</v>
      </c>
      <c r="AB108" s="232">
        <v>0</v>
      </c>
      <c r="AC108" s="232">
        <v>62</v>
      </c>
      <c r="AZ108" s="232">
        <v>1</v>
      </c>
      <c r="BA108" s="232">
        <f t="shared" si="11"/>
        <v>0</v>
      </c>
      <c r="BB108" s="232">
        <f t="shared" si="12"/>
        <v>0</v>
      </c>
      <c r="BC108" s="232">
        <f t="shared" si="13"/>
        <v>0</v>
      </c>
      <c r="BD108" s="232">
        <f t="shared" si="14"/>
        <v>0</v>
      </c>
      <c r="BE108" s="232">
        <f t="shared" si="15"/>
        <v>0</v>
      </c>
      <c r="CA108" s="259">
        <v>12</v>
      </c>
      <c r="CB108" s="259">
        <v>0</v>
      </c>
    </row>
    <row r="109" spans="1:80">
      <c r="A109" s="260">
        <v>55</v>
      </c>
      <c r="B109" s="261" t="s">
        <v>583</v>
      </c>
      <c r="C109" s="262" t="s">
        <v>584</v>
      </c>
      <c r="D109" s="263" t="s">
        <v>122</v>
      </c>
      <c r="E109" s="264">
        <v>1</v>
      </c>
      <c r="F109" s="264">
        <v>0</v>
      </c>
      <c r="G109" s="265">
        <f t="shared" si="8"/>
        <v>0</v>
      </c>
      <c r="H109" s="266">
        <v>2E-3</v>
      </c>
      <c r="I109" s="267">
        <f t="shared" si="9"/>
        <v>2E-3</v>
      </c>
      <c r="J109" s="266"/>
      <c r="K109" s="267">
        <f t="shared" si="10"/>
        <v>0</v>
      </c>
      <c r="O109" s="259">
        <v>2</v>
      </c>
      <c r="AA109" s="232">
        <v>12</v>
      </c>
      <c r="AB109" s="232">
        <v>0</v>
      </c>
      <c r="AC109" s="232">
        <v>63</v>
      </c>
      <c r="AZ109" s="232">
        <v>1</v>
      </c>
      <c r="BA109" s="232">
        <f t="shared" si="11"/>
        <v>0</v>
      </c>
      <c r="BB109" s="232">
        <f t="shared" si="12"/>
        <v>0</v>
      </c>
      <c r="BC109" s="232">
        <f t="shared" si="13"/>
        <v>0</v>
      </c>
      <c r="BD109" s="232">
        <f t="shared" si="14"/>
        <v>0</v>
      </c>
      <c r="BE109" s="232">
        <f t="shared" si="15"/>
        <v>0</v>
      </c>
      <c r="CA109" s="259">
        <v>12</v>
      </c>
      <c r="CB109" s="259">
        <v>0</v>
      </c>
    </row>
    <row r="110" spans="1:80">
      <c r="A110" s="260">
        <v>56</v>
      </c>
      <c r="B110" s="261" t="s">
        <v>585</v>
      </c>
      <c r="C110" s="262" t="s">
        <v>586</v>
      </c>
      <c r="D110" s="263" t="s">
        <v>115</v>
      </c>
      <c r="E110" s="264">
        <v>1</v>
      </c>
      <c r="F110" s="264">
        <v>0</v>
      </c>
      <c r="G110" s="265">
        <f t="shared" si="8"/>
        <v>0</v>
      </c>
      <c r="H110" s="266">
        <v>1</v>
      </c>
      <c r="I110" s="267">
        <f t="shared" si="9"/>
        <v>1</v>
      </c>
      <c r="J110" s="266"/>
      <c r="K110" s="267">
        <f t="shared" si="10"/>
        <v>0</v>
      </c>
      <c r="O110" s="259">
        <v>2</v>
      </c>
      <c r="AA110" s="232">
        <v>12</v>
      </c>
      <c r="AB110" s="232">
        <v>0</v>
      </c>
      <c r="AC110" s="232">
        <v>64</v>
      </c>
      <c r="AZ110" s="232">
        <v>1</v>
      </c>
      <c r="BA110" s="232">
        <f t="shared" si="11"/>
        <v>0</v>
      </c>
      <c r="BB110" s="232">
        <f t="shared" si="12"/>
        <v>0</v>
      </c>
      <c r="BC110" s="232">
        <f t="shared" si="13"/>
        <v>0</v>
      </c>
      <c r="BD110" s="232">
        <f t="shared" si="14"/>
        <v>0</v>
      </c>
      <c r="BE110" s="232">
        <f t="shared" si="15"/>
        <v>0</v>
      </c>
      <c r="CA110" s="259">
        <v>12</v>
      </c>
      <c r="CB110" s="259">
        <v>0</v>
      </c>
    </row>
    <row r="111" spans="1:80">
      <c r="A111" s="260">
        <v>57</v>
      </c>
      <c r="B111" s="261" t="s">
        <v>587</v>
      </c>
      <c r="C111" s="262" t="s">
        <v>588</v>
      </c>
      <c r="D111" s="263" t="s">
        <v>122</v>
      </c>
      <c r="E111" s="264">
        <v>1</v>
      </c>
      <c r="F111" s="264">
        <v>0</v>
      </c>
      <c r="G111" s="265">
        <f t="shared" si="8"/>
        <v>0</v>
      </c>
      <c r="H111" s="266">
        <v>0.02</v>
      </c>
      <c r="I111" s="267">
        <f t="shared" si="9"/>
        <v>0.02</v>
      </c>
      <c r="J111" s="266"/>
      <c r="K111" s="267">
        <f t="shared" si="10"/>
        <v>0</v>
      </c>
      <c r="O111" s="259">
        <v>2</v>
      </c>
      <c r="AA111" s="232">
        <v>12</v>
      </c>
      <c r="AB111" s="232">
        <v>0</v>
      </c>
      <c r="AC111" s="232">
        <v>45</v>
      </c>
      <c r="AZ111" s="232">
        <v>1</v>
      </c>
      <c r="BA111" s="232">
        <f t="shared" si="11"/>
        <v>0</v>
      </c>
      <c r="BB111" s="232">
        <f t="shared" si="12"/>
        <v>0</v>
      </c>
      <c r="BC111" s="232">
        <f t="shared" si="13"/>
        <v>0</v>
      </c>
      <c r="BD111" s="232">
        <f t="shared" si="14"/>
        <v>0</v>
      </c>
      <c r="BE111" s="232">
        <f t="shared" si="15"/>
        <v>0</v>
      </c>
      <c r="CA111" s="259">
        <v>12</v>
      </c>
      <c r="CB111" s="259">
        <v>0</v>
      </c>
    </row>
    <row r="112" spans="1:80">
      <c r="A112" s="260">
        <v>58</v>
      </c>
      <c r="B112" s="261" t="s">
        <v>589</v>
      </c>
      <c r="C112" s="262" t="s">
        <v>590</v>
      </c>
      <c r="D112" s="263" t="s">
        <v>122</v>
      </c>
      <c r="E112" s="264">
        <v>3</v>
      </c>
      <c r="F112" s="264">
        <v>0</v>
      </c>
      <c r="G112" s="265">
        <f t="shared" si="8"/>
        <v>0</v>
      </c>
      <c r="H112" s="266">
        <v>0.1</v>
      </c>
      <c r="I112" s="267">
        <f t="shared" si="9"/>
        <v>0.30000000000000004</v>
      </c>
      <c r="J112" s="266"/>
      <c r="K112" s="267">
        <f t="shared" si="10"/>
        <v>0</v>
      </c>
      <c r="O112" s="259">
        <v>2</v>
      </c>
      <c r="AA112" s="232">
        <v>12</v>
      </c>
      <c r="AB112" s="232">
        <v>0</v>
      </c>
      <c r="AC112" s="232">
        <v>46</v>
      </c>
      <c r="AZ112" s="232">
        <v>1</v>
      </c>
      <c r="BA112" s="232">
        <f t="shared" si="11"/>
        <v>0</v>
      </c>
      <c r="BB112" s="232">
        <f t="shared" si="12"/>
        <v>0</v>
      </c>
      <c r="BC112" s="232">
        <f t="shared" si="13"/>
        <v>0</v>
      </c>
      <c r="BD112" s="232">
        <f t="shared" si="14"/>
        <v>0</v>
      </c>
      <c r="BE112" s="232">
        <f t="shared" si="15"/>
        <v>0</v>
      </c>
      <c r="CA112" s="259">
        <v>12</v>
      </c>
      <c r="CB112" s="259">
        <v>0</v>
      </c>
    </row>
    <row r="113" spans="1:80">
      <c r="A113" s="260">
        <v>59</v>
      </c>
      <c r="B113" s="261" t="s">
        <v>591</v>
      </c>
      <c r="C113" s="262" t="s">
        <v>592</v>
      </c>
      <c r="D113" s="263" t="s">
        <v>122</v>
      </c>
      <c r="E113" s="264">
        <v>2</v>
      </c>
      <c r="F113" s="264">
        <v>0</v>
      </c>
      <c r="G113" s="265">
        <f t="shared" si="8"/>
        <v>0</v>
      </c>
      <c r="H113" s="266">
        <v>0.02</v>
      </c>
      <c r="I113" s="267">
        <f t="shared" si="9"/>
        <v>0.04</v>
      </c>
      <c r="J113" s="266"/>
      <c r="K113" s="267">
        <f t="shared" si="10"/>
        <v>0</v>
      </c>
      <c r="O113" s="259">
        <v>2</v>
      </c>
      <c r="AA113" s="232">
        <v>12</v>
      </c>
      <c r="AB113" s="232">
        <v>0</v>
      </c>
      <c r="AC113" s="232">
        <v>47</v>
      </c>
      <c r="AZ113" s="232">
        <v>1</v>
      </c>
      <c r="BA113" s="232">
        <f t="shared" si="11"/>
        <v>0</v>
      </c>
      <c r="BB113" s="232">
        <f t="shared" si="12"/>
        <v>0</v>
      </c>
      <c r="BC113" s="232">
        <f t="shared" si="13"/>
        <v>0</v>
      </c>
      <c r="BD113" s="232">
        <f t="shared" si="14"/>
        <v>0</v>
      </c>
      <c r="BE113" s="232">
        <f t="shared" si="15"/>
        <v>0</v>
      </c>
      <c r="CA113" s="259">
        <v>12</v>
      </c>
      <c r="CB113" s="259">
        <v>0</v>
      </c>
    </row>
    <row r="114" spans="1:80">
      <c r="A114" s="260">
        <v>60</v>
      </c>
      <c r="B114" s="261" t="s">
        <v>593</v>
      </c>
      <c r="C114" s="262" t="s">
        <v>594</v>
      </c>
      <c r="D114" s="263" t="s">
        <v>122</v>
      </c>
      <c r="E114" s="264">
        <v>1</v>
      </c>
      <c r="F114" s="264">
        <v>0</v>
      </c>
      <c r="G114" s="265">
        <f t="shared" si="8"/>
        <v>0</v>
      </c>
      <c r="H114" s="266">
        <v>0.01</v>
      </c>
      <c r="I114" s="267">
        <f t="shared" si="9"/>
        <v>0.01</v>
      </c>
      <c r="J114" s="266"/>
      <c r="K114" s="267">
        <f t="shared" si="10"/>
        <v>0</v>
      </c>
      <c r="O114" s="259">
        <v>2</v>
      </c>
      <c r="AA114" s="232">
        <v>12</v>
      </c>
      <c r="AB114" s="232">
        <v>0</v>
      </c>
      <c r="AC114" s="232">
        <v>48</v>
      </c>
      <c r="AZ114" s="232">
        <v>1</v>
      </c>
      <c r="BA114" s="232">
        <f t="shared" si="11"/>
        <v>0</v>
      </c>
      <c r="BB114" s="232">
        <f t="shared" si="12"/>
        <v>0</v>
      </c>
      <c r="BC114" s="232">
        <f t="shared" si="13"/>
        <v>0</v>
      </c>
      <c r="BD114" s="232">
        <f t="shared" si="14"/>
        <v>0</v>
      </c>
      <c r="BE114" s="232">
        <f t="shared" si="15"/>
        <v>0</v>
      </c>
      <c r="CA114" s="259">
        <v>12</v>
      </c>
      <c r="CB114" s="259">
        <v>0</v>
      </c>
    </row>
    <row r="115" spans="1:80">
      <c r="A115" s="260">
        <v>61</v>
      </c>
      <c r="B115" s="261" t="s">
        <v>595</v>
      </c>
      <c r="C115" s="262" t="s">
        <v>596</v>
      </c>
      <c r="D115" s="263" t="s">
        <v>122</v>
      </c>
      <c r="E115" s="264">
        <v>1</v>
      </c>
      <c r="F115" s="264">
        <v>0</v>
      </c>
      <c r="G115" s="265">
        <f t="shared" si="8"/>
        <v>0</v>
      </c>
      <c r="H115" s="266">
        <v>0.02</v>
      </c>
      <c r="I115" s="267">
        <f t="shared" si="9"/>
        <v>0.02</v>
      </c>
      <c r="J115" s="266"/>
      <c r="K115" s="267">
        <f t="shared" si="10"/>
        <v>0</v>
      </c>
      <c r="O115" s="259">
        <v>2</v>
      </c>
      <c r="AA115" s="232">
        <v>12</v>
      </c>
      <c r="AB115" s="232">
        <v>0</v>
      </c>
      <c r="AC115" s="232">
        <v>49</v>
      </c>
      <c r="AZ115" s="232">
        <v>1</v>
      </c>
      <c r="BA115" s="232">
        <f t="shared" si="11"/>
        <v>0</v>
      </c>
      <c r="BB115" s="232">
        <f t="shared" si="12"/>
        <v>0</v>
      </c>
      <c r="BC115" s="232">
        <f t="shared" si="13"/>
        <v>0</v>
      </c>
      <c r="BD115" s="232">
        <f t="shared" si="14"/>
        <v>0</v>
      </c>
      <c r="BE115" s="232">
        <f t="shared" si="15"/>
        <v>0</v>
      </c>
      <c r="CA115" s="259">
        <v>12</v>
      </c>
      <c r="CB115" s="259">
        <v>0</v>
      </c>
    </row>
    <row r="116" spans="1:80">
      <c r="A116" s="260">
        <v>62</v>
      </c>
      <c r="B116" s="261" t="s">
        <v>597</v>
      </c>
      <c r="C116" s="262" t="s">
        <v>598</v>
      </c>
      <c r="D116" s="263" t="s">
        <v>122</v>
      </c>
      <c r="E116" s="264">
        <v>1</v>
      </c>
      <c r="F116" s="264">
        <v>0</v>
      </c>
      <c r="G116" s="265">
        <f t="shared" si="8"/>
        <v>0</v>
      </c>
      <c r="H116" s="266">
        <v>0.02</v>
      </c>
      <c r="I116" s="267">
        <f t="shared" si="9"/>
        <v>0.02</v>
      </c>
      <c r="J116" s="266"/>
      <c r="K116" s="267">
        <f t="shared" si="10"/>
        <v>0</v>
      </c>
      <c r="O116" s="259">
        <v>2</v>
      </c>
      <c r="AA116" s="232">
        <v>12</v>
      </c>
      <c r="AB116" s="232">
        <v>0</v>
      </c>
      <c r="AC116" s="232">
        <v>50</v>
      </c>
      <c r="AZ116" s="232">
        <v>1</v>
      </c>
      <c r="BA116" s="232">
        <f t="shared" si="11"/>
        <v>0</v>
      </c>
      <c r="BB116" s="232">
        <f t="shared" si="12"/>
        <v>0</v>
      </c>
      <c r="BC116" s="232">
        <f t="shared" si="13"/>
        <v>0</v>
      </c>
      <c r="BD116" s="232">
        <f t="shared" si="14"/>
        <v>0</v>
      </c>
      <c r="BE116" s="232">
        <f t="shared" si="15"/>
        <v>0</v>
      </c>
      <c r="CA116" s="259">
        <v>12</v>
      </c>
      <c r="CB116" s="259">
        <v>0</v>
      </c>
    </row>
    <row r="117" spans="1:80">
      <c r="A117" s="260">
        <v>63</v>
      </c>
      <c r="B117" s="261" t="s">
        <v>599</v>
      </c>
      <c r="C117" s="262" t="s">
        <v>600</v>
      </c>
      <c r="D117" s="263" t="s">
        <v>122</v>
      </c>
      <c r="E117" s="264">
        <v>1</v>
      </c>
      <c r="F117" s="264">
        <v>0</v>
      </c>
      <c r="G117" s="265">
        <f t="shared" si="8"/>
        <v>0</v>
      </c>
      <c r="H117" s="266">
        <v>0.03</v>
      </c>
      <c r="I117" s="267">
        <f t="shared" si="9"/>
        <v>0.03</v>
      </c>
      <c r="J117" s="266"/>
      <c r="K117" s="267">
        <f t="shared" si="10"/>
        <v>0</v>
      </c>
      <c r="O117" s="259">
        <v>2</v>
      </c>
      <c r="AA117" s="232">
        <v>12</v>
      </c>
      <c r="AB117" s="232">
        <v>0</v>
      </c>
      <c r="AC117" s="232">
        <v>51</v>
      </c>
      <c r="AZ117" s="232">
        <v>1</v>
      </c>
      <c r="BA117" s="232">
        <f t="shared" si="11"/>
        <v>0</v>
      </c>
      <c r="BB117" s="232">
        <f t="shared" si="12"/>
        <v>0</v>
      </c>
      <c r="BC117" s="232">
        <f t="shared" si="13"/>
        <v>0</v>
      </c>
      <c r="BD117" s="232">
        <f t="shared" si="14"/>
        <v>0</v>
      </c>
      <c r="BE117" s="232">
        <f t="shared" si="15"/>
        <v>0</v>
      </c>
      <c r="CA117" s="259">
        <v>12</v>
      </c>
      <c r="CB117" s="259">
        <v>0</v>
      </c>
    </row>
    <row r="118" spans="1:80">
      <c r="A118" s="260">
        <v>64</v>
      </c>
      <c r="B118" s="261" t="s">
        <v>601</v>
      </c>
      <c r="C118" s="262" t="s">
        <v>602</v>
      </c>
      <c r="D118" s="263" t="s">
        <v>122</v>
      </c>
      <c r="E118" s="264">
        <v>1</v>
      </c>
      <c r="F118" s="264">
        <v>0</v>
      </c>
      <c r="G118" s="265">
        <f t="shared" si="8"/>
        <v>0</v>
      </c>
      <c r="H118" s="266">
        <v>0.02</v>
      </c>
      <c r="I118" s="267">
        <f t="shared" si="9"/>
        <v>0.02</v>
      </c>
      <c r="J118" s="266"/>
      <c r="K118" s="267">
        <f t="shared" si="10"/>
        <v>0</v>
      </c>
      <c r="O118" s="259">
        <v>2</v>
      </c>
      <c r="AA118" s="232">
        <v>12</v>
      </c>
      <c r="AB118" s="232">
        <v>0</v>
      </c>
      <c r="AC118" s="232">
        <v>52</v>
      </c>
      <c r="AZ118" s="232">
        <v>1</v>
      </c>
      <c r="BA118" s="232">
        <f t="shared" si="11"/>
        <v>0</v>
      </c>
      <c r="BB118" s="232">
        <f t="shared" si="12"/>
        <v>0</v>
      </c>
      <c r="BC118" s="232">
        <f t="shared" si="13"/>
        <v>0</v>
      </c>
      <c r="BD118" s="232">
        <f t="shared" si="14"/>
        <v>0</v>
      </c>
      <c r="BE118" s="232">
        <f t="shared" si="15"/>
        <v>0</v>
      </c>
      <c r="CA118" s="259">
        <v>12</v>
      </c>
      <c r="CB118" s="259">
        <v>0</v>
      </c>
    </row>
    <row r="119" spans="1:80">
      <c r="A119" s="278"/>
      <c r="B119" s="279" t="s">
        <v>100</v>
      </c>
      <c r="C119" s="280" t="s">
        <v>576</v>
      </c>
      <c r="D119" s="281"/>
      <c r="E119" s="282"/>
      <c r="F119" s="283"/>
      <c r="G119" s="284">
        <f>SUM(G105:G118)</f>
        <v>0</v>
      </c>
      <c r="H119" s="285"/>
      <c r="I119" s="286">
        <f>SUM(I105:I118)</f>
        <v>2.0020199999999999</v>
      </c>
      <c r="J119" s="285"/>
      <c r="K119" s="286">
        <f>SUM(K105:K118)</f>
        <v>0</v>
      </c>
      <c r="O119" s="259">
        <v>4</v>
      </c>
      <c r="BA119" s="287">
        <f>SUM(BA105:BA118)</f>
        <v>0</v>
      </c>
      <c r="BB119" s="287">
        <f>SUM(BB105:BB118)</f>
        <v>0</v>
      </c>
      <c r="BC119" s="287">
        <f>SUM(BC105:BC118)</f>
        <v>0</v>
      </c>
      <c r="BD119" s="287">
        <f>SUM(BD105:BD118)</f>
        <v>0</v>
      </c>
      <c r="BE119" s="287">
        <f>SUM(BE105:BE118)</f>
        <v>0</v>
      </c>
    </row>
    <row r="120" spans="1:80">
      <c r="A120" s="249" t="s">
        <v>97</v>
      </c>
      <c r="B120" s="250" t="s">
        <v>463</v>
      </c>
      <c r="C120" s="251" t="s">
        <v>464</v>
      </c>
      <c r="D120" s="252"/>
      <c r="E120" s="253"/>
      <c r="F120" s="253"/>
      <c r="G120" s="254"/>
      <c r="H120" s="255"/>
      <c r="I120" s="256"/>
      <c r="J120" s="257"/>
      <c r="K120" s="258"/>
      <c r="O120" s="259">
        <v>1</v>
      </c>
    </row>
    <row r="121" spans="1:80">
      <c r="A121" s="260">
        <v>65</v>
      </c>
      <c r="B121" s="261" t="s">
        <v>603</v>
      </c>
      <c r="C121" s="262" t="s">
        <v>604</v>
      </c>
      <c r="D121" s="263" t="s">
        <v>122</v>
      </c>
      <c r="E121" s="264">
        <v>3</v>
      </c>
      <c r="F121" s="264">
        <v>0</v>
      </c>
      <c r="G121" s="265">
        <f>E121*F121</f>
        <v>0</v>
      </c>
      <c r="H121" s="266">
        <v>0.11799999999999999</v>
      </c>
      <c r="I121" s="267">
        <f>E121*H121</f>
        <v>0.35399999999999998</v>
      </c>
      <c r="J121" s="266">
        <v>0</v>
      </c>
      <c r="K121" s="267">
        <f>E121*J121</f>
        <v>0</v>
      </c>
      <c r="O121" s="259">
        <v>2</v>
      </c>
      <c r="AA121" s="232">
        <v>1</v>
      </c>
      <c r="AB121" s="232">
        <v>1</v>
      </c>
      <c r="AC121" s="232">
        <v>1</v>
      </c>
      <c r="AZ121" s="232">
        <v>1</v>
      </c>
      <c r="BA121" s="232">
        <f>IF(AZ121=1,G121,0)</f>
        <v>0</v>
      </c>
      <c r="BB121" s="232">
        <f>IF(AZ121=2,G121,0)</f>
        <v>0</v>
      </c>
      <c r="BC121" s="232">
        <f>IF(AZ121=3,G121,0)</f>
        <v>0</v>
      </c>
      <c r="BD121" s="232">
        <f>IF(AZ121=4,G121,0)</f>
        <v>0</v>
      </c>
      <c r="BE121" s="232">
        <f>IF(AZ121=5,G121,0)</f>
        <v>0</v>
      </c>
      <c r="CA121" s="259">
        <v>1</v>
      </c>
      <c r="CB121" s="259">
        <v>1</v>
      </c>
    </row>
    <row r="122" spans="1:80">
      <c r="A122" s="260">
        <v>66</v>
      </c>
      <c r="B122" s="261" t="s">
        <v>605</v>
      </c>
      <c r="C122" s="262" t="s">
        <v>606</v>
      </c>
      <c r="D122" s="263" t="s">
        <v>122</v>
      </c>
      <c r="E122" s="264">
        <v>1</v>
      </c>
      <c r="F122" s="264">
        <v>0</v>
      </c>
      <c r="G122" s="265">
        <f>E122*F122</f>
        <v>0</v>
      </c>
      <c r="H122" s="266">
        <v>0.316</v>
      </c>
      <c r="I122" s="267">
        <f>E122*H122</f>
        <v>0.316</v>
      </c>
      <c r="J122" s="266">
        <v>0</v>
      </c>
      <c r="K122" s="267">
        <f>E122*J122</f>
        <v>0</v>
      </c>
      <c r="O122" s="259">
        <v>2</v>
      </c>
      <c r="AA122" s="232">
        <v>1</v>
      </c>
      <c r="AB122" s="232">
        <v>1</v>
      </c>
      <c r="AC122" s="232">
        <v>1</v>
      </c>
      <c r="AZ122" s="232">
        <v>1</v>
      </c>
      <c r="BA122" s="232">
        <f>IF(AZ122=1,G122,0)</f>
        <v>0</v>
      </c>
      <c r="BB122" s="232">
        <f>IF(AZ122=2,G122,0)</f>
        <v>0</v>
      </c>
      <c r="BC122" s="232">
        <f>IF(AZ122=3,G122,0)</f>
        <v>0</v>
      </c>
      <c r="BD122" s="232">
        <f>IF(AZ122=4,G122,0)</f>
        <v>0</v>
      </c>
      <c r="BE122" s="232">
        <f>IF(AZ122=5,G122,0)</f>
        <v>0</v>
      </c>
      <c r="CA122" s="259">
        <v>1</v>
      </c>
      <c r="CB122" s="259">
        <v>1</v>
      </c>
    </row>
    <row r="123" spans="1:80">
      <c r="A123" s="260">
        <v>67</v>
      </c>
      <c r="B123" s="261" t="s">
        <v>607</v>
      </c>
      <c r="C123" s="262" t="s">
        <v>608</v>
      </c>
      <c r="D123" s="263" t="s">
        <v>122</v>
      </c>
      <c r="E123" s="264">
        <v>2</v>
      </c>
      <c r="F123" s="264">
        <v>0</v>
      </c>
      <c r="G123" s="265">
        <f>E123*F123</f>
        <v>0</v>
      </c>
      <c r="H123" s="266">
        <v>2.4000000000000001E-4</v>
      </c>
      <c r="I123" s="267">
        <f>E123*H123</f>
        <v>4.8000000000000001E-4</v>
      </c>
      <c r="J123" s="266">
        <v>0</v>
      </c>
      <c r="K123" s="267">
        <f>E123*J123</f>
        <v>0</v>
      </c>
      <c r="O123" s="259">
        <v>2</v>
      </c>
      <c r="AA123" s="232">
        <v>1</v>
      </c>
      <c r="AB123" s="232">
        <v>1</v>
      </c>
      <c r="AC123" s="232">
        <v>1</v>
      </c>
      <c r="AZ123" s="232">
        <v>1</v>
      </c>
      <c r="BA123" s="232">
        <f>IF(AZ123=1,G123,0)</f>
        <v>0</v>
      </c>
      <c r="BB123" s="232">
        <f>IF(AZ123=2,G123,0)</f>
        <v>0</v>
      </c>
      <c r="BC123" s="232">
        <f>IF(AZ123=3,G123,0)</f>
        <v>0</v>
      </c>
      <c r="BD123" s="232">
        <f>IF(AZ123=4,G123,0)</f>
        <v>0</v>
      </c>
      <c r="BE123" s="232">
        <f>IF(AZ123=5,G123,0)</f>
        <v>0</v>
      </c>
      <c r="CA123" s="259">
        <v>1</v>
      </c>
      <c r="CB123" s="259">
        <v>1</v>
      </c>
    </row>
    <row r="124" spans="1:80">
      <c r="A124" s="260">
        <v>68</v>
      </c>
      <c r="B124" s="261" t="s">
        <v>609</v>
      </c>
      <c r="C124" s="262" t="s">
        <v>610</v>
      </c>
      <c r="D124" s="263" t="s">
        <v>140</v>
      </c>
      <c r="E124" s="264">
        <v>88.55</v>
      </c>
      <c r="F124" s="264">
        <v>0</v>
      </c>
      <c r="G124" s="265">
        <f>E124*F124</f>
        <v>0</v>
      </c>
      <c r="H124" s="266">
        <v>0</v>
      </c>
      <c r="I124" s="267">
        <f>E124*H124</f>
        <v>0</v>
      </c>
      <c r="J124" s="266"/>
      <c r="K124" s="267">
        <f>E124*J124</f>
        <v>0</v>
      </c>
      <c r="O124" s="259">
        <v>2</v>
      </c>
      <c r="AA124" s="232">
        <v>12</v>
      </c>
      <c r="AB124" s="232">
        <v>0</v>
      </c>
      <c r="AC124" s="232">
        <v>26</v>
      </c>
      <c r="AZ124" s="232">
        <v>1</v>
      </c>
      <c r="BA124" s="232">
        <f>IF(AZ124=1,G124,0)</f>
        <v>0</v>
      </c>
      <c r="BB124" s="232">
        <f>IF(AZ124=2,G124,0)</f>
        <v>0</v>
      </c>
      <c r="BC124" s="232">
        <f>IF(AZ124=3,G124,0)</f>
        <v>0</v>
      </c>
      <c r="BD124" s="232">
        <f>IF(AZ124=4,G124,0)</f>
        <v>0</v>
      </c>
      <c r="BE124" s="232">
        <f>IF(AZ124=5,G124,0)</f>
        <v>0</v>
      </c>
      <c r="CA124" s="259">
        <v>12</v>
      </c>
      <c r="CB124" s="259">
        <v>0</v>
      </c>
    </row>
    <row r="125" spans="1:80">
      <c r="A125" s="268"/>
      <c r="B125" s="272"/>
      <c r="C125" s="327" t="s">
        <v>611</v>
      </c>
      <c r="D125" s="328"/>
      <c r="E125" s="273">
        <v>88.55</v>
      </c>
      <c r="F125" s="274"/>
      <c r="G125" s="275"/>
      <c r="H125" s="276"/>
      <c r="I125" s="270"/>
      <c r="J125" s="277"/>
      <c r="K125" s="270"/>
      <c r="M125" s="271" t="s">
        <v>611</v>
      </c>
      <c r="O125" s="259"/>
    </row>
    <row r="126" spans="1:80">
      <c r="A126" s="260">
        <v>69</v>
      </c>
      <c r="B126" s="261" t="s">
        <v>612</v>
      </c>
      <c r="C126" s="262" t="s">
        <v>613</v>
      </c>
      <c r="D126" s="263" t="s">
        <v>140</v>
      </c>
      <c r="E126" s="264">
        <v>88.55</v>
      </c>
      <c r="F126" s="264">
        <v>0</v>
      </c>
      <c r="G126" s="265">
        <f>E126*F126</f>
        <v>0</v>
      </c>
      <c r="H126" s="266">
        <v>0</v>
      </c>
      <c r="I126" s="267">
        <f>E126*H126</f>
        <v>0</v>
      </c>
      <c r="J126" s="266"/>
      <c r="K126" s="267">
        <f>E126*J126</f>
        <v>0</v>
      </c>
      <c r="O126" s="259">
        <v>2</v>
      </c>
      <c r="AA126" s="232">
        <v>12</v>
      </c>
      <c r="AB126" s="232">
        <v>0</v>
      </c>
      <c r="AC126" s="232">
        <v>27</v>
      </c>
      <c r="AZ126" s="232">
        <v>1</v>
      </c>
      <c r="BA126" s="232">
        <f>IF(AZ126=1,G126,0)</f>
        <v>0</v>
      </c>
      <c r="BB126" s="232">
        <f>IF(AZ126=2,G126,0)</f>
        <v>0</v>
      </c>
      <c r="BC126" s="232">
        <f>IF(AZ126=3,G126,0)</f>
        <v>0</v>
      </c>
      <c r="BD126" s="232">
        <f>IF(AZ126=4,G126,0)</f>
        <v>0</v>
      </c>
      <c r="BE126" s="232">
        <f>IF(AZ126=5,G126,0)</f>
        <v>0</v>
      </c>
      <c r="CA126" s="259">
        <v>12</v>
      </c>
      <c r="CB126" s="259">
        <v>0</v>
      </c>
    </row>
    <row r="127" spans="1:80">
      <c r="A127" s="268"/>
      <c r="B127" s="272"/>
      <c r="C127" s="327" t="s">
        <v>611</v>
      </c>
      <c r="D127" s="328"/>
      <c r="E127" s="273">
        <v>88.55</v>
      </c>
      <c r="F127" s="274"/>
      <c r="G127" s="275"/>
      <c r="H127" s="276"/>
      <c r="I127" s="270"/>
      <c r="J127" s="277"/>
      <c r="K127" s="270"/>
      <c r="M127" s="271" t="s">
        <v>611</v>
      </c>
      <c r="O127" s="259"/>
    </row>
    <row r="128" spans="1:80">
      <c r="A128" s="260">
        <v>70</v>
      </c>
      <c r="B128" s="261" t="s">
        <v>614</v>
      </c>
      <c r="C128" s="262" t="s">
        <v>615</v>
      </c>
      <c r="D128" s="263" t="s">
        <v>122</v>
      </c>
      <c r="E128" s="264">
        <v>3</v>
      </c>
      <c r="F128" s="264">
        <v>0</v>
      </c>
      <c r="G128" s="265">
        <f>E128*F128</f>
        <v>0</v>
      </c>
      <c r="H128" s="266">
        <v>1.6E-2</v>
      </c>
      <c r="I128" s="267">
        <f>E128*H128</f>
        <v>4.8000000000000001E-2</v>
      </c>
      <c r="J128" s="266"/>
      <c r="K128" s="267">
        <f>E128*J128</f>
        <v>0</v>
      </c>
      <c r="O128" s="259">
        <v>2</v>
      </c>
      <c r="AA128" s="232">
        <v>3</v>
      </c>
      <c r="AB128" s="232">
        <v>1</v>
      </c>
      <c r="AC128" s="232">
        <v>42291352</v>
      </c>
      <c r="AZ128" s="232">
        <v>1</v>
      </c>
      <c r="BA128" s="232">
        <f>IF(AZ128=1,G128,0)</f>
        <v>0</v>
      </c>
      <c r="BB128" s="232">
        <f>IF(AZ128=2,G128,0)</f>
        <v>0</v>
      </c>
      <c r="BC128" s="232">
        <f>IF(AZ128=3,G128,0)</f>
        <v>0</v>
      </c>
      <c r="BD128" s="232">
        <f>IF(AZ128=4,G128,0)</f>
        <v>0</v>
      </c>
      <c r="BE128" s="232">
        <f>IF(AZ128=5,G128,0)</f>
        <v>0</v>
      </c>
      <c r="CA128" s="259">
        <v>3</v>
      </c>
      <c r="CB128" s="259">
        <v>1</v>
      </c>
    </row>
    <row r="129" spans="1:80">
      <c r="A129" s="260">
        <v>71</v>
      </c>
      <c r="B129" s="261" t="s">
        <v>616</v>
      </c>
      <c r="C129" s="262" t="s">
        <v>617</v>
      </c>
      <c r="D129" s="263" t="s">
        <v>122</v>
      </c>
      <c r="E129" s="264">
        <v>1</v>
      </c>
      <c r="F129" s="264">
        <v>0</v>
      </c>
      <c r="G129" s="265">
        <f>E129*F129</f>
        <v>0</v>
      </c>
      <c r="H129" s="266">
        <v>3.2000000000000001E-2</v>
      </c>
      <c r="I129" s="267">
        <f>E129*H129</f>
        <v>3.2000000000000001E-2</v>
      </c>
      <c r="J129" s="266"/>
      <c r="K129" s="267">
        <f>E129*J129</f>
        <v>0</v>
      </c>
      <c r="O129" s="259">
        <v>2</v>
      </c>
      <c r="AA129" s="232">
        <v>3</v>
      </c>
      <c r="AB129" s="232">
        <v>1</v>
      </c>
      <c r="AC129" s="232">
        <v>42291452</v>
      </c>
      <c r="AZ129" s="232">
        <v>1</v>
      </c>
      <c r="BA129" s="232">
        <f>IF(AZ129=1,G129,0)</f>
        <v>0</v>
      </c>
      <c r="BB129" s="232">
        <f>IF(AZ129=2,G129,0)</f>
        <v>0</v>
      </c>
      <c r="BC129" s="232">
        <f>IF(AZ129=3,G129,0)</f>
        <v>0</v>
      </c>
      <c r="BD129" s="232">
        <f>IF(AZ129=4,G129,0)</f>
        <v>0</v>
      </c>
      <c r="BE129" s="232">
        <f>IF(AZ129=5,G129,0)</f>
        <v>0</v>
      </c>
      <c r="CA129" s="259">
        <v>3</v>
      </c>
      <c r="CB129" s="259">
        <v>1</v>
      </c>
    </row>
    <row r="130" spans="1:80">
      <c r="A130" s="278"/>
      <c r="B130" s="279" t="s">
        <v>100</v>
      </c>
      <c r="C130" s="280" t="s">
        <v>465</v>
      </c>
      <c r="D130" s="281"/>
      <c r="E130" s="282"/>
      <c r="F130" s="283"/>
      <c r="G130" s="284">
        <f>SUM(G120:G129)</f>
        <v>0</v>
      </c>
      <c r="H130" s="285"/>
      <c r="I130" s="286">
        <f>SUM(I120:I129)</f>
        <v>0.75048000000000004</v>
      </c>
      <c r="J130" s="285"/>
      <c r="K130" s="286">
        <f>SUM(K120:K129)</f>
        <v>0</v>
      </c>
      <c r="O130" s="259">
        <v>4</v>
      </c>
      <c r="BA130" s="287">
        <f>SUM(BA120:BA129)</f>
        <v>0</v>
      </c>
      <c r="BB130" s="287">
        <f>SUM(BB120:BB129)</f>
        <v>0</v>
      </c>
      <c r="BC130" s="287">
        <f>SUM(BC120:BC129)</f>
        <v>0</v>
      </c>
      <c r="BD130" s="287">
        <f>SUM(BD120:BD129)</f>
        <v>0</v>
      </c>
      <c r="BE130" s="287">
        <f>SUM(BE120:BE129)</f>
        <v>0</v>
      </c>
    </row>
    <row r="131" spans="1:80">
      <c r="A131" s="249" t="s">
        <v>97</v>
      </c>
      <c r="B131" s="250" t="s">
        <v>184</v>
      </c>
      <c r="C131" s="251" t="s">
        <v>185</v>
      </c>
      <c r="D131" s="252"/>
      <c r="E131" s="253"/>
      <c r="F131" s="253"/>
      <c r="G131" s="254"/>
      <c r="H131" s="255"/>
      <c r="I131" s="256"/>
      <c r="J131" s="257"/>
      <c r="K131" s="258"/>
      <c r="O131" s="259">
        <v>1</v>
      </c>
    </row>
    <row r="132" spans="1:80">
      <c r="A132" s="260">
        <v>72</v>
      </c>
      <c r="B132" s="261" t="s">
        <v>492</v>
      </c>
      <c r="C132" s="262" t="s">
        <v>493</v>
      </c>
      <c r="D132" s="263" t="s">
        <v>189</v>
      </c>
      <c r="E132" s="264">
        <v>260.2585737</v>
      </c>
      <c r="F132" s="264">
        <v>0</v>
      </c>
      <c r="G132" s="265">
        <f>E132*F132</f>
        <v>0</v>
      </c>
      <c r="H132" s="266">
        <v>0</v>
      </c>
      <c r="I132" s="267">
        <f>E132*H132</f>
        <v>0</v>
      </c>
      <c r="J132" s="266"/>
      <c r="K132" s="267">
        <f>E132*J132</f>
        <v>0</v>
      </c>
      <c r="O132" s="259">
        <v>2</v>
      </c>
      <c r="AA132" s="232">
        <v>7</v>
      </c>
      <c r="AB132" s="232">
        <v>1</v>
      </c>
      <c r="AC132" s="232">
        <v>2</v>
      </c>
      <c r="AZ132" s="232">
        <v>1</v>
      </c>
      <c r="BA132" s="232">
        <f>IF(AZ132=1,G132,0)</f>
        <v>0</v>
      </c>
      <c r="BB132" s="232">
        <f>IF(AZ132=2,G132,0)</f>
        <v>0</v>
      </c>
      <c r="BC132" s="232">
        <f>IF(AZ132=3,G132,0)</f>
        <v>0</v>
      </c>
      <c r="BD132" s="232">
        <f>IF(AZ132=4,G132,0)</f>
        <v>0</v>
      </c>
      <c r="BE132" s="232">
        <f>IF(AZ132=5,G132,0)</f>
        <v>0</v>
      </c>
      <c r="CA132" s="259">
        <v>7</v>
      </c>
      <c r="CB132" s="259">
        <v>1</v>
      </c>
    </row>
    <row r="133" spans="1:80">
      <c r="A133" s="278"/>
      <c r="B133" s="279" t="s">
        <v>100</v>
      </c>
      <c r="C133" s="280" t="s">
        <v>186</v>
      </c>
      <c r="D133" s="281"/>
      <c r="E133" s="282"/>
      <c r="F133" s="283"/>
      <c r="G133" s="284">
        <f>SUM(G131:G132)</f>
        <v>0</v>
      </c>
      <c r="H133" s="285"/>
      <c r="I133" s="286">
        <f>SUM(I131:I132)</f>
        <v>0</v>
      </c>
      <c r="J133" s="285"/>
      <c r="K133" s="286">
        <f>SUM(K131:K132)</f>
        <v>0</v>
      </c>
      <c r="O133" s="259">
        <v>4</v>
      </c>
      <c r="BA133" s="287">
        <f>SUM(BA131:BA132)</f>
        <v>0</v>
      </c>
      <c r="BB133" s="287">
        <f>SUM(BB131:BB132)</f>
        <v>0</v>
      </c>
      <c r="BC133" s="287">
        <f>SUM(BC131:BC132)</f>
        <v>0</v>
      </c>
      <c r="BD133" s="287">
        <f>SUM(BD131:BD132)</f>
        <v>0</v>
      </c>
      <c r="BE133" s="287">
        <f>SUM(BE131:BE132)</f>
        <v>0</v>
      </c>
    </row>
    <row r="134" spans="1:80">
      <c r="E134" s="232"/>
    </row>
    <row r="135" spans="1:80">
      <c r="E135" s="232"/>
    </row>
    <row r="136" spans="1:80">
      <c r="E136" s="232"/>
    </row>
    <row r="137" spans="1:80">
      <c r="E137" s="232"/>
    </row>
    <row r="138" spans="1:80">
      <c r="E138" s="232"/>
    </row>
    <row r="139" spans="1:80">
      <c r="E139" s="232"/>
    </row>
    <row r="140" spans="1:80">
      <c r="E140" s="232"/>
    </row>
    <row r="141" spans="1:80">
      <c r="E141" s="232"/>
    </row>
    <row r="142" spans="1:80">
      <c r="E142" s="232"/>
    </row>
    <row r="143" spans="1:80">
      <c r="E143" s="232"/>
    </row>
    <row r="144" spans="1:80">
      <c r="E144" s="232"/>
    </row>
    <row r="145" spans="1:7">
      <c r="E145" s="232"/>
    </row>
    <row r="146" spans="1:7">
      <c r="E146" s="232"/>
    </row>
    <row r="147" spans="1:7">
      <c r="E147" s="232"/>
    </row>
    <row r="148" spans="1:7">
      <c r="E148" s="232"/>
    </row>
    <row r="149" spans="1:7">
      <c r="E149" s="232"/>
    </row>
    <row r="150" spans="1:7">
      <c r="E150" s="232"/>
    </row>
    <row r="151" spans="1:7">
      <c r="E151" s="232"/>
    </row>
    <row r="152" spans="1:7">
      <c r="E152" s="232"/>
    </row>
    <row r="153" spans="1:7">
      <c r="E153" s="232"/>
    </row>
    <row r="154" spans="1:7">
      <c r="E154" s="232"/>
    </row>
    <row r="155" spans="1:7">
      <c r="E155" s="232"/>
    </row>
    <row r="156" spans="1:7">
      <c r="E156" s="232"/>
    </row>
    <row r="157" spans="1:7">
      <c r="A157" s="277"/>
      <c r="B157" s="277"/>
      <c r="C157" s="277"/>
      <c r="D157" s="277"/>
      <c r="E157" s="277"/>
      <c r="F157" s="277"/>
      <c r="G157" s="277"/>
    </row>
    <row r="158" spans="1:7">
      <c r="A158" s="277"/>
      <c r="B158" s="277"/>
      <c r="C158" s="277"/>
      <c r="D158" s="277"/>
      <c r="E158" s="277"/>
      <c r="F158" s="277"/>
      <c r="G158" s="277"/>
    </row>
    <row r="159" spans="1:7">
      <c r="A159" s="277"/>
      <c r="B159" s="277"/>
      <c r="C159" s="277"/>
      <c r="D159" s="277"/>
      <c r="E159" s="277"/>
      <c r="F159" s="277"/>
      <c r="G159" s="277"/>
    </row>
    <row r="160" spans="1:7">
      <c r="A160" s="277"/>
      <c r="B160" s="277"/>
      <c r="C160" s="277"/>
      <c r="D160" s="277"/>
      <c r="E160" s="277"/>
      <c r="F160" s="277"/>
      <c r="G160" s="277"/>
    </row>
    <row r="161" spans="5:5">
      <c r="E161" s="232"/>
    </row>
    <row r="162" spans="5:5">
      <c r="E162" s="232"/>
    </row>
    <row r="163" spans="5:5">
      <c r="E163" s="232"/>
    </row>
    <row r="164" spans="5:5">
      <c r="E164" s="232"/>
    </row>
    <row r="165" spans="5:5">
      <c r="E165" s="232"/>
    </row>
    <row r="166" spans="5:5">
      <c r="E166" s="232"/>
    </row>
    <row r="167" spans="5:5">
      <c r="E167" s="232"/>
    </row>
    <row r="168" spans="5:5">
      <c r="E168" s="232"/>
    </row>
    <row r="169" spans="5:5">
      <c r="E169" s="232"/>
    </row>
    <row r="170" spans="5:5">
      <c r="E170" s="232"/>
    </row>
    <row r="171" spans="5:5">
      <c r="E171" s="232"/>
    </row>
    <row r="172" spans="5:5">
      <c r="E172" s="232"/>
    </row>
    <row r="173" spans="5:5">
      <c r="E173" s="232"/>
    </row>
    <row r="174" spans="5:5">
      <c r="E174" s="232"/>
    </row>
    <row r="175" spans="5:5">
      <c r="E175" s="232"/>
    </row>
    <row r="176" spans="5:5">
      <c r="E176" s="232"/>
    </row>
    <row r="177" spans="1:5">
      <c r="E177" s="232"/>
    </row>
    <row r="178" spans="1:5">
      <c r="E178" s="232"/>
    </row>
    <row r="179" spans="1:5">
      <c r="E179" s="232"/>
    </row>
    <row r="180" spans="1:5">
      <c r="E180" s="232"/>
    </row>
    <row r="181" spans="1:5">
      <c r="E181" s="232"/>
    </row>
    <row r="182" spans="1:5">
      <c r="E182" s="232"/>
    </row>
    <row r="183" spans="1:5">
      <c r="E183" s="232"/>
    </row>
    <row r="184" spans="1:5">
      <c r="E184" s="232"/>
    </row>
    <row r="185" spans="1:5">
      <c r="E185" s="232"/>
    </row>
    <row r="186" spans="1:5">
      <c r="E186" s="232"/>
    </row>
    <row r="187" spans="1:5">
      <c r="E187" s="232"/>
    </row>
    <row r="188" spans="1:5">
      <c r="E188" s="232"/>
    </row>
    <row r="189" spans="1:5">
      <c r="E189" s="232"/>
    </row>
    <row r="190" spans="1:5">
      <c r="E190" s="232"/>
    </row>
    <row r="191" spans="1:5">
      <c r="E191" s="232"/>
    </row>
    <row r="192" spans="1:5">
      <c r="A192" s="288"/>
      <c r="B192" s="288"/>
    </row>
    <row r="193" spans="1:7">
      <c r="A193" s="277"/>
      <c r="B193" s="277"/>
      <c r="C193" s="289"/>
      <c r="D193" s="289"/>
      <c r="E193" s="290"/>
      <c r="F193" s="289"/>
      <c r="G193" s="291"/>
    </row>
    <row r="194" spans="1:7">
      <c r="A194" s="292"/>
      <c r="B194" s="292"/>
      <c r="C194" s="277"/>
      <c r="D194" s="277"/>
      <c r="E194" s="293"/>
      <c r="F194" s="277"/>
      <c r="G194" s="277"/>
    </row>
    <row r="195" spans="1:7">
      <c r="A195" s="277"/>
      <c r="B195" s="277"/>
      <c r="C195" s="277"/>
      <c r="D195" s="277"/>
      <c r="E195" s="293"/>
      <c r="F195" s="277"/>
      <c r="G195" s="277"/>
    </row>
    <row r="196" spans="1:7">
      <c r="A196" s="277"/>
      <c r="B196" s="277"/>
      <c r="C196" s="277"/>
      <c r="D196" s="277"/>
      <c r="E196" s="293"/>
      <c r="F196" s="277"/>
      <c r="G196" s="277"/>
    </row>
    <row r="197" spans="1:7">
      <c r="A197" s="277"/>
      <c r="B197" s="277"/>
      <c r="C197" s="277"/>
      <c r="D197" s="277"/>
      <c r="E197" s="293"/>
      <c r="F197" s="277"/>
      <c r="G197" s="277"/>
    </row>
    <row r="198" spans="1:7">
      <c r="A198" s="277"/>
      <c r="B198" s="277"/>
      <c r="C198" s="277"/>
      <c r="D198" s="277"/>
      <c r="E198" s="293"/>
      <c r="F198" s="277"/>
      <c r="G198" s="277"/>
    </row>
    <row r="199" spans="1:7">
      <c r="A199" s="277"/>
      <c r="B199" s="277"/>
      <c r="C199" s="277"/>
      <c r="D199" s="277"/>
      <c r="E199" s="293"/>
      <c r="F199" s="277"/>
      <c r="G199" s="277"/>
    </row>
    <row r="200" spans="1:7">
      <c r="A200" s="277"/>
      <c r="B200" s="277"/>
      <c r="C200" s="277"/>
      <c r="D200" s="277"/>
      <c r="E200" s="293"/>
      <c r="F200" s="277"/>
      <c r="G200" s="277"/>
    </row>
    <row r="201" spans="1:7">
      <c r="A201" s="277"/>
      <c r="B201" s="277"/>
      <c r="C201" s="277"/>
      <c r="D201" s="277"/>
      <c r="E201" s="293"/>
      <c r="F201" s="277"/>
      <c r="G201" s="277"/>
    </row>
    <row r="202" spans="1:7">
      <c r="A202" s="277"/>
      <c r="B202" s="277"/>
      <c r="C202" s="277"/>
      <c r="D202" s="277"/>
      <c r="E202" s="293"/>
      <c r="F202" s="277"/>
      <c r="G202" s="277"/>
    </row>
    <row r="203" spans="1:7">
      <c r="A203" s="277"/>
      <c r="B203" s="277"/>
      <c r="C203" s="277"/>
      <c r="D203" s="277"/>
      <c r="E203" s="293"/>
      <c r="F203" s="277"/>
      <c r="G203" s="277"/>
    </row>
    <row r="204" spans="1:7">
      <c r="A204" s="277"/>
      <c r="B204" s="277"/>
      <c r="C204" s="277"/>
      <c r="D204" s="277"/>
      <c r="E204" s="293"/>
      <c r="F204" s="277"/>
      <c r="G204" s="277"/>
    </row>
    <row r="205" spans="1:7">
      <c r="A205" s="277"/>
      <c r="B205" s="277"/>
      <c r="C205" s="277"/>
      <c r="D205" s="277"/>
      <c r="E205" s="293"/>
      <c r="F205" s="277"/>
      <c r="G205" s="277"/>
    </row>
    <row r="206" spans="1:7">
      <c r="A206" s="277"/>
      <c r="B206" s="277"/>
      <c r="C206" s="277"/>
      <c r="D206" s="277"/>
      <c r="E206" s="293"/>
      <c r="F206" s="277"/>
      <c r="G206" s="277"/>
    </row>
  </sheetData>
  <mergeCells count="41">
    <mergeCell ref="C14:D14"/>
    <mergeCell ref="C16:D16"/>
    <mergeCell ref="C18:D18"/>
    <mergeCell ref="A1:G1"/>
    <mergeCell ref="A3:B3"/>
    <mergeCell ref="A4:B4"/>
    <mergeCell ref="E4:G4"/>
    <mergeCell ref="C9:D9"/>
    <mergeCell ref="C12:D12"/>
    <mergeCell ref="C40:D40"/>
    <mergeCell ref="C42:D42"/>
    <mergeCell ref="C44:D44"/>
    <mergeCell ref="C20:D20"/>
    <mergeCell ref="C22:D22"/>
    <mergeCell ref="C24:D24"/>
    <mergeCell ref="C26:D26"/>
    <mergeCell ref="C28:G28"/>
    <mergeCell ref="C29:D29"/>
    <mergeCell ref="C30:D30"/>
    <mergeCell ref="C32:D32"/>
    <mergeCell ref="C34:D34"/>
    <mergeCell ref="C36:D36"/>
    <mergeCell ref="C38:D38"/>
    <mergeCell ref="C72:D72"/>
    <mergeCell ref="C74:D74"/>
    <mergeCell ref="C50:D50"/>
    <mergeCell ref="C55:D55"/>
    <mergeCell ref="C46:D46"/>
    <mergeCell ref="C47:D47"/>
    <mergeCell ref="C65:D65"/>
    <mergeCell ref="C67:D67"/>
    <mergeCell ref="C49:D49"/>
    <mergeCell ref="C125:D125"/>
    <mergeCell ref="C127:D127"/>
    <mergeCell ref="C81:D81"/>
    <mergeCell ref="C83:D83"/>
    <mergeCell ref="C85:D85"/>
    <mergeCell ref="C87:D87"/>
    <mergeCell ref="C90:D90"/>
    <mergeCell ref="C98:D98"/>
    <mergeCell ref="C103:D103"/>
  </mergeCells>
  <phoneticPr fontId="22" type="noConversion"/>
  <printOptions horizontalCentered="1" gridLinesSet="0"/>
  <pageMargins left="0.59055118110236227" right="0.39370078740157483" top="0.59055118110236227" bottom="0.98425196850393704" header="0.19685039370078741" footer="0.51181102362204722"/>
  <pageSetup paperSize="9" orientation="landscape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List26"/>
  <dimension ref="A1:BE51"/>
  <sheetViews>
    <sheetView workbookViewId="0"/>
  </sheetViews>
  <sheetFormatPr defaultColWidth="9.109375" defaultRowHeight="13.2"/>
  <cols>
    <col min="1" max="1" width="2" style="1" customWidth="1"/>
    <col min="2" max="2" width="15" style="1" customWidth="1"/>
    <col min="3" max="3" width="15.88671875" style="1" customWidth="1"/>
    <col min="4" max="4" width="14.5546875" style="1" customWidth="1"/>
    <col min="5" max="5" width="13.5546875" style="1" customWidth="1"/>
    <col min="6" max="6" width="16.5546875" style="1" customWidth="1"/>
    <col min="7" max="7" width="15.33203125" style="1" customWidth="1"/>
    <col min="8" max="16384" width="9.109375" style="1"/>
  </cols>
  <sheetData>
    <row r="1" spans="1:57" ht="24.75" customHeight="1" thickBot="1">
      <c r="A1" s="93" t="s">
        <v>101</v>
      </c>
      <c r="B1" s="94"/>
      <c r="C1" s="94"/>
      <c r="D1" s="94"/>
      <c r="E1" s="94"/>
      <c r="F1" s="94"/>
      <c r="G1" s="94"/>
    </row>
    <row r="2" spans="1:57" ht="12.75" customHeight="1">
      <c r="A2" s="95" t="s">
        <v>32</v>
      </c>
      <c r="B2" s="96"/>
      <c r="C2" s="97" t="s">
        <v>109</v>
      </c>
      <c r="D2" s="97" t="s">
        <v>620</v>
      </c>
      <c r="E2" s="98"/>
      <c r="F2" s="99" t="s">
        <v>33</v>
      </c>
      <c r="G2" s="100"/>
    </row>
    <row r="3" spans="1:57" ht="3" hidden="1" customHeight="1">
      <c r="A3" s="101"/>
      <c r="B3" s="102"/>
      <c r="C3" s="103"/>
      <c r="D3" s="103"/>
      <c r="E3" s="104"/>
      <c r="F3" s="105"/>
      <c r="G3" s="106"/>
    </row>
    <row r="4" spans="1:57" ht="12" customHeight="1">
      <c r="A4" s="107" t="s">
        <v>34</v>
      </c>
      <c r="B4" s="102"/>
      <c r="C4" s="103"/>
      <c r="D4" s="103"/>
      <c r="E4" s="104"/>
      <c r="F4" s="105" t="s">
        <v>35</v>
      </c>
      <c r="G4" s="108"/>
    </row>
    <row r="5" spans="1:57" ht="12.9" customHeight="1">
      <c r="A5" s="109" t="s">
        <v>619</v>
      </c>
      <c r="B5" s="110"/>
      <c r="C5" s="111" t="s">
        <v>620</v>
      </c>
      <c r="D5" s="112"/>
      <c r="E5" s="110"/>
      <c r="F5" s="105" t="s">
        <v>36</v>
      </c>
      <c r="G5" s="106"/>
    </row>
    <row r="6" spans="1:57" ht="12.9" customHeight="1">
      <c r="A6" s="107" t="s">
        <v>37</v>
      </c>
      <c r="B6" s="102"/>
      <c r="C6" s="103"/>
      <c r="D6" s="103"/>
      <c r="E6" s="104"/>
      <c r="F6" s="113" t="s">
        <v>38</v>
      </c>
      <c r="G6" s="114"/>
      <c r="O6" s="115"/>
    </row>
    <row r="7" spans="1:57" ht="12.9" customHeight="1">
      <c r="A7" s="116" t="s">
        <v>103</v>
      </c>
      <c r="B7" s="117"/>
      <c r="C7" s="118" t="s">
        <v>104</v>
      </c>
      <c r="D7" s="119"/>
      <c r="E7" s="119"/>
      <c r="F7" s="120" t="s">
        <v>39</v>
      </c>
      <c r="G7" s="114">
        <f>IF(G6=0,,ROUND((F30+F32)/G6,1))</f>
        <v>0</v>
      </c>
    </row>
    <row r="8" spans="1:57">
      <c r="A8" s="121" t="s">
        <v>40</v>
      </c>
      <c r="B8" s="105"/>
      <c r="C8" s="315"/>
      <c r="D8" s="315"/>
      <c r="E8" s="316"/>
      <c r="F8" s="122" t="s">
        <v>41</v>
      </c>
      <c r="G8" s="123"/>
      <c r="H8" s="124"/>
      <c r="I8" s="125"/>
    </row>
    <row r="9" spans="1:57">
      <c r="A9" s="121" t="s">
        <v>42</v>
      </c>
      <c r="B9" s="105"/>
      <c r="C9" s="315"/>
      <c r="D9" s="315"/>
      <c r="E9" s="316"/>
      <c r="F9" s="105"/>
      <c r="G9" s="126"/>
      <c r="H9" s="127"/>
    </row>
    <row r="10" spans="1:57">
      <c r="A10" s="121" t="s">
        <v>43</v>
      </c>
      <c r="B10" s="105"/>
      <c r="C10" s="315"/>
      <c r="D10" s="315"/>
      <c r="E10" s="315"/>
      <c r="F10" s="128"/>
      <c r="G10" s="129"/>
      <c r="H10" s="130"/>
    </row>
    <row r="11" spans="1:57" ht="13.5" customHeight="1">
      <c r="A11" s="121" t="s">
        <v>44</v>
      </c>
      <c r="B11" s="105"/>
      <c r="C11" s="315"/>
      <c r="D11" s="315"/>
      <c r="E11" s="315"/>
      <c r="F11" s="131" t="s">
        <v>45</v>
      </c>
      <c r="G11" s="132"/>
      <c r="H11" s="127"/>
      <c r="BA11" s="133"/>
      <c r="BB11" s="133"/>
      <c r="BC11" s="133"/>
      <c r="BD11" s="133"/>
      <c r="BE11" s="133"/>
    </row>
    <row r="12" spans="1:57" ht="12.75" customHeight="1">
      <c r="A12" s="134" t="s">
        <v>46</v>
      </c>
      <c r="B12" s="102"/>
      <c r="C12" s="317"/>
      <c r="D12" s="317"/>
      <c r="E12" s="317"/>
      <c r="F12" s="135" t="s">
        <v>47</v>
      </c>
      <c r="G12" s="136"/>
      <c r="H12" s="127"/>
    </row>
    <row r="13" spans="1:57" ht="28.5" customHeight="1" thickBot="1">
      <c r="A13" s="137" t="s">
        <v>48</v>
      </c>
      <c r="B13" s="138"/>
      <c r="C13" s="138"/>
      <c r="D13" s="138"/>
      <c r="E13" s="139"/>
      <c r="F13" s="139"/>
      <c r="G13" s="140"/>
      <c r="H13" s="127"/>
    </row>
    <row r="14" spans="1:57" ht="17.25" customHeight="1" thickBot="1">
      <c r="A14" s="141" t="s">
        <v>49</v>
      </c>
      <c r="B14" s="142"/>
      <c r="C14" s="143"/>
      <c r="D14" s="144" t="s">
        <v>50</v>
      </c>
      <c r="E14" s="145"/>
      <c r="F14" s="145"/>
      <c r="G14" s="143"/>
    </row>
    <row r="15" spans="1:57" ht="15.9" customHeight="1">
      <c r="A15" s="146"/>
      <c r="B15" s="147" t="s">
        <v>51</v>
      </c>
      <c r="C15" s="148">
        <f ca="1">'SO 05 001 Rek'!E8</f>
        <v>0</v>
      </c>
      <c r="D15" s="149" t="str">
        <f ca="1">'SO 05 001 Rek'!A13</f>
        <v>Ztížené výrobní podmínky</v>
      </c>
      <c r="E15" s="150"/>
      <c r="F15" s="151"/>
      <c r="G15" s="148">
        <f ca="1">'SO 05 001 Rek'!I13</f>
        <v>0</v>
      </c>
    </row>
    <row r="16" spans="1:57" ht="15.9" customHeight="1">
      <c r="A16" s="146" t="s">
        <v>52</v>
      </c>
      <c r="B16" s="147" t="s">
        <v>53</v>
      </c>
      <c r="C16" s="148">
        <f ca="1">'SO 05 001 Rek'!F8</f>
        <v>0</v>
      </c>
      <c r="D16" s="101" t="str">
        <f ca="1">'SO 05 001 Rek'!A14</f>
        <v>Oborová přirážka</v>
      </c>
      <c r="E16" s="152"/>
      <c r="F16" s="153"/>
      <c r="G16" s="148">
        <f ca="1">'SO 05 001 Rek'!I14</f>
        <v>0</v>
      </c>
    </row>
    <row r="17" spans="1:7" ht="15.9" customHeight="1">
      <c r="A17" s="146" t="s">
        <v>54</v>
      </c>
      <c r="B17" s="147" t="s">
        <v>55</v>
      </c>
      <c r="C17" s="148">
        <f ca="1">'SO 05 001 Rek'!H8</f>
        <v>0</v>
      </c>
      <c r="D17" s="101" t="str">
        <f ca="1">'SO 05 001 Rek'!A15</f>
        <v>Přesun stavebních kapacit</v>
      </c>
      <c r="E17" s="152"/>
      <c r="F17" s="153"/>
      <c r="G17" s="148">
        <f ca="1">'SO 05 001 Rek'!I15</f>
        <v>0</v>
      </c>
    </row>
    <row r="18" spans="1:7" ht="15.9" customHeight="1">
      <c r="A18" s="154" t="s">
        <v>56</v>
      </c>
      <c r="B18" s="155" t="s">
        <v>57</v>
      </c>
      <c r="C18" s="148">
        <f ca="1">'SO 05 001 Rek'!G8</f>
        <v>0</v>
      </c>
      <c r="D18" s="101" t="str">
        <f ca="1">'SO 05 001 Rek'!A16</f>
        <v>Mimostaveništní doprava</v>
      </c>
      <c r="E18" s="152"/>
      <c r="F18" s="153"/>
      <c r="G18" s="148">
        <f ca="1">'SO 05 001 Rek'!I16</f>
        <v>0</v>
      </c>
    </row>
    <row r="19" spans="1:7" ht="15.9" customHeight="1">
      <c r="A19" s="156" t="s">
        <v>58</v>
      </c>
      <c r="B19" s="147"/>
      <c r="C19" s="148">
        <f ca="1">SUM(C15:C18)</f>
        <v>0</v>
      </c>
      <c r="D19" s="101" t="str">
        <f ca="1">'SO 05 001 Rek'!A17</f>
        <v>Zařízení staveniště</v>
      </c>
      <c r="E19" s="152"/>
      <c r="F19" s="153"/>
      <c r="G19" s="148">
        <f ca="1">'SO 05 001 Rek'!I17</f>
        <v>0</v>
      </c>
    </row>
    <row r="20" spans="1:7" ht="15.9" customHeight="1">
      <c r="A20" s="156"/>
      <c r="B20" s="147"/>
      <c r="C20" s="148"/>
      <c r="D20" s="101" t="str">
        <f ca="1">'SO 05 001 Rek'!A18</f>
        <v>Provoz investora</v>
      </c>
      <c r="E20" s="152"/>
      <c r="F20" s="153"/>
      <c r="G20" s="148">
        <f ca="1">'SO 05 001 Rek'!I18</f>
        <v>0</v>
      </c>
    </row>
    <row r="21" spans="1:7" ht="15.9" customHeight="1">
      <c r="A21" s="156" t="s">
        <v>29</v>
      </c>
      <c r="B21" s="147"/>
      <c r="C21" s="148">
        <f ca="1">'SO 05 001 Rek'!I8</f>
        <v>0</v>
      </c>
      <c r="D21" s="101" t="str">
        <f ca="1">'SO 05 001 Rek'!A19</f>
        <v>Kompletační činnost (IČD)</v>
      </c>
      <c r="E21" s="152"/>
      <c r="F21" s="153"/>
      <c r="G21" s="148">
        <f ca="1">'SO 05 001 Rek'!I19</f>
        <v>0</v>
      </c>
    </row>
    <row r="22" spans="1:7" ht="15.9" customHeight="1">
      <c r="A22" s="157" t="s">
        <v>59</v>
      </c>
      <c r="B22" s="127"/>
      <c r="C22" s="148">
        <f ca="1">C19+C21</f>
        <v>0</v>
      </c>
      <c r="D22" s="101" t="s">
        <v>60</v>
      </c>
      <c r="E22" s="152"/>
      <c r="F22" s="153"/>
      <c r="G22" s="148">
        <f ca="1">G23-SUM(G15:G21)</f>
        <v>0</v>
      </c>
    </row>
    <row r="23" spans="1:7" ht="15.9" customHeight="1" thickBot="1">
      <c r="A23" s="313" t="s">
        <v>61</v>
      </c>
      <c r="B23" s="314"/>
      <c r="C23" s="158">
        <f ca="1">C22+G23</f>
        <v>0</v>
      </c>
      <c r="D23" s="159" t="s">
        <v>62</v>
      </c>
      <c r="E23" s="160"/>
      <c r="F23" s="161"/>
      <c r="G23" s="148">
        <f ca="1">'SO 05 001 Rek'!H21</f>
        <v>0</v>
      </c>
    </row>
    <row r="24" spans="1:7">
      <c r="A24" s="162" t="s">
        <v>63</v>
      </c>
      <c r="B24" s="163"/>
      <c r="C24" s="164"/>
      <c r="D24" s="163" t="s">
        <v>64</v>
      </c>
      <c r="E24" s="163"/>
      <c r="F24" s="165" t="s">
        <v>65</v>
      </c>
      <c r="G24" s="166"/>
    </row>
    <row r="25" spans="1:7">
      <c r="A25" s="157" t="s">
        <v>66</v>
      </c>
      <c r="B25" s="127"/>
      <c r="C25" s="167"/>
      <c r="D25" s="127" t="s">
        <v>66</v>
      </c>
      <c r="F25" s="168" t="s">
        <v>66</v>
      </c>
      <c r="G25" s="169"/>
    </row>
    <row r="26" spans="1:7" ht="37.5" customHeight="1">
      <c r="A26" s="157" t="s">
        <v>67</v>
      </c>
      <c r="B26" s="170"/>
      <c r="C26" s="167"/>
      <c r="D26" s="127" t="s">
        <v>67</v>
      </c>
      <c r="F26" s="168" t="s">
        <v>67</v>
      </c>
      <c r="G26" s="169"/>
    </row>
    <row r="27" spans="1:7">
      <c r="A27" s="157"/>
      <c r="B27" s="171"/>
      <c r="C27" s="167"/>
      <c r="D27" s="127"/>
      <c r="F27" s="168"/>
      <c r="G27" s="169"/>
    </row>
    <row r="28" spans="1:7">
      <c r="A28" s="157" t="s">
        <v>68</v>
      </c>
      <c r="B28" s="127"/>
      <c r="C28" s="167"/>
      <c r="D28" s="168" t="s">
        <v>69</v>
      </c>
      <c r="E28" s="167"/>
      <c r="F28" s="172" t="s">
        <v>69</v>
      </c>
      <c r="G28" s="169"/>
    </row>
    <row r="29" spans="1:7" ht="69" customHeight="1">
      <c r="A29" s="157"/>
      <c r="B29" s="127"/>
      <c r="C29" s="173"/>
      <c r="D29" s="174"/>
      <c r="E29" s="173"/>
      <c r="F29" s="127"/>
      <c r="G29" s="169"/>
    </row>
    <row r="30" spans="1:7">
      <c r="A30" s="175" t="s">
        <v>11</v>
      </c>
      <c r="B30" s="176"/>
      <c r="C30" s="177">
        <v>21</v>
      </c>
      <c r="D30" s="176" t="s">
        <v>70</v>
      </c>
      <c r="E30" s="178"/>
      <c r="F30" s="308">
        <f>C23-F32</f>
        <v>0</v>
      </c>
      <c r="G30" s="309"/>
    </row>
    <row r="31" spans="1:7">
      <c r="A31" s="175" t="s">
        <v>71</v>
      </c>
      <c r="B31" s="176"/>
      <c r="C31" s="177">
        <f>C30</f>
        <v>21</v>
      </c>
      <c r="D31" s="176" t="s">
        <v>72</v>
      </c>
      <c r="E31" s="178"/>
      <c r="F31" s="308">
        <f>ROUND(PRODUCT(F30,C31/100),0)</f>
        <v>0</v>
      </c>
      <c r="G31" s="309"/>
    </row>
    <row r="32" spans="1:7">
      <c r="A32" s="175" t="s">
        <v>11</v>
      </c>
      <c r="B32" s="176"/>
      <c r="C32" s="177">
        <v>0</v>
      </c>
      <c r="D32" s="176" t="s">
        <v>72</v>
      </c>
      <c r="E32" s="178"/>
      <c r="F32" s="308">
        <v>0</v>
      </c>
      <c r="G32" s="309"/>
    </row>
    <row r="33" spans="1:8">
      <c r="A33" s="175" t="s">
        <v>71</v>
      </c>
      <c r="B33" s="179"/>
      <c r="C33" s="180">
        <f>C32</f>
        <v>0</v>
      </c>
      <c r="D33" s="176" t="s">
        <v>72</v>
      </c>
      <c r="E33" s="153"/>
      <c r="F33" s="308">
        <f>ROUND(PRODUCT(F32,C33/100),0)</f>
        <v>0</v>
      </c>
      <c r="G33" s="309"/>
    </row>
    <row r="34" spans="1:8" s="184" customFormat="1" ht="19.5" customHeight="1" thickBot="1">
      <c r="A34" s="181" t="s">
        <v>73</v>
      </c>
      <c r="B34" s="182"/>
      <c r="C34" s="182"/>
      <c r="D34" s="182"/>
      <c r="E34" s="183"/>
      <c r="F34" s="310">
        <f>ROUND(SUM(F30:F33),0)</f>
        <v>0</v>
      </c>
      <c r="G34" s="311"/>
    </row>
    <row r="36" spans="1:8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>
      <c r="A37" s="2"/>
      <c r="B37" s="312"/>
      <c r="C37" s="312"/>
      <c r="D37" s="312"/>
      <c r="E37" s="312"/>
      <c r="F37" s="312"/>
      <c r="G37" s="312"/>
      <c r="H37" s="1" t="s">
        <v>1</v>
      </c>
    </row>
    <row r="38" spans="1:8" ht="12.75" customHeight="1">
      <c r="A38" s="185"/>
      <c r="B38" s="312"/>
      <c r="C38" s="312"/>
      <c r="D38" s="312"/>
      <c r="E38" s="312"/>
      <c r="F38" s="312"/>
      <c r="G38" s="312"/>
      <c r="H38" s="1" t="s">
        <v>1</v>
      </c>
    </row>
    <row r="39" spans="1:8">
      <c r="A39" s="185"/>
      <c r="B39" s="312"/>
      <c r="C39" s="312"/>
      <c r="D39" s="312"/>
      <c r="E39" s="312"/>
      <c r="F39" s="312"/>
      <c r="G39" s="312"/>
      <c r="H39" s="1" t="s">
        <v>1</v>
      </c>
    </row>
    <row r="40" spans="1:8">
      <c r="A40" s="185"/>
      <c r="B40" s="312"/>
      <c r="C40" s="312"/>
      <c r="D40" s="312"/>
      <c r="E40" s="312"/>
      <c r="F40" s="312"/>
      <c r="G40" s="312"/>
      <c r="H40" s="1" t="s">
        <v>1</v>
      </c>
    </row>
    <row r="41" spans="1:8">
      <c r="A41" s="185"/>
      <c r="B41" s="312"/>
      <c r="C41" s="312"/>
      <c r="D41" s="312"/>
      <c r="E41" s="312"/>
      <c r="F41" s="312"/>
      <c r="G41" s="312"/>
      <c r="H41" s="1" t="s">
        <v>1</v>
      </c>
    </row>
    <row r="42" spans="1:8">
      <c r="A42" s="185"/>
      <c r="B42" s="312"/>
      <c r="C42" s="312"/>
      <c r="D42" s="312"/>
      <c r="E42" s="312"/>
      <c r="F42" s="312"/>
      <c r="G42" s="312"/>
      <c r="H42" s="1" t="s">
        <v>1</v>
      </c>
    </row>
    <row r="43" spans="1:8">
      <c r="A43" s="185"/>
      <c r="B43" s="312"/>
      <c r="C43" s="312"/>
      <c r="D43" s="312"/>
      <c r="E43" s="312"/>
      <c r="F43" s="312"/>
      <c r="G43" s="312"/>
      <c r="H43" s="1" t="s">
        <v>1</v>
      </c>
    </row>
    <row r="44" spans="1:8" ht="12.75" customHeight="1">
      <c r="A44" s="185"/>
      <c r="B44" s="312"/>
      <c r="C44" s="312"/>
      <c r="D44" s="312"/>
      <c r="E44" s="312"/>
      <c r="F44" s="312"/>
      <c r="G44" s="312"/>
      <c r="H44" s="1" t="s">
        <v>1</v>
      </c>
    </row>
    <row r="45" spans="1:8" ht="12.75" customHeight="1">
      <c r="A45" s="185"/>
      <c r="B45" s="312"/>
      <c r="C45" s="312"/>
      <c r="D45" s="312"/>
      <c r="E45" s="312"/>
      <c r="F45" s="312"/>
      <c r="G45" s="312"/>
      <c r="H45" s="1" t="s">
        <v>1</v>
      </c>
    </row>
    <row r="46" spans="1:8">
      <c r="B46" s="307"/>
      <c r="C46" s="307"/>
      <c r="D46" s="307"/>
      <c r="E46" s="307"/>
      <c r="F46" s="307"/>
      <c r="G46" s="307"/>
    </row>
    <row r="47" spans="1:8">
      <c r="B47" s="307"/>
      <c r="C47" s="307"/>
      <c r="D47" s="307"/>
      <c r="E47" s="307"/>
      <c r="F47" s="307"/>
      <c r="G47" s="307"/>
    </row>
    <row r="48" spans="1:8">
      <c r="B48" s="307"/>
      <c r="C48" s="307"/>
      <c r="D48" s="307"/>
      <c r="E48" s="307"/>
      <c r="F48" s="307"/>
      <c r="G48" s="307"/>
    </row>
    <row r="49" spans="2:7">
      <c r="B49" s="307"/>
      <c r="C49" s="307"/>
      <c r="D49" s="307"/>
      <c r="E49" s="307"/>
      <c r="F49" s="307"/>
      <c r="G49" s="307"/>
    </row>
    <row r="50" spans="2:7">
      <c r="B50" s="307"/>
      <c r="C50" s="307"/>
      <c r="D50" s="307"/>
      <c r="E50" s="307"/>
      <c r="F50" s="307"/>
      <c r="G50" s="307"/>
    </row>
    <row r="51" spans="2:7">
      <c r="B51" s="307"/>
      <c r="C51" s="307"/>
      <c r="D51" s="307"/>
      <c r="E51" s="307"/>
      <c r="F51" s="307"/>
      <c r="G51" s="307"/>
    </row>
  </sheetData>
  <mergeCells count="18">
    <mergeCell ref="B47:G47"/>
    <mergeCell ref="B48:G48"/>
    <mergeCell ref="A23:B23"/>
    <mergeCell ref="C8:E8"/>
    <mergeCell ref="C9:E9"/>
    <mergeCell ref="C10:E10"/>
    <mergeCell ref="C11:E11"/>
    <mergeCell ref="C12:E12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B46:G46"/>
  </mergeCells>
  <phoneticPr fontId="22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List36"/>
  <dimension ref="A1:BE72"/>
  <sheetViews>
    <sheetView workbookViewId="0">
      <selection sqref="A1:B1"/>
    </sheetView>
  </sheetViews>
  <sheetFormatPr defaultColWidth="9.109375" defaultRowHeight="13.2"/>
  <cols>
    <col min="1" max="1" width="5.88671875" style="1" customWidth="1"/>
    <col min="2" max="2" width="6.109375" style="1" customWidth="1"/>
    <col min="3" max="3" width="11.44140625" style="1" customWidth="1"/>
    <col min="4" max="4" width="15.88671875" style="1" customWidth="1"/>
    <col min="5" max="5" width="11.33203125" style="1" customWidth="1"/>
    <col min="6" max="6" width="10.88671875" style="1" customWidth="1"/>
    <col min="7" max="7" width="11" style="1" customWidth="1"/>
    <col min="8" max="8" width="11.109375" style="1" customWidth="1"/>
    <col min="9" max="9" width="10.6640625" style="1" customWidth="1"/>
    <col min="10" max="16384" width="9.109375" style="1"/>
  </cols>
  <sheetData>
    <row r="1" spans="1:57" ht="13.8" thickTop="1">
      <c r="A1" s="318" t="s">
        <v>2</v>
      </c>
      <c r="B1" s="319"/>
      <c r="C1" s="186" t="s">
        <v>105</v>
      </c>
      <c r="D1" s="187"/>
      <c r="E1" s="188"/>
      <c r="F1" s="187"/>
      <c r="G1" s="189" t="s">
        <v>75</v>
      </c>
      <c r="H1" s="190" t="s">
        <v>109</v>
      </c>
      <c r="I1" s="191"/>
    </row>
    <row r="2" spans="1:57" ht="13.8" thickBot="1">
      <c r="A2" s="320" t="s">
        <v>76</v>
      </c>
      <c r="B2" s="321"/>
      <c r="C2" s="192" t="s">
        <v>621</v>
      </c>
      <c r="D2" s="193"/>
      <c r="E2" s="194"/>
      <c r="F2" s="193"/>
      <c r="G2" s="322" t="s">
        <v>620</v>
      </c>
      <c r="H2" s="323"/>
      <c r="I2" s="324"/>
    </row>
    <row r="3" spans="1:57" ht="13.8" thickTop="1">
      <c r="F3" s="127"/>
    </row>
    <row r="4" spans="1:57" ht="19.5" customHeight="1">
      <c r="A4" s="195" t="s">
        <v>77</v>
      </c>
      <c r="B4" s="196"/>
      <c r="C4" s="196"/>
      <c r="D4" s="196"/>
      <c r="E4" s="197"/>
      <c r="F4" s="196"/>
      <c r="G4" s="196"/>
      <c r="H4" s="196"/>
      <c r="I4" s="196"/>
    </row>
    <row r="5" spans="1:57" ht="13.8" thickBot="1"/>
    <row r="6" spans="1:57" s="127" customFormat="1" ht="13.8" thickBot="1">
      <c r="A6" s="198"/>
      <c r="B6" s="199" t="s">
        <v>78</v>
      </c>
      <c r="C6" s="199"/>
      <c r="D6" s="200"/>
      <c r="E6" s="201" t="s">
        <v>25</v>
      </c>
      <c r="F6" s="202" t="s">
        <v>26</v>
      </c>
      <c r="G6" s="202" t="s">
        <v>27</v>
      </c>
      <c r="H6" s="202" t="s">
        <v>28</v>
      </c>
      <c r="I6" s="203" t="s">
        <v>29</v>
      </c>
    </row>
    <row r="7" spans="1:57" s="127" customFormat="1" ht="13.8" thickBot="1">
      <c r="A7" s="294" t="str">
        <f ca="1">'SO 05 001 Pol'!B7</f>
        <v>M21</v>
      </c>
      <c r="B7" s="62" t="str">
        <f ca="1">'SO 05 001 Pol'!C7</f>
        <v>Elektromontáže</v>
      </c>
      <c r="D7" s="204"/>
      <c r="E7" s="295">
        <f ca="1">'SO 05 001 Pol'!BA9</f>
        <v>0</v>
      </c>
      <c r="F7" s="296">
        <f ca="1">'SO 05 001 Pol'!BB9</f>
        <v>0</v>
      </c>
      <c r="G7" s="296">
        <f ca="1">'SO 05 001 Pol'!BC9</f>
        <v>0</v>
      </c>
      <c r="H7" s="296">
        <f ca="1">'SO 05 001 Pol'!BD9</f>
        <v>0</v>
      </c>
      <c r="I7" s="297">
        <f ca="1">'SO 05 001 Pol'!BE9</f>
        <v>0</v>
      </c>
    </row>
    <row r="8" spans="1:57" s="14" customFormat="1" ht="13.8" thickBot="1">
      <c r="A8" s="205"/>
      <c r="B8" s="206" t="s">
        <v>79</v>
      </c>
      <c r="C8" s="206"/>
      <c r="D8" s="207"/>
      <c r="E8" s="208">
        <f>SUM(E7:E7)</f>
        <v>0</v>
      </c>
      <c r="F8" s="209">
        <f>SUM(F7:F7)</f>
        <v>0</v>
      </c>
      <c r="G8" s="209">
        <f>SUM(G7:G7)</f>
        <v>0</v>
      </c>
      <c r="H8" s="209">
        <f>SUM(H7:H7)</f>
        <v>0</v>
      </c>
      <c r="I8" s="210">
        <f>SUM(I7:I7)</f>
        <v>0</v>
      </c>
    </row>
    <row r="9" spans="1:57">
      <c r="A9" s="127"/>
      <c r="B9" s="127"/>
      <c r="C9" s="127"/>
      <c r="D9" s="127"/>
      <c r="E9" s="127"/>
      <c r="F9" s="127"/>
      <c r="G9" s="127"/>
      <c r="H9" s="127"/>
      <c r="I9" s="127"/>
    </row>
    <row r="10" spans="1:57" ht="19.5" customHeight="1">
      <c r="A10" s="196" t="s">
        <v>80</v>
      </c>
      <c r="B10" s="196"/>
      <c r="C10" s="196"/>
      <c r="D10" s="196"/>
      <c r="E10" s="196"/>
      <c r="F10" s="196"/>
      <c r="G10" s="211"/>
      <c r="H10" s="196"/>
      <c r="I10" s="196"/>
      <c r="BA10" s="133"/>
      <c r="BB10" s="133"/>
      <c r="BC10" s="133"/>
      <c r="BD10" s="133"/>
      <c r="BE10" s="133"/>
    </row>
    <row r="11" spans="1:57" ht="13.8" thickBot="1"/>
    <row r="12" spans="1:57">
      <c r="A12" s="162" t="s">
        <v>81</v>
      </c>
      <c r="B12" s="163"/>
      <c r="C12" s="163"/>
      <c r="D12" s="212"/>
      <c r="E12" s="213" t="s">
        <v>82</v>
      </c>
      <c r="F12" s="214" t="s">
        <v>12</v>
      </c>
      <c r="G12" s="215" t="s">
        <v>83</v>
      </c>
      <c r="H12" s="216"/>
      <c r="I12" s="217" t="s">
        <v>82</v>
      </c>
    </row>
    <row r="13" spans="1:57">
      <c r="A13" s="156" t="s">
        <v>211</v>
      </c>
      <c r="B13" s="147"/>
      <c r="C13" s="147"/>
      <c r="D13" s="218"/>
      <c r="E13" s="219"/>
      <c r="F13" s="220"/>
      <c r="G13" s="221">
        <v>0</v>
      </c>
      <c r="H13" s="222"/>
      <c r="I13" s="223">
        <f t="shared" ref="I13:I20" si="0">E13+F13*G13/100</f>
        <v>0</v>
      </c>
      <c r="BA13" s="1">
        <v>0</v>
      </c>
    </row>
    <row r="14" spans="1:57">
      <c r="A14" s="156" t="s">
        <v>212</v>
      </c>
      <c r="B14" s="147"/>
      <c r="C14" s="147"/>
      <c r="D14" s="218"/>
      <c r="E14" s="219"/>
      <c r="F14" s="220"/>
      <c r="G14" s="221">
        <v>0</v>
      </c>
      <c r="H14" s="222"/>
      <c r="I14" s="223">
        <f t="shared" si="0"/>
        <v>0</v>
      </c>
      <c r="BA14" s="1">
        <v>0</v>
      </c>
    </row>
    <row r="15" spans="1:57">
      <c r="A15" s="156" t="s">
        <v>213</v>
      </c>
      <c r="B15" s="147"/>
      <c r="C15" s="147"/>
      <c r="D15" s="218"/>
      <c r="E15" s="219"/>
      <c r="F15" s="220"/>
      <c r="G15" s="221">
        <v>0</v>
      </c>
      <c r="H15" s="222"/>
      <c r="I15" s="223">
        <f t="shared" si="0"/>
        <v>0</v>
      </c>
      <c r="BA15" s="1">
        <v>0</v>
      </c>
    </row>
    <row r="16" spans="1:57">
      <c r="A16" s="156" t="s">
        <v>214</v>
      </c>
      <c r="B16" s="147"/>
      <c r="C16" s="147"/>
      <c r="D16" s="218"/>
      <c r="E16" s="219"/>
      <c r="F16" s="220"/>
      <c r="G16" s="221">
        <v>0</v>
      </c>
      <c r="H16" s="222"/>
      <c r="I16" s="223">
        <f t="shared" si="0"/>
        <v>0</v>
      </c>
      <c r="BA16" s="1">
        <v>0</v>
      </c>
    </row>
    <row r="17" spans="1:53">
      <c r="A17" s="156" t="s">
        <v>331</v>
      </c>
      <c r="B17" s="147"/>
      <c r="C17" s="147"/>
      <c r="D17" s="218"/>
      <c r="E17" s="219"/>
      <c r="F17" s="220"/>
      <c r="G17" s="221">
        <v>0</v>
      </c>
      <c r="H17" s="222"/>
      <c r="I17" s="223">
        <f t="shared" si="0"/>
        <v>0</v>
      </c>
      <c r="BA17" s="1">
        <v>1</v>
      </c>
    </row>
    <row r="18" spans="1:53">
      <c r="A18" s="156" t="s">
        <v>216</v>
      </c>
      <c r="B18" s="147"/>
      <c r="C18" s="147"/>
      <c r="D18" s="218"/>
      <c r="E18" s="219"/>
      <c r="F18" s="220"/>
      <c r="G18" s="221">
        <v>0</v>
      </c>
      <c r="H18" s="222"/>
      <c r="I18" s="223">
        <f t="shared" si="0"/>
        <v>0</v>
      </c>
      <c r="BA18" s="1">
        <v>1</v>
      </c>
    </row>
    <row r="19" spans="1:53">
      <c r="A19" s="156" t="s">
        <v>217</v>
      </c>
      <c r="B19" s="147"/>
      <c r="C19" s="147"/>
      <c r="D19" s="218"/>
      <c r="E19" s="219"/>
      <c r="F19" s="220"/>
      <c r="G19" s="221">
        <v>0</v>
      </c>
      <c r="H19" s="222"/>
      <c r="I19" s="223">
        <f t="shared" si="0"/>
        <v>0</v>
      </c>
      <c r="BA19" s="1">
        <v>2</v>
      </c>
    </row>
    <row r="20" spans="1:53">
      <c r="A20" s="156" t="s">
        <v>218</v>
      </c>
      <c r="B20" s="147"/>
      <c r="C20" s="147"/>
      <c r="D20" s="218"/>
      <c r="E20" s="219"/>
      <c r="F20" s="220"/>
      <c r="G20" s="221">
        <v>0</v>
      </c>
      <c r="H20" s="222"/>
      <c r="I20" s="223">
        <f t="shared" si="0"/>
        <v>0</v>
      </c>
      <c r="BA20" s="1">
        <v>2</v>
      </c>
    </row>
    <row r="21" spans="1:53" ht="13.8" thickBot="1">
      <c r="A21" s="224"/>
      <c r="B21" s="225" t="s">
        <v>84</v>
      </c>
      <c r="C21" s="226"/>
      <c r="D21" s="227"/>
      <c r="E21" s="228"/>
      <c r="F21" s="229"/>
      <c r="G21" s="229"/>
      <c r="H21" s="325">
        <f>SUM(I13:I20)</f>
        <v>0</v>
      </c>
      <c r="I21" s="326"/>
    </row>
    <row r="23" spans="1:53">
      <c r="B23" s="14"/>
      <c r="F23" s="230"/>
      <c r="G23" s="231"/>
      <c r="H23" s="231"/>
      <c r="I23" s="46"/>
    </row>
    <row r="24" spans="1:53">
      <c r="F24" s="230"/>
      <c r="G24" s="231"/>
      <c r="H24" s="231"/>
      <c r="I24" s="46"/>
    </row>
    <row r="25" spans="1:53">
      <c r="F25" s="230"/>
      <c r="G25" s="231"/>
      <c r="H25" s="231"/>
      <c r="I25" s="46"/>
    </row>
    <row r="26" spans="1:53">
      <c r="F26" s="230"/>
      <c r="G26" s="231"/>
      <c r="H26" s="231"/>
      <c r="I26" s="46"/>
    </row>
    <row r="27" spans="1:53">
      <c r="F27" s="230"/>
      <c r="G27" s="231"/>
      <c r="H27" s="231"/>
      <c r="I27" s="46"/>
    </row>
    <row r="28" spans="1:53">
      <c r="F28" s="230"/>
      <c r="G28" s="231"/>
      <c r="H28" s="231"/>
      <c r="I28" s="46"/>
    </row>
    <row r="29" spans="1:53">
      <c r="F29" s="230"/>
      <c r="G29" s="231"/>
      <c r="H29" s="231"/>
      <c r="I29" s="46"/>
    </row>
    <row r="30" spans="1:53">
      <c r="F30" s="230"/>
      <c r="G30" s="231"/>
      <c r="H30" s="231"/>
      <c r="I30" s="46"/>
    </row>
    <row r="31" spans="1:53">
      <c r="F31" s="230"/>
      <c r="G31" s="231"/>
      <c r="H31" s="231"/>
      <c r="I31" s="46"/>
    </row>
    <row r="32" spans="1:53">
      <c r="F32" s="230"/>
      <c r="G32" s="231"/>
      <c r="H32" s="231"/>
      <c r="I32" s="46"/>
    </row>
    <row r="33" spans="6:9">
      <c r="F33" s="230"/>
      <c r="G33" s="231"/>
      <c r="H33" s="231"/>
      <c r="I33" s="46"/>
    </row>
    <row r="34" spans="6:9">
      <c r="F34" s="230"/>
      <c r="G34" s="231"/>
      <c r="H34" s="231"/>
      <c r="I34" s="46"/>
    </row>
    <row r="35" spans="6:9">
      <c r="F35" s="230"/>
      <c r="G35" s="231"/>
      <c r="H35" s="231"/>
      <c r="I35" s="46"/>
    </row>
    <row r="36" spans="6:9">
      <c r="F36" s="230"/>
      <c r="G36" s="231"/>
      <c r="H36" s="231"/>
      <c r="I36" s="46"/>
    </row>
    <row r="37" spans="6:9">
      <c r="F37" s="230"/>
      <c r="G37" s="231"/>
      <c r="H37" s="231"/>
      <c r="I37" s="46"/>
    </row>
    <row r="38" spans="6:9">
      <c r="F38" s="230"/>
      <c r="G38" s="231"/>
      <c r="H38" s="231"/>
      <c r="I38" s="46"/>
    </row>
    <row r="39" spans="6:9">
      <c r="F39" s="230"/>
      <c r="G39" s="231"/>
      <c r="H39" s="231"/>
      <c r="I39" s="46"/>
    </row>
    <row r="40" spans="6:9">
      <c r="F40" s="230"/>
      <c r="G40" s="231"/>
      <c r="H40" s="231"/>
      <c r="I40" s="46"/>
    </row>
    <row r="41" spans="6:9">
      <c r="F41" s="230"/>
      <c r="G41" s="231"/>
      <c r="H41" s="231"/>
      <c r="I41" s="46"/>
    </row>
    <row r="42" spans="6:9">
      <c r="F42" s="230"/>
      <c r="G42" s="231"/>
      <c r="H42" s="231"/>
      <c r="I42" s="46"/>
    </row>
    <row r="43" spans="6:9">
      <c r="F43" s="230"/>
      <c r="G43" s="231"/>
      <c r="H43" s="231"/>
      <c r="I43" s="46"/>
    </row>
    <row r="44" spans="6:9">
      <c r="F44" s="230"/>
      <c r="G44" s="231"/>
      <c r="H44" s="231"/>
      <c r="I44" s="46"/>
    </row>
    <row r="45" spans="6:9">
      <c r="F45" s="230"/>
      <c r="G45" s="231"/>
      <c r="H45" s="231"/>
      <c r="I45" s="46"/>
    </row>
    <row r="46" spans="6:9">
      <c r="F46" s="230"/>
      <c r="G46" s="231"/>
      <c r="H46" s="231"/>
      <c r="I46" s="46"/>
    </row>
    <row r="47" spans="6:9">
      <c r="F47" s="230"/>
      <c r="G47" s="231"/>
      <c r="H47" s="231"/>
      <c r="I47" s="46"/>
    </row>
    <row r="48" spans="6:9">
      <c r="F48" s="230"/>
      <c r="G48" s="231"/>
      <c r="H48" s="231"/>
      <c r="I48" s="46"/>
    </row>
    <row r="49" spans="6:9">
      <c r="F49" s="230"/>
      <c r="G49" s="231"/>
      <c r="H49" s="231"/>
      <c r="I49" s="46"/>
    </row>
    <row r="50" spans="6:9">
      <c r="F50" s="230"/>
      <c r="G50" s="231"/>
      <c r="H50" s="231"/>
      <c r="I50" s="46"/>
    </row>
    <row r="51" spans="6:9">
      <c r="F51" s="230"/>
      <c r="G51" s="231"/>
      <c r="H51" s="231"/>
      <c r="I51" s="46"/>
    </row>
    <row r="52" spans="6:9">
      <c r="F52" s="230"/>
      <c r="G52" s="231"/>
      <c r="H52" s="231"/>
      <c r="I52" s="46"/>
    </row>
    <row r="53" spans="6:9">
      <c r="F53" s="230"/>
      <c r="G53" s="231"/>
      <c r="H53" s="231"/>
      <c r="I53" s="46"/>
    </row>
    <row r="54" spans="6:9">
      <c r="F54" s="230"/>
      <c r="G54" s="231"/>
      <c r="H54" s="231"/>
      <c r="I54" s="46"/>
    </row>
    <row r="55" spans="6:9">
      <c r="F55" s="230"/>
      <c r="G55" s="231"/>
      <c r="H55" s="231"/>
      <c r="I55" s="46"/>
    </row>
    <row r="56" spans="6:9">
      <c r="F56" s="230"/>
      <c r="G56" s="231"/>
      <c r="H56" s="231"/>
      <c r="I56" s="46"/>
    </row>
    <row r="57" spans="6:9">
      <c r="F57" s="230"/>
      <c r="G57" s="231"/>
      <c r="H57" s="231"/>
      <c r="I57" s="46"/>
    </row>
    <row r="58" spans="6:9">
      <c r="F58" s="230"/>
      <c r="G58" s="231"/>
      <c r="H58" s="231"/>
      <c r="I58" s="46"/>
    </row>
    <row r="59" spans="6:9">
      <c r="F59" s="230"/>
      <c r="G59" s="231"/>
      <c r="H59" s="231"/>
      <c r="I59" s="46"/>
    </row>
    <row r="60" spans="6:9">
      <c r="F60" s="230"/>
      <c r="G60" s="231"/>
      <c r="H60" s="231"/>
      <c r="I60" s="46"/>
    </row>
    <row r="61" spans="6:9">
      <c r="F61" s="230"/>
      <c r="G61" s="231"/>
      <c r="H61" s="231"/>
      <c r="I61" s="46"/>
    </row>
    <row r="62" spans="6:9">
      <c r="F62" s="230"/>
      <c r="G62" s="231"/>
      <c r="H62" s="231"/>
      <c r="I62" s="46"/>
    </row>
    <row r="63" spans="6:9">
      <c r="F63" s="230"/>
      <c r="G63" s="231"/>
      <c r="H63" s="231"/>
      <c r="I63" s="46"/>
    </row>
    <row r="64" spans="6:9">
      <c r="F64" s="230"/>
      <c r="G64" s="231"/>
      <c r="H64" s="231"/>
      <c r="I64" s="46"/>
    </row>
    <row r="65" spans="6:9">
      <c r="F65" s="230"/>
      <c r="G65" s="231"/>
      <c r="H65" s="231"/>
      <c r="I65" s="46"/>
    </row>
    <row r="66" spans="6:9">
      <c r="F66" s="230"/>
      <c r="G66" s="231"/>
      <c r="H66" s="231"/>
      <c r="I66" s="46"/>
    </row>
    <row r="67" spans="6:9">
      <c r="F67" s="230"/>
      <c r="G67" s="231"/>
      <c r="H67" s="231"/>
      <c r="I67" s="46"/>
    </row>
    <row r="68" spans="6:9">
      <c r="F68" s="230"/>
      <c r="G68" s="231"/>
      <c r="H68" s="231"/>
      <c r="I68" s="46"/>
    </row>
    <row r="69" spans="6:9">
      <c r="F69" s="230"/>
      <c r="G69" s="231"/>
      <c r="H69" s="231"/>
      <c r="I69" s="46"/>
    </row>
    <row r="70" spans="6:9">
      <c r="F70" s="230"/>
      <c r="G70" s="231"/>
      <c r="H70" s="231"/>
      <c r="I70" s="46"/>
    </row>
    <row r="71" spans="6:9">
      <c r="F71" s="230"/>
      <c r="G71" s="231"/>
      <c r="H71" s="231"/>
      <c r="I71" s="46"/>
    </row>
    <row r="72" spans="6:9">
      <c r="F72" s="230"/>
      <c r="G72" s="231"/>
      <c r="H72" s="231"/>
      <c r="I72" s="46"/>
    </row>
  </sheetData>
  <mergeCells count="4">
    <mergeCell ref="A1:B1"/>
    <mergeCell ref="A2:B2"/>
    <mergeCell ref="G2:I2"/>
    <mergeCell ref="H21:I21"/>
  </mergeCells>
  <phoneticPr fontId="22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List7"/>
  <dimension ref="A1:CB82"/>
  <sheetViews>
    <sheetView showGridLines="0" showZeros="0" tabSelected="1" zoomScaleSheetLayoutView="100" workbookViewId="0">
      <selection sqref="A1:G1"/>
    </sheetView>
  </sheetViews>
  <sheetFormatPr defaultColWidth="9.109375" defaultRowHeight="13.2"/>
  <cols>
    <col min="1" max="1" width="4.44140625" style="232" customWidth="1"/>
    <col min="2" max="2" width="11.5546875" style="232" customWidth="1"/>
    <col min="3" max="3" width="40.44140625" style="232" customWidth="1"/>
    <col min="4" max="4" width="5.5546875" style="232" customWidth="1"/>
    <col min="5" max="5" width="8.5546875" style="242" customWidth="1"/>
    <col min="6" max="6" width="9.88671875" style="232" customWidth="1"/>
    <col min="7" max="7" width="13.88671875" style="232" customWidth="1"/>
    <col min="8" max="8" width="11.6640625" style="232" customWidth="1"/>
    <col min="9" max="9" width="11.5546875" style="232" customWidth="1"/>
    <col min="10" max="10" width="11" style="232" customWidth="1"/>
    <col min="11" max="11" width="10.44140625" style="232" customWidth="1"/>
    <col min="12" max="12" width="75.44140625" style="232" customWidth="1"/>
    <col min="13" max="13" width="45.33203125" style="232" customWidth="1"/>
    <col min="14" max="16384" width="9.109375" style="232"/>
  </cols>
  <sheetData>
    <row r="1" spans="1:80" ht="15.6">
      <c r="A1" s="332" t="s">
        <v>102</v>
      </c>
      <c r="B1" s="332"/>
      <c r="C1" s="332"/>
      <c r="D1" s="332"/>
      <c r="E1" s="332"/>
      <c r="F1" s="332"/>
      <c r="G1" s="332"/>
    </row>
    <row r="2" spans="1:80" ht="14.25" customHeight="1" thickBot="1">
      <c r="B2" s="233"/>
      <c r="C2" s="234"/>
      <c r="D2" s="234"/>
      <c r="E2" s="235"/>
      <c r="F2" s="234"/>
      <c r="G2" s="234"/>
    </row>
    <row r="3" spans="1:80" ht="13.8" thickTop="1">
      <c r="A3" s="318" t="s">
        <v>2</v>
      </c>
      <c r="B3" s="319"/>
      <c r="C3" s="186" t="s">
        <v>105</v>
      </c>
      <c r="D3" s="236"/>
      <c r="E3" s="237" t="s">
        <v>85</v>
      </c>
      <c r="F3" s="238" t="str">
        <f ca="1">'SO 05 001 Rek'!H1</f>
        <v>001</v>
      </c>
      <c r="G3" s="239"/>
    </row>
    <row r="4" spans="1:80" ht="13.8" thickBot="1">
      <c r="A4" s="333" t="s">
        <v>76</v>
      </c>
      <c r="B4" s="321"/>
      <c r="C4" s="192" t="s">
        <v>621</v>
      </c>
      <c r="D4" s="240"/>
      <c r="E4" s="334" t="str">
        <f ca="1">'SO 05 001 Rek'!G2</f>
        <v>Veřejné osvětlení</v>
      </c>
      <c r="F4" s="335"/>
      <c r="G4" s="336"/>
    </row>
    <row r="5" spans="1:80" ht="13.8" thickTop="1">
      <c r="A5" s="241"/>
      <c r="G5" s="243"/>
    </row>
    <row r="6" spans="1:80" ht="27" customHeight="1">
      <c r="A6" s="244" t="s">
        <v>86</v>
      </c>
      <c r="B6" s="245" t="s">
        <v>87</v>
      </c>
      <c r="C6" s="245" t="s">
        <v>88</v>
      </c>
      <c r="D6" s="245" t="s">
        <v>89</v>
      </c>
      <c r="E6" s="246" t="s">
        <v>90</v>
      </c>
      <c r="F6" s="245" t="s">
        <v>91</v>
      </c>
      <c r="G6" s="247" t="s">
        <v>92</v>
      </c>
      <c r="H6" s="248" t="s">
        <v>93</v>
      </c>
      <c r="I6" s="248" t="s">
        <v>94</v>
      </c>
      <c r="J6" s="248" t="s">
        <v>95</v>
      </c>
      <c r="K6" s="248" t="s">
        <v>96</v>
      </c>
    </row>
    <row r="7" spans="1:80">
      <c r="A7" s="249" t="s">
        <v>97</v>
      </c>
      <c r="B7" s="250" t="s">
        <v>622</v>
      </c>
      <c r="C7" s="251" t="s">
        <v>623</v>
      </c>
      <c r="D7" s="252"/>
      <c r="E7" s="253"/>
      <c r="F7" s="253"/>
      <c r="G7" s="254"/>
      <c r="H7" s="255"/>
      <c r="I7" s="256"/>
      <c r="J7" s="257"/>
      <c r="K7" s="258"/>
      <c r="O7" s="259">
        <v>1</v>
      </c>
    </row>
    <row r="8" spans="1:80">
      <c r="A8" s="260">
        <v>1</v>
      </c>
      <c r="B8" s="261" t="s">
        <v>625</v>
      </c>
      <c r="C8" s="262" t="s">
        <v>626</v>
      </c>
      <c r="D8" s="263" t="s">
        <v>115</v>
      </c>
      <c r="E8" s="264">
        <v>1</v>
      </c>
      <c r="F8" s="264">
        <v>0</v>
      </c>
      <c r="G8" s="265">
        <f>E8*F8</f>
        <v>0</v>
      </c>
      <c r="H8" s="266">
        <v>0</v>
      </c>
      <c r="I8" s="267">
        <f>E8*H8</f>
        <v>0</v>
      </c>
      <c r="J8" s="266"/>
      <c r="K8" s="267">
        <f>E8*J8</f>
        <v>0</v>
      </c>
      <c r="O8" s="259">
        <v>2</v>
      </c>
      <c r="AA8" s="232">
        <v>12</v>
      </c>
      <c r="AB8" s="232">
        <v>0</v>
      </c>
      <c r="AC8" s="232">
        <v>1</v>
      </c>
      <c r="AZ8" s="232">
        <v>4</v>
      </c>
      <c r="BA8" s="232">
        <f>IF(AZ8=1,G8,0)</f>
        <v>0</v>
      </c>
      <c r="BB8" s="232">
        <f>IF(AZ8=2,G8,0)</f>
        <v>0</v>
      </c>
      <c r="BC8" s="232">
        <f>IF(AZ8=3,G8,0)</f>
        <v>0</v>
      </c>
      <c r="BD8" s="232">
        <f>IF(AZ8=4,G8,0)</f>
        <v>0</v>
      </c>
      <c r="BE8" s="232">
        <f>IF(AZ8=5,G8,0)</f>
        <v>0</v>
      </c>
      <c r="CA8" s="259">
        <v>12</v>
      </c>
      <c r="CB8" s="259">
        <v>0</v>
      </c>
    </row>
    <row r="9" spans="1:80">
      <c r="A9" s="278"/>
      <c r="B9" s="279" t="s">
        <v>100</v>
      </c>
      <c r="C9" s="280" t="s">
        <v>624</v>
      </c>
      <c r="D9" s="281"/>
      <c r="E9" s="282"/>
      <c r="F9" s="283"/>
      <c r="G9" s="284">
        <f>SUM(G7:G8)</f>
        <v>0</v>
      </c>
      <c r="H9" s="285"/>
      <c r="I9" s="286">
        <f>SUM(I7:I8)</f>
        <v>0</v>
      </c>
      <c r="J9" s="285"/>
      <c r="K9" s="286">
        <f>SUM(K7:K8)</f>
        <v>0</v>
      </c>
      <c r="O9" s="259">
        <v>4</v>
      </c>
      <c r="BA9" s="287">
        <f>SUM(BA7:BA8)</f>
        <v>0</v>
      </c>
      <c r="BB9" s="287">
        <f>SUM(BB7:BB8)</f>
        <v>0</v>
      </c>
      <c r="BC9" s="287">
        <f>SUM(BC7:BC8)</f>
        <v>0</v>
      </c>
      <c r="BD9" s="287">
        <f>SUM(BD7:BD8)</f>
        <v>0</v>
      </c>
      <c r="BE9" s="287">
        <f>SUM(BE7:BE8)</f>
        <v>0</v>
      </c>
    </row>
    <row r="10" spans="1:80">
      <c r="E10" s="232"/>
    </row>
    <row r="11" spans="1:80">
      <c r="E11" s="232"/>
    </row>
    <row r="12" spans="1:80">
      <c r="E12" s="232"/>
    </row>
    <row r="13" spans="1:80">
      <c r="E13" s="232"/>
    </row>
    <row r="14" spans="1:80">
      <c r="E14" s="232"/>
    </row>
    <row r="15" spans="1:80">
      <c r="E15" s="232"/>
    </row>
    <row r="16" spans="1:80">
      <c r="E16" s="232"/>
    </row>
    <row r="17" spans="5:5">
      <c r="E17" s="232"/>
    </row>
    <row r="18" spans="5:5">
      <c r="E18" s="232"/>
    </row>
    <row r="19" spans="5:5">
      <c r="E19" s="232"/>
    </row>
    <row r="20" spans="5:5">
      <c r="E20" s="232"/>
    </row>
    <row r="21" spans="5:5">
      <c r="E21" s="232"/>
    </row>
    <row r="22" spans="5:5">
      <c r="E22" s="232"/>
    </row>
    <row r="23" spans="5:5">
      <c r="E23" s="232"/>
    </row>
    <row r="24" spans="5:5">
      <c r="E24" s="232"/>
    </row>
    <row r="25" spans="5:5">
      <c r="E25" s="232"/>
    </row>
    <row r="26" spans="5:5">
      <c r="E26" s="232"/>
    </row>
    <row r="27" spans="5:5">
      <c r="E27" s="232"/>
    </row>
    <row r="28" spans="5:5">
      <c r="E28" s="232"/>
    </row>
    <row r="29" spans="5:5">
      <c r="E29" s="232"/>
    </row>
    <row r="30" spans="5:5">
      <c r="E30" s="232"/>
    </row>
    <row r="31" spans="5:5">
      <c r="E31" s="232"/>
    </row>
    <row r="32" spans="5:5">
      <c r="E32" s="232"/>
    </row>
    <row r="33" spans="1:7">
      <c r="A33" s="277"/>
      <c r="B33" s="277"/>
      <c r="C33" s="277"/>
      <c r="D33" s="277"/>
      <c r="E33" s="277"/>
      <c r="F33" s="277"/>
      <c r="G33" s="277"/>
    </row>
    <row r="34" spans="1:7">
      <c r="A34" s="277"/>
      <c r="B34" s="277"/>
      <c r="C34" s="277"/>
      <c r="D34" s="277"/>
      <c r="E34" s="277"/>
      <c r="F34" s="277"/>
      <c r="G34" s="277"/>
    </row>
    <row r="35" spans="1:7">
      <c r="A35" s="277"/>
      <c r="B35" s="277"/>
      <c r="C35" s="277"/>
      <c r="D35" s="277"/>
      <c r="E35" s="277"/>
      <c r="F35" s="277"/>
      <c r="G35" s="277"/>
    </row>
    <row r="36" spans="1:7">
      <c r="A36" s="277"/>
      <c r="B36" s="277"/>
      <c r="C36" s="277"/>
      <c r="D36" s="277"/>
      <c r="E36" s="277"/>
      <c r="F36" s="277"/>
      <c r="G36" s="277"/>
    </row>
    <row r="37" spans="1:7">
      <c r="E37" s="232"/>
    </row>
    <row r="38" spans="1:7">
      <c r="E38" s="232"/>
    </row>
    <row r="39" spans="1:7">
      <c r="E39" s="232"/>
    </row>
    <row r="40" spans="1:7">
      <c r="E40" s="232"/>
    </row>
    <row r="41" spans="1:7">
      <c r="E41" s="232"/>
    </row>
    <row r="42" spans="1:7">
      <c r="E42" s="232"/>
    </row>
    <row r="43" spans="1:7">
      <c r="E43" s="232"/>
    </row>
    <row r="44" spans="1:7">
      <c r="E44" s="232"/>
    </row>
    <row r="45" spans="1:7">
      <c r="E45" s="232"/>
    </row>
    <row r="46" spans="1:7">
      <c r="E46" s="232"/>
    </row>
    <row r="47" spans="1:7">
      <c r="E47" s="232"/>
    </row>
    <row r="48" spans="1:7">
      <c r="E48" s="232"/>
    </row>
    <row r="49" spans="5:5">
      <c r="E49" s="232"/>
    </row>
    <row r="50" spans="5:5">
      <c r="E50" s="232"/>
    </row>
    <row r="51" spans="5:5">
      <c r="E51" s="232"/>
    </row>
    <row r="52" spans="5:5">
      <c r="E52" s="232"/>
    </row>
    <row r="53" spans="5:5">
      <c r="E53" s="232"/>
    </row>
    <row r="54" spans="5:5">
      <c r="E54" s="232"/>
    </row>
    <row r="55" spans="5:5">
      <c r="E55" s="232"/>
    </row>
    <row r="56" spans="5:5">
      <c r="E56" s="232"/>
    </row>
    <row r="57" spans="5:5">
      <c r="E57" s="232"/>
    </row>
    <row r="58" spans="5:5">
      <c r="E58" s="232"/>
    </row>
    <row r="59" spans="5:5">
      <c r="E59" s="232"/>
    </row>
    <row r="60" spans="5:5">
      <c r="E60" s="232"/>
    </row>
    <row r="61" spans="5:5">
      <c r="E61" s="232"/>
    </row>
    <row r="62" spans="5:5">
      <c r="E62" s="232"/>
    </row>
    <row r="63" spans="5:5">
      <c r="E63" s="232"/>
    </row>
    <row r="64" spans="5:5">
      <c r="E64" s="232"/>
    </row>
    <row r="65" spans="1:7">
      <c r="E65" s="232"/>
    </row>
    <row r="66" spans="1:7">
      <c r="E66" s="232"/>
    </row>
    <row r="67" spans="1:7">
      <c r="E67" s="232"/>
    </row>
    <row r="68" spans="1:7">
      <c r="A68" s="288"/>
      <c r="B68" s="288"/>
    </row>
    <row r="69" spans="1:7">
      <c r="A69" s="277"/>
      <c r="B69" s="277"/>
      <c r="C69" s="289"/>
      <c r="D69" s="289"/>
      <c r="E69" s="290"/>
      <c r="F69" s="289"/>
      <c r="G69" s="291"/>
    </row>
    <row r="70" spans="1:7">
      <c r="A70" s="292"/>
      <c r="B70" s="292"/>
      <c r="C70" s="277"/>
      <c r="D70" s="277"/>
      <c r="E70" s="293"/>
      <c r="F70" s="277"/>
      <c r="G70" s="277"/>
    </row>
    <row r="71" spans="1:7">
      <c r="A71" s="277"/>
      <c r="B71" s="277"/>
      <c r="C71" s="277"/>
      <c r="D71" s="277"/>
      <c r="E71" s="293"/>
      <c r="F71" s="277"/>
      <c r="G71" s="277"/>
    </row>
    <row r="72" spans="1:7">
      <c r="A72" s="277"/>
      <c r="B72" s="277"/>
      <c r="C72" s="277"/>
      <c r="D72" s="277"/>
      <c r="E72" s="293"/>
      <c r="F72" s="277"/>
      <c r="G72" s="277"/>
    </row>
    <row r="73" spans="1:7">
      <c r="A73" s="277"/>
      <c r="B73" s="277"/>
      <c r="C73" s="277"/>
      <c r="D73" s="277"/>
      <c r="E73" s="293"/>
      <c r="F73" s="277"/>
      <c r="G73" s="277"/>
    </row>
    <row r="74" spans="1:7">
      <c r="A74" s="277"/>
      <c r="B74" s="277"/>
      <c r="C74" s="277"/>
      <c r="D74" s="277"/>
      <c r="E74" s="293"/>
      <c r="F74" s="277"/>
      <c r="G74" s="277"/>
    </row>
    <row r="75" spans="1:7">
      <c r="A75" s="277"/>
      <c r="B75" s="277"/>
      <c r="C75" s="277"/>
      <c r="D75" s="277"/>
      <c r="E75" s="293"/>
      <c r="F75" s="277"/>
      <c r="G75" s="277"/>
    </row>
    <row r="76" spans="1:7">
      <c r="A76" s="277"/>
      <c r="B76" s="277"/>
      <c r="C76" s="277"/>
      <c r="D76" s="277"/>
      <c r="E76" s="293"/>
      <c r="F76" s="277"/>
      <c r="G76" s="277"/>
    </row>
    <row r="77" spans="1:7">
      <c r="A77" s="277"/>
      <c r="B77" s="277"/>
      <c r="C77" s="277"/>
      <c r="D77" s="277"/>
      <c r="E77" s="293"/>
      <c r="F77" s="277"/>
      <c r="G77" s="277"/>
    </row>
    <row r="78" spans="1:7">
      <c r="A78" s="277"/>
      <c r="B78" s="277"/>
      <c r="C78" s="277"/>
      <c r="D78" s="277"/>
      <c r="E78" s="293"/>
      <c r="F78" s="277"/>
      <c r="G78" s="277"/>
    </row>
    <row r="79" spans="1:7">
      <c r="A79" s="277"/>
      <c r="B79" s="277"/>
      <c r="C79" s="277"/>
      <c r="D79" s="277"/>
      <c r="E79" s="293"/>
      <c r="F79" s="277"/>
      <c r="G79" s="277"/>
    </row>
    <row r="80" spans="1:7">
      <c r="A80" s="277"/>
      <c r="B80" s="277"/>
      <c r="C80" s="277"/>
      <c r="D80" s="277"/>
      <c r="E80" s="293"/>
      <c r="F80" s="277"/>
      <c r="G80" s="277"/>
    </row>
    <row r="81" spans="1:7">
      <c r="A81" s="277"/>
      <c r="B81" s="277"/>
      <c r="C81" s="277"/>
      <c r="D81" s="277"/>
      <c r="E81" s="293"/>
      <c r="F81" s="277"/>
      <c r="G81" s="277"/>
    </row>
    <row r="82" spans="1:7">
      <c r="A82" s="277"/>
      <c r="B82" s="277"/>
      <c r="C82" s="277"/>
      <c r="D82" s="277"/>
      <c r="E82" s="293"/>
      <c r="F82" s="277"/>
      <c r="G82" s="277"/>
    </row>
  </sheetData>
  <mergeCells count="4">
    <mergeCell ref="A1:G1"/>
    <mergeCell ref="A3:B3"/>
    <mergeCell ref="A4:B4"/>
    <mergeCell ref="E4:G4"/>
  </mergeCells>
  <phoneticPr fontId="22" type="noConversion"/>
  <printOptions horizontalCentered="1" gridLinesSet="0"/>
  <pageMargins left="0.59055118110236227" right="0.39370078740157483" top="0.59055118110236227" bottom="0.98425196850393704" header="0.19685039370078741" footer="0.51181102362204722"/>
  <pageSetup paperSize="9" orientation="landscape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1"/>
  <dimension ref="A1:BE51"/>
  <sheetViews>
    <sheetView topLeftCell="A7" workbookViewId="0"/>
  </sheetViews>
  <sheetFormatPr defaultColWidth="9.109375" defaultRowHeight="13.2"/>
  <cols>
    <col min="1" max="1" width="2" style="1" customWidth="1"/>
    <col min="2" max="2" width="15" style="1" customWidth="1"/>
    <col min="3" max="3" width="15.88671875" style="1" customWidth="1"/>
    <col min="4" max="4" width="14.5546875" style="1" customWidth="1"/>
    <col min="5" max="5" width="13.5546875" style="1" customWidth="1"/>
    <col min="6" max="6" width="16.5546875" style="1" customWidth="1"/>
    <col min="7" max="7" width="15.33203125" style="1" customWidth="1"/>
    <col min="8" max="16384" width="9.109375" style="1"/>
  </cols>
  <sheetData>
    <row r="1" spans="1:57" ht="24.75" customHeight="1" thickBot="1">
      <c r="A1" s="93" t="s">
        <v>101</v>
      </c>
      <c r="B1" s="94"/>
      <c r="C1" s="94"/>
      <c r="D1" s="94"/>
      <c r="E1" s="94"/>
      <c r="F1" s="94"/>
      <c r="G1" s="94"/>
    </row>
    <row r="2" spans="1:57" ht="12.75" customHeight="1">
      <c r="A2" s="95" t="s">
        <v>32</v>
      </c>
      <c r="B2" s="96"/>
      <c r="C2" s="97" t="s">
        <v>109</v>
      </c>
      <c r="D2" s="97" t="s">
        <v>107</v>
      </c>
      <c r="E2" s="98"/>
      <c r="F2" s="99" t="s">
        <v>33</v>
      </c>
      <c r="G2" s="100"/>
    </row>
    <row r="3" spans="1:57" ht="3" hidden="1" customHeight="1">
      <c r="A3" s="101"/>
      <c r="B3" s="102"/>
      <c r="C3" s="103"/>
      <c r="D3" s="103"/>
      <c r="E3" s="104"/>
      <c r="F3" s="105"/>
      <c r="G3" s="106"/>
    </row>
    <row r="4" spans="1:57" ht="12" customHeight="1">
      <c r="A4" s="107" t="s">
        <v>34</v>
      </c>
      <c r="B4" s="102"/>
      <c r="C4" s="103"/>
      <c r="D4" s="103"/>
      <c r="E4" s="104"/>
      <c r="F4" s="105" t="s">
        <v>35</v>
      </c>
      <c r="G4" s="108"/>
    </row>
    <row r="5" spans="1:57" ht="12.9" customHeight="1">
      <c r="A5" s="109" t="s">
        <v>106</v>
      </c>
      <c r="B5" s="110"/>
      <c r="C5" s="111" t="s">
        <v>107</v>
      </c>
      <c r="D5" s="112"/>
      <c r="E5" s="110"/>
      <c r="F5" s="105" t="s">
        <v>36</v>
      </c>
      <c r="G5" s="106"/>
    </row>
    <row r="6" spans="1:57" ht="12.9" customHeight="1">
      <c r="A6" s="107" t="s">
        <v>37</v>
      </c>
      <c r="B6" s="102"/>
      <c r="C6" s="103"/>
      <c r="D6" s="103"/>
      <c r="E6" s="104"/>
      <c r="F6" s="113" t="s">
        <v>38</v>
      </c>
      <c r="G6" s="114"/>
      <c r="O6" s="115"/>
    </row>
    <row r="7" spans="1:57" ht="12.9" customHeight="1">
      <c r="A7" s="116" t="s">
        <v>103</v>
      </c>
      <c r="B7" s="117"/>
      <c r="C7" s="118" t="s">
        <v>104</v>
      </c>
      <c r="D7" s="119"/>
      <c r="E7" s="119"/>
      <c r="F7" s="120" t="s">
        <v>39</v>
      </c>
      <c r="G7" s="114">
        <f>IF(G6=0,,ROUND((F30+F32)/G6,1))</f>
        <v>0</v>
      </c>
    </row>
    <row r="8" spans="1:57">
      <c r="A8" s="121" t="s">
        <v>40</v>
      </c>
      <c r="B8" s="105"/>
      <c r="C8" s="315"/>
      <c r="D8" s="315"/>
      <c r="E8" s="316"/>
      <c r="F8" s="122" t="s">
        <v>41</v>
      </c>
      <c r="G8" s="123"/>
      <c r="H8" s="124"/>
      <c r="I8" s="125"/>
    </row>
    <row r="9" spans="1:57">
      <c r="A9" s="121" t="s">
        <v>42</v>
      </c>
      <c r="B9" s="105"/>
      <c r="C9" s="315"/>
      <c r="D9" s="315"/>
      <c r="E9" s="316"/>
      <c r="F9" s="105"/>
      <c r="G9" s="126"/>
      <c r="H9" s="127"/>
    </row>
    <row r="10" spans="1:57">
      <c r="A10" s="121" t="s">
        <v>43</v>
      </c>
      <c r="B10" s="105"/>
      <c r="C10" s="315"/>
      <c r="D10" s="315"/>
      <c r="E10" s="315"/>
      <c r="F10" s="128"/>
      <c r="G10" s="129"/>
      <c r="H10" s="130"/>
    </row>
    <row r="11" spans="1:57" ht="13.5" customHeight="1">
      <c r="A11" s="121" t="s">
        <v>44</v>
      </c>
      <c r="B11" s="105"/>
      <c r="C11" s="315"/>
      <c r="D11" s="315"/>
      <c r="E11" s="315"/>
      <c r="F11" s="131" t="s">
        <v>45</v>
      </c>
      <c r="G11" s="132"/>
      <c r="H11" s="127"/>
      <c r="BA11" s="133"/>
      <c r="BB11" s="133"/>
      <c r="BC11" s="133"/>
      <c r="BD11" s="133"/>
      <c r="BE11" s="133"/>
    </row>
    <row r="12" spans="1:57" ht="12.75" customHeight="1">
      <c r="A12" s="134" t="s">
        <v>46</v>
      </c>
      <c r="B12" s="102"/>
      <c r="C12" s="317"/>
      <c r="D12" s="317"/>
      <c r="E12" s="317"/>
      <c r="F12" s="135" t="s">
        <v>47</v>
      </c>
      <c r="G12" s="136"/>
      <c r="H12" s="127"/>
    </row>
    <row r="13" spans="1:57" ht="28.5" customHeight="1" thickBot="1">
      <c r="A13" s="137" t="s">
        <v>48</v>
      </c>
      <c r="B13" s="138"/>
      <c r="C13" s="138"/>
      <c r="D13" s="138"/>
      <c r="E13" s="139"/>
      <c r="F13" s="139"/>
      <c r="G13" s="140"/>
      <c r="H13" s="127"/>
    </row>
    <row r="14" spans="1:57" ht="17.25" customHeight="1" thickBot="1">
      <c r="A14" s="141" t="s">
        <v>49</v>
      </c>
      <c r="B14" s="142"/>
      <c r="C14" s="143"/>
      <c r="D14" s="144" t="s">
        <v>50</v>
      </c>
      <c r="E14" s="145"/>
      <c r="F14" s="145"/>
      <c r="G14" s="143"/>
    </row>
    <row r="15" spans="1:57" ht="15.9" customHeight="1">
      <c r="A15" s="146"/>
      <c r="B15" s="147" t="s">
        <v>51</v>
      </c>
      <c r="C15" s="148">
        <f ca="1">'SO 001 001 Rek'!E14</f>
        <v>0</v>
      </c>
      <c r="D15" s="149" t="str">
        <f ca="1">'SO 001 001 Rek'!A19</f>
        <v>Ztížené výrobní podmínky</v>
      </c>
      <c r="E15" s="150"/>
      <c r="F15" s="151"/>
      <c r="G15" s="148">
        <f ca="1">'SO 001 001 Rek'!I19</f>
        <v>0</v>
      </c>
    </row>
    <row r="16" spans="1:57" ht="15.9" customHeight="1">
      <c r="A16" s="146" t="s">
        <v>52</v>
      </c>
      <c r="B16" s="147" t="s">
        <v>53</v>
      </c>
      <c r="C16" s="148">
        <f ca="1">'SO 001 001 Rek'!F14</f>
        <v>0</v>
      </c>
      <c r="D16" s="101" t="str">
        <f ca="1">'SO 001 001 Rek'!A20</f>
        <v>Oborová přirážka</v>
      </c>
      <c r="E16" s="152"/>
      <c r="F16" s="153"/>
      <c r="G16" s="148">
        <f ca="1">'SO 001 001 Rek'!I20</f>
        <v>0</v>
      </c>
    </row>
    <row r="17" spans="1:7" ht="15.9" customHeight="1">
      <c r="A17" s="146" t="s">
        <v>54</v>
      </c>
      <c r="B17" s="147" t="s">
        <v>55</v>
      </c>
      <c r="C17" s="148">
        <f ca="1">'SO 001 001 Rek'!H14</f>
        <v>0</v>
      </c>
      <c r="D17" s="101" t="str">
        <f ca="1">'SO 001 001 Rek'!A21</f>
        <v>Přesun stavebních kapacit</v>
      </c>
      <c r="E17" s="152"/>
      <c r="F17" s="153"/>
      <c r="G17" s="148">
        <f ca="1">'SO 001 001 Rek'!I21</f>
        <v>0</v>
      </c>
    </row>
    <row r="18" spans="1:7" ht="15.9" customHeight="1">
      <c r="A18" s="154" t="s">
        <v>56</v>
      </c>
      <c r="B18" s="155" t="s">
        <v>57</v>
      </c>
      <c r="C18" s="148">
        <f ca="1">'SO 001 001 Rek'!G14</f>
        <v>0</v>
      </c>
      <c r="D18" s="101" t="str">
        <f ca="1">'SO 001 001 Rek'!A22</f>
        <v>Mimostaveništní doprava</v>
      </c>
      <c r="E18" s="152"/>
      <c r="F18" s="153"/>
      <c r="G18" s="148">
        <f ca="1">'SO 001 001 Rek'!I22</f>
        <v>0</v>
      </c>
    </row>
    <row r="19" spans="1:7" ht="15.9" customHeight="1">
      <c r="A19" s="156" t="s">
        <v>58</v>
      </c>
      <c r="B19" s="147"/>
      <c r="C19" s="148">
        <f ca="1">SUM(C15:C18)</f>
        <v>0</v>
      </c>
      <c r="D19" s="101" t="str">
        <f ca="1">'SO 001 001 Rek'!A23</f>
        <v>3,20</v>
      </c>
      <c r="E19" s="152"/>
      <c r="F19" s="153"/>
      <c r="G19" s="148">
        <f ca="1">'SO 001 001 Rek'!I23</f>
        <v>0</v>
      </c>
    </row>
    <row r="20" spans="1:7" ht="15.9" customHeight="1">
      <c r="A20" s="156"/>
      <c r="B20" s="147"/>
      <c r="C20" s="148"/>
      <c r="D20" s="101" t="str">
        <f ca="1">'SO 001 001 Rek'!A24</f>
        <v>Provoz investora</v>
      </c>
      <c r="E20" s="152"/>
      <c r="F20" s="153"/>
      <c r="G20" s="148">
        <f ca="1">'SO 001 001 Rek'!I24</f>
        <v>0</v>
      </c>
    </row>
    <row r="21" spans="1:7" ht="15.9" customHeight="1">
      <c r="A21" s="156" t="s">
        <v>29</v>
      </c>
      <c r="B21" s="147"/>
      <c r="C21" s="148">
        <f ca="1">'SO 001 001 Rek'!I14</f>
        <v>0</v>
      </c>
      <c r="D21" s="101" t="str">
        <f ca="1">'SO 001 001 Rek'!A25</f>
        <v>Kompletační činnost (IČD)</v>
      </c>
      <c r="E21" s="152"/>
      <c r="F21" s="153"/>
      <c r="G21" s="148">
        <f ca="1">'SO 001 001 Rek'!I25</f>
        <v>0</v>
      </c>
    </row>
    <row r="22" spans="1:7" ht="15.9" customHeight="1">
      <c r="A22" s="157" t="s">
        <v>59</v>
      </c>
      <c r="B22" s="127"/>
      <c r="C22" s="148">
        <f ca="1">C19+C21</f>
        <v>0</v>
      </c>
      <c r="D22" s="101" t="s">
        <v>60</v>
      </c>
      <c r="E22" s="152"/>
      <c r="F22" s="153"/>
      <c r="G22" s="148">
        <f ca="1">G23-SUM(G15:G21)</f>
        <v>0</v>
      </c>
    </row>
    <row r="23" spans="1:7" ht="15.9" customHeight="1" thickBot="1">
      <c r="A23" s="313" t="s">
        <v>61</v>
      </c>
      <c r="B23" s="314"/>
      <c r="C23" s="158">
        <f ca="1">C22+G23</f>
        <v>0</v>
      </c>
      <c r="D23" s="159" t="s">
        <v>62</v>
      </c>
      <c r="E23" s="160"/>
      <c r="F23" s="161"/>
      <c r="G23" s="148">
        <f ca="1">'SO 001 001 Rek'!H27</f>
        <v>0</v>
      </c>
    </row>
    <row r="24" spans="1:7">
      <c r="A24" s="162" t="s">
        <v>63</v>
      </c>
      <c r="B24" s="163"/>
      <c r="C24" s="164"/>
      <c r="D24" s="163" t="s">
        <v>64</v>
      </c>
      <c r="E24" s="163"/>
      <c r="F24" s="165" t="s">
        <v>65</v>
      </c>
      <c r="G24" s="166"/>
    </row>
    <row r="25" spans="1:7">
      <c r="A25" s="157" t="s">
        <v>66</v>
      </c>
      <c r="B25" s="127"/>
      <c r="C25" s="167"/>
      <c r="D25" s="127" t="s">
        <v>66</v>
      </c>
      <c r="F25" s="168" t="s">
        <v>66</v>
      </c>
      <c r="G25" s="169"/>
    </row>
    <row r="26" spans="1:7" ht="37.5" customHeight="1">
      <c r="A26" s="157" t="s">
        <v>67</v>
      </c>
      <c r="B26" s="170"/>
      <c r="C26" s="167"/>
      <c r="D26" s="127" t="s">
        <v>67</v>
      </c>
      <c r="F26" s="168" t="s">
        <v>67</v>
      </c>
      <c r="G26" s="169"/>
    </row>
    <row r="27" spans="1:7">
      <c r="A27" s="157"/>
      <c r="B27" s="171"/>
      <c r="C27" s="167"/>
      <c r="D27" s="127"/>
      <c r="F27" s="168"/>
      <c r="G27" s="169"/>
    </row>
    <row r="28" spans="1:7">
      <c r="A28" s="157" t="s">
        <v>68</v>
      </c>
      <c r="B28" s="127"/>
      <c r="C28" s="167"/>
      <c r="D28" s="168" t="s">
        <v>69</v>
      </c>
      <c r="E28" s="167"/>
      <c r="F28" s="172" t="s">
        <v>69</v>
      </c>
      <c r="G28" s="169"/>
    </row>
    <row r="29" spans="1:7" ht="69" customHeight="1">
      <c r="A29" s="157"/>
      <c r="B29" s="127"/>
      <c r="C29" s="173"/>
      <c r="D29" s="174"/>
      <c r="E29" s="173"/>
      <c r="F29" s="127"/>
      <c r="G29" s="169"/>
    </row>
    <row r="30" spans="1:7">
      <c r="A30" s="175" t="s">
        <v>11</v>
      </c>
      <c r="B30" s="176"/>
      <c r="C30" s="177">
        <v>21</v>
      </c>
      <c r="D30" s="176" t="s">
        <v>70</v>
      </c>
      <c r="E30" s="178"/>
      <c r="F30" s="308">
        <f>C23-F32</f>
        <v>0</v>
      </c>
      <c r="G30" s="309"/>
    </row>
    <row r="31" spans="1:7">
      <c r="A31" s="175" t="s">
        <v>71</v>
      </c>
      <c r="B31" s="176"/>
      <c r="C31" s="177">
        <f>C30</f>
        <v>21</v>
      </c>
      <c r="D31" s="176" t="s">
        <v>72</v>
      </c>
      <c r="E31" s="178"/>
      <c r="F31" s="308">
        <f>ROUND(PRODUCT(F30,C31/100),0)</f>
        <v>0</v>
      </c>
      <c r="G31" s="309"/>
    </row>
    <row r="32" spans="1:7">
      <c r="A32" s="175" t="s">
        <v>11</v>
      </c>
      <c r="B32" s="176"/>
      <c r="C32" s="177">
        <v>0</v>
      </c>
      <c r="D32" s="176" t="s">
        <v>72</v>
      </c>
      <c r="E32" s="178"/>
      <c r="F32" s="308">
        <v>0</v>
      </c>
      <c r="G32" s="309"/>
    </row>
    <row r="33" spans="1:8">
      <c r="A33" s="175" t="s">
        <v>71</v>
      </c>
      <c r="B33" s="179"/>
      <c r="C33" s="180">
        <f>C32</f>
        <v>0</v>
      </c>
      <c r="D33" s="176" t="s">
        <v>72</v>
      </c>
      <c r="E33" s="153"/>
      <c r="F33" s="308">
        <f>ROUND(PRODUCT(F32,C33/100),0)</f>
        <v>0</v>
      </c>
      <c r="G33" s="309"/>
    </row>
    <row r="34" spans="1:8" s="184" customFormat="1" ht="19.5" customHeight="1" thickBot="1">
      <c r="A34" s="181" t="s">
        <v>73</v>
      </c>
      <c r="B34" s="182"/>
      <c r="C34" s="182"/>
      <c r="D34" s="182"/>
      <c r="E34" s="183"/>
      <c r="F34" s="310">
        <f>ROUND(SUM(F30:F33),0)</f>
        <v>0</v>
      </c>
      <c r="G34" s="311"/>
    </row>
    <row r="36" spans="1:8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>
      <c r="A37" s="2"/>
      <c r="B37" s="312"/>
      <c r="C37" s="312"/>
      <c r="D37" s="312"/>
      <c r="E37" s="312"/>
      <c r="F37" s="312"/>
      <c r="G37" s="312"/>
      <c r="H37" s="1" t="s">
        <v>1</v>
      </c>
    </row>
    <row r="38" spans="1:8" ht="12.75" customHeight="1">
      <c r="A38" s="185"/>
      <c r="B38" s="312"/>
      <c r="C38" s="312"/>
      <c r="D38" s="312"/>
      <c r="E38" s="312"/>
      <c r="F38" s="312"/>
      <c r="G38" s="312"/>
      <c r="H38" s="1" t="s">
        <v>1</v>
      </c>
    </row>
    <row r="39" spans="1:8">
      <c r="A39" s="185"/>
      <c r="B39" s="312"/>
      <c r="C39" s="312"/>
      <c r="D39" s="312"/>
      <c r="E39" s="312"/>
      <c r="F39" s="312"/>
      <c r="G39" s="312"/>
      <c r="H39" s="1" t="s">
        <v>1</v>
      </c>
    </row>
    <row r="40" spans="1:8">
      <c r="A40" s="185"/>
      <c r="B40" s="312"/>
      <c r="C40" s="312"/>
      <c r="D40" s="312"/>
      <c r="E40" s="312"/>
      <c r="F40" s="312"/>
      <c r="G40" s="312"/>
      <c r="H40" s="1" t="s">
        <v>1</v>
      </c>
    </row>
    <row r="41" spans="1:8">
      <c r="A41" s="185"/>
      <c r="B41" s="312"/>
      <c r="C41" s="312"/>
      <c r="D41" s="312"/>
      <c r="E41" s="312"/>
      <c r="F41" s="312"/>
      <c r="G41" s="312"/>
      <c r="H41" s="1" t="s">
        <v>1</v>
      </c>
    </row>
    <row r="42" spans="1:8">
      <c r="A42" s="185"/>
      <c r="B42" s="312"/>
      <c r="C42" s="312"/>
      <c r="D42" s="312"/>
      <c r="E42" s="312"/>
      <c r="F42" s="312"/>
      <c r="G42" s="312"/>
      <c r="H42" s="1" t="s">
        <v>1</v>
      </c>
    </row>
    <row r="43" spans="1:8">
      <c r="A43" s="185"/>
      <c r="B43" s="312"/>
      <c r="C43" s="312"/>
      <c r="D43" s="312"/>
      <c r="E43" s="312"/>
      <c r="F43" s="312"/>
      <c r="G43" s="312"/>
      <c r="H43" s="1" t="s">
        <v>1</v>
      </c>
    </row>
    <row r="44" spans="1:8" ht="12.75" customHeight="1">
      <c r="A44" s="185"/>
      <c r="B44" s="312"/>
      <c r="C44" s="312"/>
      <c r="D44" s="312"/>
      <c r="E44" s="312"/>
      <c r="F44" s="312"/>
      <c r="G44" s="312"/>
      <c r="H44" s="1" t="s">
        <v>1</v>
      </c>
    </row>
    <row r="45" spans="1:8" ht="12.75" customHeight="1">
      <c r="A45" s="185"/>
      <c r="B45" s="312"/>
      <c r="C45" s="312"/>
      <c r="D45" s="312"/>
      <c r="E45" s="312"/>
      <c r="F45" s="312"/>
      <c r="G45" s="312"/>
      <c r="H45" s="1" t="s">
        <v>1</v>
      </c>
    </row>
    <row r="46" spans="1:8">
      <c r="B46" s="307"/>
      <c r="C46" s="307"/>
      <c r="D46" s="307"/>
      <c r="E46" s="307"/>
      <c r="F46" s="307"/>
      <c r="G46" s="307"/>
    </row>
    <row r="47" spans="1:8">
      <c r="B47" s="307"/>
      <c r="C47" s="307"/>
      <c r="D47" s="307"/>
      <c r="E47" s="307"/>
      <c r="F47" s="307"/>
      <c r="G47" s="307"/>
    </row>
    <row r="48" spans="1:8">
      <c r="B48" s="307"/>
      <c r="C48" s="307"/>
      <c r="D48" s="307"/>
      <c r="E48" s="307"/>
      <c r="F48" s="307"/>
      <c r="G48" s="307"/>
    </row>
    <row r="49" spans="2:7">
      <c r="B49" s="307"/>
      <c r="C49" s="307"/>
      <c r="D49" s="307"/>
      <c r="E49" s="307"/>
      <c r="F49" s="307"/>
      <c r="G49" s="307"/>
    </row>
    <row r="50" spans="2:7">
      <c r="B50" s="307"/>
      <c r="C50" s="307"/>
      <c r="D50" s="307"/>
      <c r="E50" s="307"/>
      <c r="F50" s="307"/>
      <c r="G50" s="307"/>
    </row>
    <row r="51" spans="2:7">
      <c r="B51" s="307"/>
      <c r="C51" s="307"/>
      <c r="D51" s="307"/>
      <c r="E51" s="307"/>
      <c r="F51" s="307"/>
      <c r="G51" s="307"/>
    </row>
  </sheetData>
  <mergeCells count="18">
    <mergeCell ref="B47:G47"/>
    <mergeCell ref="B48:G48"/>
    <mergeCell ref="A23:B23"/>
    <mergeCell ref="C8:E8"/>
    <mergeCell ref="C9:E9"/>
    <mergeCell ref="C10:E10"/>
    <mergeCell ref="C11:E11"/>
    <mergeCell ref="C12:E12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B46:G46"/>
  </mergeCells>
  <phoneticPr fontId="22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1"/>
  <dimension ref="A1:BE78"/>
  <sheetViews>
    <sheetView workbookViewId="0">
      <selection sqref="A1:B1"/>
    </sheetView>
  </sheetViews>
  <sheetFormatPr defaultColWidth="9.109375" defaultRowHeight="13.2"/>
  <cols>
    <col min="1" max="1" width="5.88671875" style="1" customWidth="1"/>
    <col min="2" max="2" width="6.109375" style="1" customWidth="1"/>
    <col min="3" max="3" width="11.44140625" style="1" customWidth="1"/>
    <col min="4" max="4" width="15.88671875" style="1" customWidth="1"/>
    <col min="5" max="5" width="11.33203125" style="1" customWidth="1"/>
    <col min="6" max="6" width="10.88671875" style="1" customWidth="1"/>
    <col min="7" max="7" width="11" style="1" customWidth="1"/>
    <col min="8" max="8" width="11.109375" style="1" customWidth="1"/>
    <col min="9" max="9" width="10.6640625" style="1" customWidth="1"/>
    <col min="10" max="16384" width="9.109375" style="1"/>
  </cols>
  <sheetData>
    <row r="1" spans="1:57" ht="13.8" thickTop="1">
      <c r="A1" s="318" t="s">
        <v>2</v>
      </c>
      <c r="B1" s="319"/>
      <c r="C1" s="186" t="s">
        <v>105</v>
      </c>
      <c r="D1" s="187"/>
      <c r="E1" s="188"/>
      <c r="F1" s="187"/>
      <c r="G1" s="189" t="s">
        <v>75</v>
      </c>
      <c r="H1" s="190" t="s">
        <v>109</v>
      </c>
      <c r="I1" s="191"/>
    </row>
    <row r="2" spans="1:57" ht="13.8" thickBot="1">
      <c r="A2" s="320" t="s">
        <v>76</v>
      </c>
      <c r="B2" s="321"/>
      <c r="C2" s="192" t="s">
        <v>108</v>
      </c>
      <c r="D2" s="193"/>
      <c r="E2" s="194"/>
      <c r="F2" s="193"/>
      <c r="G2" s="322" t="s">
        <v>107</v>
      </c>
      <c r="H2" s="323"/>
      <c r="I2" s="324"/>
    </row>
    <row r="3" spans="1:57" ht="13.8" thickTop="1">
      <c r="F3" s="127"/>
    </row>
    <row r="4" spans="1:57" ht="19.5" customHeight="1">
      <c r="A4" s="195" t="s">
        <v>77</v>
      </c>
      <c r="B4" s="196"/>
      <c r="C4" s="196"/>
      <c r="D4" s="196"/>
      <c r="E4" s="197"/>
      <c r="F4" s="196"/>
      <c r="G4" s="196"/>
      <c r="H4" s="196"/>
      <c r="I4" s="196"/>
    </row>
    <row r="5" spans="1:57" ht="13.8" thickBot="1"/>
    <row r="6" spans="1:57" s="127" customFormat="1" ht="13.8" thickBot="1">
      <c r="A6" s="198"/>
      <c r="B6" s="199" t="s">
        <v>78</v>
      </c>
      <c r="C6" s="199"/>
      <c r="D6" s="200"/>
      <c r="E6" s="201" t="s">
        <v>25</v>
      </c>
      <c r="F6" s="202" t="s">
        <v>26</v>
      </c>
      <c r="G6" s="202" t="s">
        <v>27</v>
      </c>
      <c r="H6" s="202" t="s">
        <v>28</v>
      </c>
      <c r="I6" s="203" t="s">
        <v>29</v>
      </c>
    </row>
    <row r="7" spans="1:57" s="127" customFormat="1">
      <c r="A7" s="294" t="str">
        <f ca="1">'SO 001 001 Pol'!B7</f>
        <v>0</v>
      </c>
      <c r="B7" s="62" t="str">
        <f ca="1">'SO 001 001 Pol'!C7</f>
        <v>Přípravné a pomocné práce</v>
      </c>
      <c r="D7" s="204"/>
      <c r="E7" s="295">
        <f ca="1">'SO 001 001 Pol'!BA16</f>
        <v>0</v>
      </c>
      <c r="F7" s="296">
        <f ca="1">'SO 001 001 Pol'!BB16</f>
        <v>0</v>
      </c>
      <c r="G7" s="296">
        <f ca="1">'SO 001 001 Pol'!BC16</f>
        <v>0</v>
      </c>
      <c r="H7" s="296">
        <f ca="1">'SO 001 001 Pol'!BD16</f>
        <v>0</v>
      </c>
      <c r="I7" s="297">
        <f ca="1">'SO 001 001 Pol'!BE16</f>
        <v>0</v>
      </c>
    </row>
    <row r="8" spans="1:57" s="127" customFormat="1">
      <c r="A8" s="294" t="str">
        <f ca="1">'SO 001 001 Pol'!B17</f>
        <v>1</v>
      </c>
      <c r="B8" s="62" t="str">
        <f ca="1">'SO 001 001 Pol'!C17</f>
        <v>Zemní práce</v>
      </c>
      <c r="D8" s="204"/>
      <c r="E8" s="295">
        <f ca="1">'SO 001 001 Pol'!BA40</f>
        <v>0</v>
      </c>
      <c r="F8" s="296">
        <f ca="1">'SO 001 001 Pol'!BB40</f>
        <v>0</v>
      </c>
      <c r="G8" s="296">
        <f ca="1">'SO 001 001 Pol'!BC40</f>
        <v>0</v>
      </c>
      <c r="H8" s="296">
        <f ca="1">'SO 001 001 Pol'!BD40</f>
        <v>0</v>
      </c>
      <c r="I8" s="297">
        <f ca="1">'SO 001 001 Pol'!BE40</f>
        <v>0</v>
      </c>
    </row>
    <row r="9" spans="1:57" s="127" customFormat="1">
      <c r="A9" s="294" t="str">
        <f ca="1">'SO 001 001 Pol'!B41</f>
        <v>91</v>
      </c>
      <c r="B9" s="62" t="str">
        <f ca="1">'SO 001 001 Pol'!C41</f>
        <v>Doplňující práce na komunikaci</v>
      </c>
      <c r="D9" s="204"/>
      <c r="E9" s="295">
        <f ca="1">'SO 001 001 Pol'!BA44</f>
        <v>0</v>
      </c>
      <c r="F9" s="296">
        <f ca="1">'SO 001 001 Pol'!BB44</f>
        <v>0</v>
      </c>
      <c r="G9" s="296">
        <f ca="1">'SO 001 001 Pol'!BC44</f>
        <v>0</v>
      </c>
      <c r="H9" s="296">
        <f ca="1">'SO 001 001 Pol'!BD44</f>
        <v>0</v>
      </c>
      <c r="I9" s="297">
        <f ca="1">'SO 001 001 Pol'!BE44</f>
        <v>0</v>
      </c>
    </row>
    <row r="10" spans="1:57" s="127" customFormat="1">
      <c r="A10" s="294" t="str">
        <f ca="1">'SO 001 001 Pol'!B45</f>
        <v>96</v>
      </c>
      <c r="B10" s="62" t="str">
        <f ca="1">'SO 001 001 Pol'!C45</f>
        <v>Bourání konstrukcí</v>
      </c>
      <c r="D10" s="204"/>
      <c r="E10" s="295">
        <f ca="1">'SO 001 001 Pol'!BA53</f>
        <v>0</v>
      </c>
      <c r="F10" s="296">
        <f ca="1">'SO 001 001 Pol'!BB53</f>
        <v>0</v>
      </c>
      <c r="G10" s="296">
        <f ca="1">'SO 001 001 Pol'!BC53</f>
        <v>0</v>
      </c>
      <c r="H10" s="296">
        <f ca="1">'SO 001 001 Pol'!BD53</f>
        <v>0</v>
      </c>
      <c r="I10" s="297">
        <f ca="1">'SO 001 001 Pol'!BE53</f>
        <v>0</v>
      </c>
    </row>
    <row r="11" spans="1:57" s="127" customFormat="1">
      <c r="A11" s="294" t="str">
        <f ca="1">'SO 001 001 Pol'!B54</f>
        <v>99</v>
      </c>
      <c r="B11" s="62" t="str">
        <f ca="1">'SO 001 001 Pol'!C54</f>
        <v>Staveništní přesun hmot</v>
      </c>
      <c r="D11" s="204"/>
      <c r="E11" s="295">
        <f ca="1">'SO 001 001 Pol'!BA56</f>
        <v>0</v>
      </c>
      <c r="F11" s="296">
        <f ca="1">'SO 001 001 Pol'!BB56</f>
        <v>0</v>
      </c>
      <c r="G11" s="296">
        <f ca="1">'SO 001 001 Pol'!BC56</f>
        <v>0</v>
      </c>
      <c r="H11" s="296">
        <f ca="1">'SO 001 001 Pol'!BD56</f>
        <v>0</v>
      </c>
      <c r="I11" s="297">
        <f ca="1">'SO 001 001 Pol'!BE56</f>
        <v>0</v>
      </c>
    </row>
    <row r="12" spans="1:57" s="127" customFormat="1">
      <c r="A12" s="294" t="str">
        <f ca="1">'SO 001 001 Pol'!B57</f>
        <v>767</v>
      </c>
      <c r="B12" s="62" t="str">
        <f ca="1">'SO 001 001 Pol'!C57</f>
        <v>Konstrukce zámečnické</v>
      </c>
      <c r="D12" s="204"/>
      <c r="E12" s="295">
        <f ca="1">'SO 001 001 Pol'!BA63</f>
        <v>0</v>
      </c>
      <c r="F12" s="296">
        <f ca="1">'SO 001 001 Pol'!BB63</f>
        <v>0</v>
      </c>
      <c r="G12" s="296">
        <f ca="1">'SO 001 001 Pol'!BC63</f>
        <v>0</v>
      </c>
      <c r="H12" s="296">
        <f ca="1">'SO 001 001 Pol'!BD63</f>
        <v>0</v>
      </c>
      <c r="I12" s="297">
        <f ca="1">'SO 001 001 Pol'!BE63</f>
        <v>0</v>
      </c>
    </row>
    <row r="13" spans="1:57" s="127" customFormat="1" ht="13.8" thickBot="1">
      <c r="A13" s="294" t="str">
        <f ca="1">'SO 001 001 Pol'!B64</f>
        <v>D96</v>
      </c>
      <c r="B13" s="62" t="str">
        <f ca="1">'SO 001 001 Pol'!C64</f>
        <v>Přesuny suti a vybouraných hmot</v>
      </c>
      <c r="D13" s="204"/>
      <c r="E13" s="295">
        <f ca="1">'SO 001 001 Pol'!BA68</f>
        <v>0</v>
      </c>
      <c r="F13" s="296">
        <f ca="1">'SO 001 001 Pol'!BB68</f>
        <v>0</v>
      </c>
      <c r="G13" s="296">
        <f ca="1">'SO 001 001 Pol'!BC68</f>
        <v>0</v>
      </c>
      <c r="H13" s="296">
        <f ca="1">'SO 001 001 Pol'!BD68</f>
        <v>0</v>
      </c>
      <c r="I13" s="297">
        <f ca="1">'SO 001 001 Pol'!BE68</f>
        <v>0</v>
      </c>
    </row>
    <row r="14" spans="1:57" s="14" customFormat="1" ht="13.8" thickBot="1">
      <c r="A14" s="205"/>
      <c r="B14" s="206" t="s">
        <v>79</v>
      </c>
      <c r="C14" s="206"/>
      <c r="D14" s="207"/>
      <c r="E14" s="208">
        <f>SUM(E7:E13)</f>
        <v>0</v>
      </c>
      <c r="F14" s="209">
        <f>SUM(F7:F13)</f>
        <v>0</v>
      </c>
      <c r="G14" s="209">
        <f>SUM(G7:G13)</f>
        <v>0</v>
      </c>
      <c r="H14" s="209">
        <f>SUM(H7:H13)</f>
        <v>0</v>
      </c>
      <c r="I14" s="210">
        <f>SUM(I7:I13)</f>
        <v>0</v>
      </c>
    </row>
    <row r="15" spans="1:57">
      <c r="A15" s="127"/>
      <c r="B15" s="127"/>
      <c r="C15" s="127"/>
      <c r="D15" s="127"/>
      <c r="E15" s="127"/>
      <c r="F15" s="127"/>
      <c r="G15" s="127"/>
      <c r="H15" s="127"/>
      <c r="I15" s="127"/>
    </row>
    <row r="16" spans="1:57" ht="19.5" customHeight="1">
      <c r="A16" s="196" t="s">
        <v>80</v>
      </c>
      <c r="B16" s="196"/>
      <c r="C16" s="196"/>
      <c r="D16" s="196"/>
      <c r="E16" s="196"/>
      <c r="F16" s="196"/>
      <c r="G16" s="211"/>
      <c r="H16" s="196"/>
      <c r="I16" s="196"/>
      <c r="BA16" s="133"/>
      <c r="BB16" s="133"/>
      <c r="BC16" s="133"/>
      <c r="BD16" s="133"/>
      <c r="BE16" s="133"/>
    </row>
    <row r="17" spans="1:53" ht="13.8" thickBot="1"/>
    <row r="18" spans="1:53">
      <c r="A18" s="162" t="s">
        <v>81</v>
      </c>
      <c r="B18" s="163"/>
      <c r="C18" s="163"/>
      <c r="D18" s="212"/>
      <c r="E18" s="213" t="s">
        <v>82</v>
      </c>
      <c r="F18" s="214" t="s">
        <v>12</v>
      </c>
      <c r="G18" s="215" t="s">
        <v>83</v>
      </c>
      <c r="H18" s="216"/>
      <c r="I18" s="217" t="s">
        <v>82</v>
      </c>
    </row>
    <row r="19" spans="1:53">
      <c r="A19" s="156" t="s">
        <v>211</v>
      </c>
      <c r="B19" s="147"/>
      <c r="C19" s="147"/>
      <c r="D19" s="218"/>
      <c r="E19" s="219"/>
      <c r="F19" s="220"/>
      <c r="G19" s="221">
        <v>0</v>
      </c>
      <c r="H19" s="222"/>
      <c r="I19" s="223">
        <f t="shared" ref="I19:I26" si="0">E19+F19*G19/100</f>
        <v>0</v>
      </c>
      <c r="BA19" s="1">
        <v>0</v>
      </c>
    </row>
    <row r="20" spans="1:53">
      <c r="A20" s="156" t="s">
        <v>212</v>
      </c>
      <c r="B20" s="147"/>
      <c r="C20" s="147"/>
      <c r="D20" s="218"/>
      <c r="E20" s="219"/>
      <c r="F20" s="220"/>
      <c r="G20" s="221">
        <v>0</v>
      </c>
      <c r="H20" s="222"/>
      <c r="I20" s="223">
        <f t="shared" si="0"/>
        <v>0</v>
      </c>
      <c r="BA20" s="1">
        <v>0</v>
      </c>
    </row>
    <row r="21" spans="1:53">
      <c r="A21" s="156" t="s">
        <v>213</v>
      </c>
      <c r="B21" s="147"/>
      <c r="C21" s="147"/>
      <c r="D21" s="218"/>
      <c r="E21" s="219"/>
      <c r="F21" s="220"/>
      <c r="G21" s="221">
        <v>0</v>
      </c>
      <c r="H21" s="222"/>
      <c r="I21" s="223">
        <f t="shared" si="0"/>
        <v>0</v>
      </c>
      <c r="BA21" s="1">
        <v>0</v>
      </c>
    </row>
    <row r="22" spans="1:53">
      <c r="A22" s="156" t="s">
        <v>214</v>
      </c>
      <c r="B22" s="147"/>
      <c r="C22" s="147"/>
      <c r="D22" s="218"/>
      <c r="E22" s="219"/>
      <c r="F22" s="220"/>
      <c r="G22" s="221">
        <v>0</v>
      </c>
      <c r="H22" s="222"/>
      <c r="I22" s="223">
        <f t="shared" si="0"/>
        <v>0</v>
      </c>
      <c r="BA22" s="1">
        <v>0</v>
      </c>
    </row>
    <row r="23" spans="1:53">
      <c r="A23" s="156" t="s">
        <v>215</v>
      </c>
      <c r="B23" s="147"/>
      <c r="C23" s="147"/>
      <c r="D23" s="218"/>
      <c r="E23" s="219"/>
      <c r="F23" s="220"/>
      <c r="G23" s="221">
        <v>0</v>
      </c>
      <c r="H23" s="222"/>
      <c r="I23" s="223">
        <f t="shared" si="0"/>
        <v>0</v>
      </c>
      <c r="BA23" s="1">
        <v>1</v>
      </c>
    </row>
    <row r="24" spans="1:53">
      <c r="A24" s="156" t="s">
        <v>216</v>
      </c>
      <c r="B24" s="147"/>
      <c r="C24" s="147"/>
      <c r="D24" s="218"/>
      <c r="E24" s="219"/>
      <c r="F24" s="220"/>
      <c r="G24" s="221">
        <v>0</v>
      </c>
      <c r="H24" s="222"/>
      <c r="I24" s="223">
        <f t="shared" si="0"/>
        <v>0</v>
      </c>
      <c r="BA24" s="1">
        <v>1</v>
      </c>
    </row>
    <row r="25" spans="1:53">
      <c r="A25" s="156" t="s">
        <v>217</v>
      </c>
      <c r="B25" s="147"/>
      <c r="C25" s="147"/>
      <c r="D25" s="218"/>
      <c r="E25" s="219"/>
      <c r="F25" s="220"/>
      <c r="G25" s="221">
        <v>0</v>
      </c>
      <c r="H25" s="222"/>
      <c r="I25" s="223">
        <f t="shared" si="0"/>
        <v>0</v>
      </c>
      <c r="BA25" s="1">
        <v>2</v>
      </c>
    </row>
    <row r="26" spans="1:53">
      <c r="A26" s="156" t="s">
        <v>218</v>
      </c>
      <c r="B26" s="147"/>
      <c r="C26" s="147"/>
      <c r="D26" s="218"/>
      <c r="E26" s="219"/>
      <c r="F26" s="220"/>
      <c r="G26" s="221">
        <v>0</v>
      </c>
      <c r="H26" s="222"/>
      <c r="I26" s="223">
        <f t="shared" si="0"/>
        <v>0</v>
      </c>
      <c r="BA26" s="1">
        <v>2</v>
      </c>
    </row>
    <row r="27" spans="1:53" ht="13.8" thickBot="1">
      <c r="A27" s="224"/>
      <c r="B27" s="225" t="s">
        <v>84</v>
      </c>
      <c r="C27" s="226"/>
      <c r="D27" s="227"/>
      <c r="E27" s="228"/>
      <c r="F27" s="229"/>
      <c r="G27" s="229"/>
      <c r="H27" s="325">
        <f>SUM(I19:I26)</f>
        <v>0</v>
      </c>
      <c r="I27" s="326"/>
    </row>
    <row r="29" spans="1:53">
      <c r="B29" s="14"/>
      <c r="F29" s="230"/>
      <c r="G29" s="231"/>
      <c r="H29" s="231"/>
      <c r="I29" s="46"/>
    </row>
    <row r="30" spans="1:53">
      <c r="F30" s="230"/>
      <c r="G30" s="231"/>
      <c r="H30" s="231"/>
      <c r="I30" s="46"/>
    </row>
    <row r="31" spans="1:53">
      <c r="F31" s="230"/>
      <c r="G31" s="231"/>
      <c r="H31" s="231"/>
      <c r="I31" s="46"/>
    </row>
    <row r="32" spans="1:53">
      <c r="F32" s="230"/>
      <c r="G32" s="231"/>
      <c r="H32" s="231"/>
      <c r="I32" s="46"/>
    </row>
    <row r="33" spans="6:9">
      <c r="F33" s="230"/>
      <c r="G33" s="231"/>
      <c r="H33" s="231"/>
      <c r="I33" s="46"/>
    </row>
    <row r="34" spans="6:9">
      <c r="F34" s="230"/>
      <c r="G34" s="231"/>
      <c r="H34" s="231"/>
      <c r="I34" s="46"/>
    </row>
    <row r="35" spans="6:9">
      <c r="F35" s="230"/>
      <c r="G35" s="231"/>
      <c r="H35" s="231"/>
      <c r="I35" s="46"/>
    </row>
    <row r="36" spans="6:9">
      <c r="F36" s="230"/>
      <c r="G36" s="231"/>
      <c r="H36" s="231"/>
      <c r="I36" s="46"/>
    </row>
    <row r="37" spans="6:9">
      <c r="F37" s="230"/>
      <c r="G37" s="231"/>
      <c r="H37" s="231"/>
      <c r="I37" s="46"/>
    </row>
    <row r="38" spans="6:9">
      <c r="F38" s="230"/>
      <c r="G38" s="231"/>
      <c r="H38" s="231"/>
      <c r="I38" s="46"/>
    </row>
    <row r="39" spans="6:9">
      <c r="F39" s="230"/>
      <c r="G39" s="231"/>
      <c r="H39" s="231"/>
      <c r="I39" s="46"/>
    </row>
    <row r="40" spans="6:9">
      <c r="F40" s="230"/>
      <c r="G40" s="231"/>
      <c r="H40" s="231"/>
      <c r="I40" s="46"/>
    </row>
    <row r="41" spans="6:9">
      <c r="F41" s="230"/>
      <c r="G41" s="231"/>
      <c r="H41" s="231"/>
      <c r="I41" s="46"/>
    </row>
    <row r="42" spans="6:9">
      <c r="F42" s="230"/>
      <c r="G42" s="231"/>
      <c r="H42" s="231"/>
      <c r="I42" s="46"/>
    </row>
    <row r="43" spans="6:9">
      <c r="F43" s="230"/>
      <c r="G43" s="231"/>
      <c r="H43" s="231"/>
      <c r="I43" s="46"/>
    </row>
    <row r="44" spans="6:9">
      <c r="F44" s="230"/>
      <c r="G44" s="231"/>
      <c r="H44" s="231"/>
      <c r="I44" s="46"/>
    </row>
    <row r="45" spans="6:9">
      <c r="F45" s="230"/>
      <c r="G45" s="231"/>
      <c r="H45" s="231"/>
      <c r="I45" s="46"/>
    </row>
    <row r="46" spans="6:9">
      <c r="F46" s="230"/>
      <c r="G46" s="231"/>
      <c r="H46" s="231"/>
      <c r="I46" s="46"/>
    </row>
    <row r="47" spans="6:9">
      <c r="F47" s="230"/>
      <c r="G47" s="231"/>
      <c r="H47" s="231"/>
      <c r="I47" s="46"/>
    </row>
    <row r="48" spans="6:9">
      <c r="F48" s="230"/>
      <c r="G48" s="231"/>
      <c r="H48" s="231"/>
      <c r="I48" s="46"/>
    </row>
    <row r="49" spans="6:9">
      <c r="F49" s="230"/>
      <c r="G49" s="231"/>
      <c r="H49" s="231"/>
      <c r="I49" s="46"/>
    </row>
    <row r="50" spans="6:9">
      <c r="F50" s="230"/>
      <c r="G50" s="231"/>
      <c r="H50" s="231"/>
      <c r="I50" s="46"/>
    </row>
    <row r="51" spans="6:9">
      <c r="F51" s="230"/>
      <c r="G51" s="231"/>
      <c r="H51" s="231"/>
      <c r="I51" s="46"/>
    </row>
    <row r="52" spans="6:9">
      <c r="F52" s="230"/>
      <c r="G52" s="231"/>
      <c r="H52" s="231"/>
      <c r="I52" s="46"/>
    </row>
    <row r="53" spans="6:9">
      <c r="F53" s="230"/>
      <c r="G53" s="231"/>
      <c r="H53" s="231"/>
      <c r="I53" s="46"/>
    </row>
    <row r="54" spans="6:9">
      <c r="F54" s="230"/>
      <c r="G54" s="231"/>
      <c r="H54" s="231"/>
      <c r="I54" s="46"/>
    </row>
    <row r="55" spans="6:9">
      <c r="F55" s="230"/>
      <c r="G55" s="231"/>
      <c r="H55" s="231"/>
      <c r="I55" s="46"/>
    </row>
    <row r="56" spans="6:9">
      <c r="F56" s="230"/>
      <c r="G56" s="231"/>
      <c r="H56" s="231"/>
      <c r="I56" s="46"/>
    </row>
    <row r="57" spans="6:9">
      <c r="F57" s="230"/>
      <c r="G57" s="231"/>
      <c r="H57" s="231"/>
      <c r="I57" s="46"/>
    </row>
    <row r="58" spans="6:9">
      <c r="F58" s="230"/>
      <c r="G58" s="231"/>
      <c r="H58" s="231"/>
      <c r="I58" s="46"/>
    </row>
    <row r="59" spans="6:9">
      <c r="F59" s="230"/>
      <c r="G59" s="231"/>
      <c r="H59" s="231"/>
      <c r="I59" s="46"/>
    </row>
    <row r="60" spans="6:9">
      <c r="F60" s="230"/>
      <c r="G60" s="231"/>
      <c r="H60" s="231"/>
      <c r="I60" s="46"/>
    </row>
    <row r="61" spans="6:9">
      <c r="F61" s="230"/>
      <c r="G61" s="231"/>
      <c r="H61" s="231"/>
      <c r="I61" s="46"/>
    </row>
    <row r="62" spans="6:9">
      <c r="F62" s="230"/>
      <c r="G62" s="231"/>
      <c r="H62" s="231"/>
      <c r="I62" s="46"/>
    </row>
    <row r="63" spans="6:9">
      <c r="F63" s="230"/>
      <c r="G63" s="231"/>
      <c r="H63" s="231"/>
      <c r="I63" s="46"/>
    </row>
    <row r="64" spans="6:9">
      <c r="F64" s="230"/>
      <c r="G64" s="231"/>
      <c r="H64" s="231"/>
      <c r="I64" s="46"/>
    </row>
    <row r="65" spans="6:9">
      <c r="F65" s="230"/>
      <c r="G65" s="231"/>
      <c r="H65" s="231"/>
      <c r="I65" s="46"/>
    </row>
    <row r="66" spans="6:9">
      <c r="F66" s="230"/>
      <c r="G66" s="231"/>
      <c r="H66" s="231"/>
      <c r="I66" s="46"/>
    </row>
    <row r="67" spans="6:9">
      <c r="F67" s="230"/>
      <c r="G67" s="231"/>
      <c r="H67" s="231"/>
      <c r="I67" s="46"/>
    </row>
    <row r="68" spans="6:9">
      <c r="F68" s="230"/>
      <c r="G68" s="231"/>
      <c r="H68" s="231"/>
      <c r="I68" s="46"/>
    </row>
    <row r="69" spans="6:9">
      <c r="F69" s="230"/>
      <c r="G69" s="231"/>
      <c r="H69" s="231"/>
      <c r="I69" s="46"/>
    </row>
    <row r="70" spans="6:9">
      <c r="F70" s="230"/>
      <c r="G70" s="231"/>
      <c r="H70" s="231"/>
      <c r="I70" s="46"/>
    </row>
    <row r="71" spans="6:9">
      <c r="F71" s="230"/>
      <c r="G71" s="231"/>
      <c r="H71" s="231"/>
      <c r="I71" s="46"/>
    </row>
    <row r="72" spans="6:9">
      <c r="F72" s="230"/>
      <c r="G72" s="231"/>
      <c r="H72" s="231"/>
      <c r="I72" s="46"/>
    </row>
    <row r="73" spans="6:9">
      <c r="F73" s="230"/>
      <c r="G73" s="231"/>
      <c r="H73" s="231"/>
      <c r="I73" s="46"/>
    </row>
    <row r="74" spans="6:9">
      <c r="F74" s="230"/>
      <c r="G74" s="231"/>
      <c r="H74" s="231"/>
      <c r="I74" s="46"/>
    </row>
    <row r="75" spans="6:9">
      <c r="F75" s="230"/>
      <c r="G75" s="231"/>
      <c r="H75" s="231"/>
      <c r="I75" s="46"/>
    </row>
    <row r="76" spans="6:9">
      <c r="F76" s="230"/>
      <c r="G76" s="231"/>
      <c r="H76" s="231"/>
      <c r="I76" s="46"/>
    </row>
    <row r="77" spans="6:9">
      <c r="F77" s="230"/>
      <c r="G77" s="231"/>
      <c r="H77" s="231"/>
      <c r="I77" s="46"/>
    </row>
    <row r="78" spans="6:9">
      <c r="F78" s="230"/>
      <c r="G78" s="231"/>
      <c r="H78" s="231"/>
      <c r="I78" s="46"/>
    </row>
  </sheetData>
  <mergeCells count="4">
    <mergeCell ref="A1:B1"/>
    <mergeCell ref="A2:B2"/>
    <mergeCell ref="G2:I2"/>
    <mergeCell ref="H27:I27"/>
  </mergeCells>
  <phoneticPr fontId="22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2"/>
  <dimension ref="A1:CB141"/>
  <sheetViews>
    <sheetView showGridLines="0" showZeros="0" zoomScaleSheetLayoutView="100" workbookViewId="0">
      <selection sqref="A1:G1"/>
    </sheetView>
  </sheetViews>
  <sheetFormatPr defaultColWidth="9.109375" defaultRowHeight="13.2"/>
  <cols>
    <col min="1" max="1" width="4.44140625" style="232" customWidth="1"/>
    <col min="2" max="2" width="11.5546875" style="232" customWidth="1"/>
    <col min="3" max="3" width="40.44140625" style="232" customWidth="1"/>
    <col min="4" max="4" width="5.5546875" style="232" customWidth="1"/>
    <col min="5" max="5" width="8.5546875" style="242" customWidth="1"/>
    <col min="6" max="6" width="9.88671875" style="232" customWidth="1"/>
    <col min="7" max="7" width="13.88671875" style="232" customWidth="1"/>
    <col min="8" max="8" width="11.6640625" style="232" customWidth="1"/>
    <col min="9" max="9" width="11.5546875" style="232" customWidth="1"/>
    <col min="10" max="10" width="11" style="232" customWidth="1"/>
    <col min="11" max="11" width="10.44140625" style="232" customWidth="1"/>
    <col min="12" max="12" width="75.44140625" style="232" customWidth="1"/>
    <col min="13" max="13" width="45.33203125" style="232" customWidth="1"/>
    <col min="14" max="16384" width="9.109375" style="232"/>
  </cols>
  <sheetData>
    <row r="1" spans="1:80" ht="15.6">
      <c r="A1" s="332" t="s">
        <v>102</v>
      </c>
      <c r="B1" s="332"/>
      <c r="C1" s="332"/>
      <c r="D1" s="332"/>
      <c r="E1" s="332"/>
      <c r="F1" s="332"/>
      <c r="G1" s="332"/>
    </row>
    <row r="2" spans="1:80" ht="14.25" customHeight="1" thickBot="1">
      <c r="B2" s="233"/>
      <c r="C2" s="234"/>
      <c r="D2" s="234"/>
      <c r="E2" s="235"/>
      <c r="F2" s="234"/>
      <c r="G2" s="234"/>
    </row>
    <row r="3" spans="1:80" ht="13.8" thickTop="1">
      <c r="A3" s="318" t="s">
        <v>2</v>
      </c>
      <c r="B3" s="319"/>
      <c r="C3" s="186" t="s">
        <v>105</v>
      </c>
      <c r="D3" s="236"/>
      <c r="E3" s="237" t="s">
        <v>85</v>
      </c>
      <c r="F3" s="238" t="str">
        <f ca="1">'SO 001 001 Rek'!H1</f>
        <v>001</v>
      </c>
      <c r="G3" s="239"/>
    </row>
    <row r="4" spans="1:80" ht="13.8" thickBot="1">
      <c r="A4" s="333" t="s">
        <v>76</v>
      </c>
      <c r="B4" s="321"/>
      <c r="C4" s="192" t="s">
        <v>108</v>
      </c>
      <c r="D4" s="240"/>
      <c r="E4" s="334" t="str">
        <f ca="1">'SO 001 001 Rek'!G2</f>
        <v>Bourací a přípravné práce</v>
      </c>
      <c r="F4" s="335"/>
      <c r="G4" s="336"/>
    </row>
    <row r="5" spans="1:80" ht="13.8" thickTop="1">
      <c r="A5" s="241"/>
      <c r="G5" s="243"/>
    </row>
    <row r="6" spans="1:80" ht="27" customHeight="1">
      <c r="A6" s="244" t="s">
        <v>86</v>
      </c>
      <c r="B6" s="245" t="s">
        <v>87</v>
      </c>
      <c r="C6" s="245" t="s">
        <v>88</v>
      </c>
      <c r="D6" s="245" t="s">
        <v>89</v>
      </c>
      <c r="E6" s="246" t="s">
        <v>90</v>
      </c>
      <c r="F6" s="245" t="s">
        <v>91</v>
      </c>
      <c r="G6" s="247" t="s">
        <v>92</v>
      </c>
      <c r="H6" s="248" t="s">
        <v>93</v>
      </c>
      <c r="I6" s="248" t="s">
        <v>94</v>
      </c>
      <c r="J6" s="248" t="s">
        <v>95</v>
      </c>
      <c r="K6" s="248" t="s">
        <v>96</v>
      </c>
    </row>
    <row r="7" spans="1:80">
      <c r="A7" s="249" t="s">
        <v>97</v>
      </c>
      <c r="B7" s="250" t="s">
        <v>110</v>
      </c>
      <c r="C7" s="251" t="s">
        <v>111</v>
      </c>
      <c r="D7" s="252"/>
      <c r="E7" s="253"/>
      <c r="F7" s="253"/>
      <c r="G7" s="254"/>
      <c r="H7" s="255"/>
      <c r="I7" s="256"/>
      <c r="J7" s="257"/>
      <c r="K7" s="258"/>
      <c r="O7" s="259">
        <v>1</v>
      </c>
    </row>
    <row r="8" spans="1:80">
      <c r="A8" s="260">
        <v>1</v>
      </c>
      <c r="B8" s="261" t="s">
        <v>113</v>
      </c>
      <c r="C8" s="262" t="s">
        <v>114</v>
      </c>
      <c r="D8" s="263" t="s">
        <v>115</v>
      </c>
      <c r="E8" s="264">
        <v>1</v>
      </c>
      <c r="F8" s="264">
        <v>0</v>
      </c>
      <c r="G8" s="265">
        <f>E8*F8</f>
        <v>0</v>
      </c>
      <c r="H8" s="266">
        <v>0</v>
      </c>
      <c r="I8" s="267">
        <f>E8*H8</f>
        <v>0</v>
      </c>
      <c r="J8" s="266"/>
      <c r="K8" s="267">
        <f>E8*J8</f>
        <v>0</v>
      </c>
      <c r="O8" s="259">
        <v>2</v>
      </c>
      <c r="AA8" s="232">
        <v>12</v>
      </c>
      <c r="AB8" s="232">
        <v>0</v>
      </c>
      <c r="AC8" s="232">
        <v>24</v>
      </c>
      <c r="AZ8" s="232">
        <v>1</v>
      </c>
      <c r="BA8" s="232">
        <f>IF(AZ8=1,G8,0)</f>
        <v>0</v>
      </c>
      <c r="BB8" s="232">
        <f>IF(AZ8=2,G8,0)</f>
        <v>0</v>
      </c>
      <c r="BC8" s="232">
        <f>IF(AZ8=3,G8,0)</f>
        <v>0</v>
      </c>
      <c r="BD8" s="232">
        <f>IF(AZ8=4,G8,0)</f>
        <v>0</v>
      </c>
      <c r="BE8" s="232">
        <f>IF(AZ8=5,G8,0)</f>
        <v>0</v>
      </c>
      <c r="CA8" s="259">
        <v>12</v>
      </c>
      <c r="CB8" s="259">
        <v>0</v>
      </c>
    </row>
    <row r="9" spans="1:80">
      <c r="A9" s="268"/>
      <c r="B9" s="269"/>
      <c r="C9" s="329" t="s">
        <v>116</v>
      </c>
      <c r="D9" s="330"/>
      <c r="E9" s="330"/>
      <c r="F9" s="330"/>
      <c r="G9" s="331"/>
      <c r="I9" s="270"/>
      <c r="K9" s="270"/>
      <c r="L9" s="271" t="s">
        <v>116</v>
      </c>
      <c r="O9" s="259">
        <v>3</v>
      </c>
    </row>
    <row r="10" spans="1:80">
      <c r="A10" s="260">
        <v>2</v>
      </c>
      <c r="B10" s="261" t="s">
        <v>117</v>
      </c>
      <c r="C10" s="262" t="s">
        <v>118</v>
      </c>
      <c r="D10" s="263" t="s">
        <v>115</v>
      </c>
      <c r="E10" s="264">
        <v>1</v>
      </c>
      <c r="F10" s="264">
        <v>0</v>
      </c>
      <c r="G10" s="265">
        <f>E10*F10</f>
        <v>0</v>
      </c>
      <c r="H10" s="266">
        <v>0</v>
      </c>
      <c r="I10" s="267">
        <f>E10*H10</f>
        <v>0</v>
      </c>
      <c r="J10" s="266"/>
      <c r="K10" s="267">
        <f>E10*J10</f>
        <v>0</v>
      </c>
      <c r="O10" s="259">
        <v>2</v>
      </c>
      <c r="AA10" s="232">
        <v>12</v>
      </c>
      <c r="AB10" s="232">
        <v>0</v>
      </c>
      <c r="AC10" s="232">
        <v>25</v>
      </c>
      <c r="AZ10" s="232">
        <v>1</v>
      </c>
      <c r="BA10" s="232">
        <f>IF(AZ10=1,G10,0)</f>
        <v>0</v>
      </c>
      <c r="BB10" s="232">
        <f>IF(AZ10=2,G10,0)</f>
        <v>0</v>
      </c>
      <c r="BC10" s="232">
        <f>IF(AZ10=3,G10,0)</f>
        <v>0</v>
      </c>
      <c r="BD10" s="232">
        <f>IF(AZ10=4,G10,0)</f>
        <v>0</v>
      </c>
      <c r="BE10" s="232">
        <f>IF(AZ10=5,G10,0)</f>
        <v>0</v>
      </c>
      <c r="CA10" s="259">
        <v>12</v>
      </c>
      <c r="CB10" s="259">
        <v>0</v>
      </c>
    </row>
    <row r="11" spans="1:80">
      <c r="A11" s="268"/>
      <c r="B11" s="269"/>
      <c r="C11" s="329" t="s">
        <v>119</v>
      </c>
      <c r="D11" s="330"/>
      <c r="E11" s="330"/>
      <c r="F11" s="330"/>
      <c r="G11" s="331"/>
      <c r="I11" s="270"/>
      <c r="K11" s="270"/>
      <c r="L11" s="271" t="s">
        <v>119</v>
      </c>
      <c r="O11" s="259">
        <v>3</v>
      </c>
    </row>
    <row r="12" spans="1:80">
      <c r="A12" s="260">
        <v>3</v>
      </c>
      <c r="B12" s="261" t="s">
        <v>120</v>
      </c>
      <c r="C12" s="262" t="s">
        <v>121</v>
      </c>
      <c r="D12" s="263" t="s">
        <v>122</v>
      </c>
      <c r="E12" s="264">
        <v>1</v>
      </c>
      <c r="F12" s="264">
        <v>0</v>
      </c>
      <c r="G12" s="265">
        <f>E12*F12</f>
        <v>0</v>
      </c>
      <c r="H12" s="266">
        <v>0</v>
      </c>
      <c r="I12" s="267">
        <f>E12*H12</f>
        <v>0</v>
      </c>
      <c r="J12" s="266"/>
      <c r="K12" s="267">
        <f>E12*J12</f>
        <v>0</v>
      </c>
      <c r="O12" s="259">
        <v>2</v>
      </c>
      <c r="AA12" s="232">
        <v>12</v>
      </c>
      <c r="AB12" s="232">
        <v>0</v>
      </c>
      <c r="AC12" s="232">
        <v>26</v>
      </c>
      <c r="AZ12" s="232">
        <v>1</v>
      </c>
      <c r="BA12" s="232">
        <f>IF(AZ12=1,G12,0)</f>
        <v>0</v>
      </c>
      <c r="BB12" s="232">
        <f>IF(AZ12=2,G12,0)</f>
        <v>0</v>
      </c>
      <c r="BC12" s="232">
        <f>IF(AZ12=3,G12,0)</f>
        <v>0</v>
      </c>
      <c r="BD12" s="232">
        <f>IF(AZ12=4,G12,0)</f>
        <v>0</v>
      </c>
      <c r="BE12" s="232">
        <f>IF(AZ12=5,G12,0)</f>
        <v>0</v>
      </c>
      <c r="CA12" s="259">
        <v>12</v>
      </c>
      <c r="CB12" s="259">
        <v>0</v>
      </c>
    </row>
    <row r="13" spans="1:80">
      <c r="A13" s="268"/>
      <c r="B13" s="269"/>
      <c r="C13" s="329" t="s">
        <v>123</v>
      </c>
      <c r="D13" s="330"/>
      <c r="E13" s="330"/>
      <c r="F13" s="330"/>
      <c r="G13" s="331"/>
      <c r="I13" s="270"/>
      <c r="K13" s="270"/>
      <c r="L13" s="271" t="s">
        <v>123</v>
      </c>
      <c r="O13" s="259">
        <v>3</v>
      </c>
    </row>
    <row r="14" spans="1:80">
      <c r="A14" s="260">
        <v>4</v>
      </c>
      <c r="B14" s="261" t="s">
        <v>124</v>
      </c>
      <c r="C14" s="262" t="s">
        <v>125</v>
      </c>
      <c r="D14" s="263" t="s">
        <v>115</v>
      </c>
      <c r="E14" s="264">
        <v>1</v>
      </c>
      <c r="F14" s="264">
        <v>0</v>
      </c>
      <c r="G14" s="265">
        <f>E14*F14</f>
        <v>0</v>
      </c>
      <c r="H14" s="266">
        <v>0</v>
      </c>
      <c r="I14" s="267">
        <f>E14*H14</f>
        <v>0</v>
      </c>
      <c r="J14" s="266"/>
      <c r="K14" s="267">
        <f>E14*J14</f>
        <v>0</v>
      </c>
      <c r="O14" s="259">
        <v>2</v>
      </c>
      <c r="AA14" s="232">
        <v>12</v>
      </c>
      <c r="AB14" s="232">
        <v>0</v>
      </c>
      <c r="AC14" s="232">
        <v>27</v>
      </c>
      <c r="AZ14" s="232">
        <v>1</v>
      </c>
      <c r="BA14" s="232">
        <f>IF(AZ14=1,G14,0)</f>
        <v>0</v>
      </c>
      <c r="BB14" s="232">
        <f>IF(AZ14=2,G14,0)</f>
        <v>0</v>
      </c>
      <c r="BC14" s="232">
        <f>IF(AZ14=3,G14,0)</f>
        <v>0</v>
      </c>
      <c r="BD14" s="232">
        <f>IF(AZ14=4,G14,0)</f>
        <v>0</v>
      </c>
      <c r="BE14" s="232">
        <f>IF(AZ14=5,G14,0)</f>
        <v>0</v>
      </c>
      <c r="CA14" s="259">
        <v>12</v>
      </c>
      <c r="CB14" s="259">
        <v>0</v>
      </c>
    </row>
    <row r="15" spans="1:80">
      <c r="A15" s="260">
        <v>5</v>
      </c>
      <c r="B15" s="261" t="s">
        <v>126</v>
      </c>
      <c r="C15" s="262" t="s">
        <v>127</v>
      </c>
      <c r="D15" s="263" t="s">
        <v>115</v>
      </c>
      <c r="E15" s="264">
        <v>1</v>
      </c>
      <c r="F15" s="264">
        <v>0</v>
      </c>
      <c r="G15" s="265">
        <f>E15*F15</f>
        <v>0</v>
      </c>
      <c r="H15" s="266">
        <v>0</v>
      </c>
      <c r="I15" s="267">
        <f>E15*H15</f>
        <v>0</v>
      </c>
      <c r="J15" s="266"/>
      <c r="K15" s="267">
        <f>E15*J15</f>
        <v>0</v>
      </c>
      <c r="O15" s="259">
        <v>2</v>
      </c>
      <c r="AA15" s="232">
        <v>12</v>
      </c>
      <c r="AB15" s="232">
        <v>0</v>
      </c>
      <c r="AC15" s="232">
        <v>28</v>
      </c>
      <c r="AZ15" s="232">
        <v>1</v>
      </c>
      <c r="BA15" s="232">
        <f>IF(AZ15=1,G15,0)</f>
        <v>0</v>
      </c>
      <c r="BB15" s="232">
        <f>IF(AZ15=2,G15,0)</f>
        <v>0</v>
      </c>
      <c r="BC15" s="232">
        <f>IF(AZ15=3,G15,0)</f>
        <v>0</v>
      </c>
      <c r="BD15" s="232">
        <f>IF(AZ15=4,G15,0)</f>
        <v>0</v>
      </c>
      <c r="BE15" s="232">
        <f>IF(AZ15=5,G15,0)</f>
        <v>0</v>
      </c>
      <c r="CA15" s="259">
        <v>12</v>
      </c>
      <c r="CB15" s="259">
        <v>0</v>
      </c>
    </row>
    <row r="16" spans="1:80">
      <c r="A16" s="278"/>
      <c r="B16" s="279" t="s">
        <v>100</v>
      </c>
      <c r="C16" s="280" t="s">
        <v>112</v>
      </c>
      <c r="D16" s="281"/>
      <c r="E16" s="282"/>
      <c r="F16" s="283"/>
      <c r="G16" s="284">
        <f>SUM(G7:G15)</f>
        <v>0</v>
      </c>
      <c r="H16" s="285"/>
      <c r="I16" s="286">
        <f>SUM(I7:I15)</f>
        <v>0</v>
      </c>
      <c r="J16" s="285"/>
      <c r="K16" s="286">
        <f>SUM(K7:K15)</f>
        <v>0</v>
      </c>
      <c r="O16" s="259">
        <v>4</v>
      </c>
      <c r="BA16" s="287">
        <f>SUM(BA7:BA15)</f>
        <v>0</v>
      </c>
      <c r="BB16" s="287">
        <f>SUM(BB7:BB15)</f>
        <v>0</v>
      </c>
      <c r="BC16" s="287">
        <f>SUM(BC7:BC15)</f>
        <v>0</v>
      </c>
      <c r="BD16" s="287">
        <f>SUM(BD7:BD15)</f>
        <v>0</v>
      </c>
      <c r="BE16" s="287">
        <f>SUM(BE7:BE15)</f>
        <v>0</v>
      </c>
    </row>
    <row r="17" spans="1:80">
      <c r="A17" s="249" t="s">
        <v>97</v>
      </c>
      <c r="B17" s="250" t="s">
        <v>98</v>
      </c>
      <c r="C17" s="251" t="s">
        <v>99</v>
      </c>
      <c r="D17" s="252"/>
      <c r="E17" s="253"/>
      <c r="F17" s="253"/>
      <c r="G17" s="254"/>
      <c r="H17" s="255"/>
      <c r="I17" s="256"/>
      <c r="J17" s="257"/>
      <c r="K17" s="258"/>
      <c r="O17" s="259">
        <v>1</v>
      </c>
    </row>
    <row r="18" spans="1:80">
      <c r="A18" s="260">
        <v>6</v>
      </c>
      <c r="B18" s="261" t="s">
        <v>129</v>
      </c>
      <c r="C18" s="262" t="s">
        <v>130</v>
      </c>
      <c r="D18" s="263" t="s">
        <v>131</v>
      </c>
      <c r="E18" s="264">
        <v>70</v>
      </c>
      <c r="F18" s="264">
        <v>0</v>
      </c>
      <c r="G18" s="265">
        <f>E18*F18</f>
        <v>0</v>
      </c>
      <c r="H18" s="266">
        <v>0</v>
      </c>
      <c r="I18" s="267">
        <f>E18*H18</f>
        <v>0</v>
      </c>
      <c r="J18" s="266">
        <v>0</v>
      </c>
      <c r="K18" s="267">
        <f>E18*J18</f>
        <v>0</v>
      </c>
      <c r="O18" s="259">
        <v>2</v>
      </c>
      <c r="AA18" s="232">
        <v>1</v>
      </c>
      <c r="AB18" s="232">
        <v>1</v>
      </c>
      <c r="AC18" s="232">
        <v>1</v>
      </c>
      <c r="AZ18" s="232">
        <v>1</v>
      </c>
      <c r="BA18" s="232">
        <f>IF(AZ18=1,G18,0)</f>
        <v>0</v>
      </c>
      <c r="BB18" s="232">
        <f>IF(AZ18=2,G18,0)</f>
        <v>0</v>
      </c>
      <c r="BC18" s="232">
        <f>IF(AZ18=3,G18,0)</f>
        <v>0</v>
      </c>
      <c r="BD18" s="232">
        <f>IF(AZ18=4,G18,0)</f>
        <v>0</v>
      </c>
      <c r="BE18" s="232">
        <f>IF(AZ18=5,G18,0)</f>
        <v>0</v>
      </c>
      <c r="CA18" s="259">
        <v>1</v>
      </c>
      <c r="CB18" s="259">
        <v>1</v>
      </c>
    </row>
    <row r="19" spans="1:80">
      <c r="A19" s="260">
        <v>7</v>
      </c>
      <c r="B19" s="261" t="s">
        <v>132</v>
      </c>
      <c r="C19" s="262" t="s">
        <v>133</v>
      </c>
      <c r="D19" s="263" t="s">
        <v>131</v>
      </c>
      <c r="E19" s="264">
        <v>25.18</v>
      </c>
      <c r="F19" s="264">
        <v>0</v>
      </c>
      <c r="G19" s="265">
        <f>E19*F19</f>
        <v>0</v>
      </c>
      <c r="H19" s="266">
        <v>0</v>
      </c>
      <c r="I19" s="267">
        <f>E19*H19</f>
        <v>0</v>
      </c>
      <c r="J19" s="266">
        <v>-0.4</v>
      </c>
      <c r="K19" s="267">
        <f>E19*J19</f>
        <v>-10.072000000000001</v>
      </c>
      <c r="O19" s="259">
        <v>2</v>
      </c>
      <c r="AA19" s="232">
        <v>1</v>
      </c>
      <c r="AB19" s="232">
        <v>1</v>
      </c>
      <c r="AC19" s="232">
        <v>1</v>
      </c>
      <c r="AZ19" s="232">
        <v>1</v>
      </c>
      <c r="BA19" s="232">
        <f>IF(AZ19=1,G19,0)</f>
        <v>0</v>
      </c>
      <c r="BB19" s="232">
        <f>IF(AZ19=2,G19,0)</f>
        <v>0</v>
      </c>
      <c r="BC19" s="232">
        <f>IF(AZ19=3,G19,0)</f>
        <v>0</v>
      </c>
      <c r="BD19" s="232">
        <f>IF(AZ19=4,G19,0)</f>
        <v>0</v>
      </c>
      <c r="BE19" s="232">
        <f>IF(AZ19=5,G19,0)</f>
        <v>0</v>
      </c>
      <c r="CA19" s="259">
        <v>1</v>
      </c>
      <c r="CB19" s="259">
        <v>1</v>
      </c>
    </row>
    <row r="20" spans="1:80">
      <c r="A20" s="268"/>
      <c r="B20" s="272"/>
      <c r="C20" s="327" t="s">
        <v>134</v>
      </c>
      <c r="D20" s="328"/>
      <c r="E20" s="273">
        <v>25.18</v>
      </c>
      <c r="F20" s="274"/>
      <c r="G20" s="275"/>
      <c r="H20" s="276"/>
      <c r="I20" s="270"/>
      <c r="J20" s="277"/>
      <c r="K20" s="270"/>
      <c r="M20" s="271" t="s">
        <v>134</v>
      </c>
      <c r="O20" s="259"/>
    </row>
    <row r="21" spans="1:80">
      <c r="A21" s="260">
        <v>8</v>
      </c>
      <c r="B21" s="261" t="s">
        <v>135</v>
      </c>
      <c r="C21" s="262" t="s">
        <v>136</v>
      </c>
      <c r="D21" s="263" t="s">
        <v>131</v>
      </c>
      <c r="E21" s="264">
        <v>26.78</v>
      </c>
      <c r="F21" s="264">
        <v>0</v>
      </c>
      <c r="G21" s="265">
        <f>E21*F21</f>
        <v>0</v>
      </c>
      <c r="H21" s="266">
        <v>0</v>
      </c>
      <c r="I21" s="267">
        <f>E21*H21</f>
        <v>0</v>
      </c>
      <c r="J21" s="266">
        <v>-0.316</v>
      </c>
      <c r="K21" s="267">
        <f>E21*J21</f>
        <v>-8.4624800000000011</v>
      </c>
      <c r="O21" s="259">
        <v>2</v>
      </c>
      <c r="AA21" s="232">
        <v>1</v>
      </c>
      <c r="AB21" s="232">
        <v>1</v>
      </c>
      <c r="AC21" s="232">
        <v>1</v>
      </c>
      <c r="AZ21" s="232">
        <v>1</v>
      </c>
      <c r="BA21" s="232">
        <f>IF(AZ21=1,G21,0)</f>
        <v>0</v>
      </c>
      <c r="BB21" s="232">
        <f>IF(AZ21=2,G21,0)</f>
        <v>0</v>
      </c>
      <c r="BC21" s="232">
        <f>IF(AZ21=3,G21,0)</f>
        <v>0</v>
      </c>
      <c r="BD21" s="232">
        <f>IF(AZ21=4,G21,0)</f>
        <v>0</v>
      </c>
      <c r="BE21" s="232">
        <f>IF(AZ21=5,G21,0)</f>
        <v>0</v>
      </c>
      <c r="CA21" s="259">
        <v>1</v>
      </c>
      <c r="CB21" s="259">
        <v>1</v>
      </c>
    </row>
    <row r="22" spans="1:80">
      <c r="A22" s="268"/>
      <c r="B22" s="272"/>
      <c r="C22" s="327" t="s">
        <v>137</v>
      </c>
      <c r="D22" s="328"/>
      <c r="E22" s="273">
        <v>26.78</v>
      </c>
      <c r="F22" s="274"/>
      <c r="G22" s="275"/>
      <c r="H22" s="276"/>
      <c r="I22" s="270"/>
      <c r="J22" s="277"/>
      <c r="K22" s="270"/>
      <c r="M22" s="271" t="s">
        <v>137</v>
      </c>
      <c r="O22" s="259"/>
    </row>
    <row r="23" spans="1:80">
      <c r="A23" s="260">
        <v>9</v>
      </c>
      <c r="B23" s="261" t="s">
        <v>138</v>
      </c>
      <c r="C23" s="262" t="s">
        <v>139</v>
      </c>
      <c r="D23" s="263" t="s">
        <v>140</v>
      </c>
      <c r="E23" s="264">
        <v>53.9</v>
      </c>
      <c r="F23" s="264">
        <v>0</v>
      </c>
      <c r="G23" s="265">
        <f>E23*F23</f>
        <v>0</v>
      </c>
      <c r="H23" s="266">
        <v>0</v>
      </c>
      <c r="I23" s="267">
        <f>E23*H23</f>
        <v>0</v>
      </c>
      <c r="J23" s="266">
        <v>-0.14499999999999999</v>
      </c>
      <c r="K23" s="267">
        <f>E23*J23</f>
        <v>-7.8154999999999992</v>
      </c>
      <c r="O23" s="259">
        <v>2</v>
      </c>
      <c r="AA23" s="232">
        <v>1</v>
      </c>
      <c r="AB23" s="232">
        <v>1</v>
      </c>
      <c r="AC23" s="232">
        <v>1</v>
      </c>
      <c r="AZ23" s="232">
        <v>1</v>
      </c>
      <c r="BA23" s="232">
        <f>IF(AZ23=1,G23,0)</f>
        <v>0</v>
      </c>
      <c r="BB23" s="232">
        <f>IF(AZ23=2,G23,0)</f>
        <v>0</v>
      </c>
      <c r="BC23" s="232">
        <f>IF(AZ23=3,G23,0)</f>
        <v>0</v>
      </c>
      <c r="BD23" s="232">
        <f>IF(AZ23=4,G23,0)</f>
        <v>0</v>
      </c>
      <c r="BE23" s="232">
        <f>IF(AZ23=5,G23,0)</f>
        <v>0</v>
      </c>
      <c r="CA23" s="259">
        <v>1</v>
      </c>
      <c r="CB23" s="259">
        <v>1</v>
      </c>
    </row>
    <row r="24" spans="1:80">
      <c r="A24" s="268"/>
      <c r="B24" s="272"/>
      <c r="C24" s="327" t="s">
        <v>141</v>
      </c>
      <c r="D24" s="328"/>
      <c r="E24" s="273">
        <v>53.9</v>
      </c>
      <c r="F24" s="274"/>
      <c r="G24" s="275"/>
      <c r="H24" s="276"/>
      <c r="I24" s="270"/>
      <c r="J24" s="277"/>
      <c r="K24" s="270"/>
      <c r="M24" s="271" t="s">
        <v>141</v>
      </c>
      <c r="O24" s="259"/>
    </row>
    <row r="25" spans="1:80">
      <c r="A25" s="260">
        <v>10</v>
      </c>
      <c r="B25" s="261" t="s">
        <v>142</v>
      </c>
      <c r="C25" s="262" t="s">
        <v>143</v>
      </c>
      <c r="D25" s="263" t="s">
        <v>144</v>
      </c>
      <c r="E25" s="264">
        <v>112.605</v>
      </c>
      <c r="F25" s="264">
        <v>0</v>
      </c>
      <c r="G25" s="265">
        <f>E25*F25</f>
        <v>0</v>
      </c>
      <c r="H25" s="266">
        <v>0</v>
      </c>
      <c r="I25" s="267">
        <f>E25*H25</f>
        <v>0</v>
      </c>
      <c r="J25" s="266">
        <v>0</v>
      </c>
      <c r="K25" s="267">
        <f>E25*J25</f>
        <v>0</v>
      </c>
      <c r="O25" s="259">
        <v>2</v>
      </c>
      <c r="AA25" s="232">
        <v>1</v>
      </c>
      <c r="AB25" s="232">
        <v>1</v>
      </c>
      <c r="AC25" s="232">
        <v>1</v>
      </c>
      <c r="AZ25" s="232">
        <v>1</v>
      </c>
      <c r="BA25" s="232">
        <f>IF(AZ25=1,G25,0)</f>
        <v>0</v>
      </c>
      <c r="BB25" s="232">
        <f>IF(AZ25=2,G25,0)</f>
        <v>0</v>
      </c>
      <c r="BC25" s="232">
        <f>IF(AZ25=3,G25,0)</f>
        <v>0</v>
      </c>
      <c r="BD25" s="232">
        <f>IF(AZ25=4,G25,0)</f>
        <v>0</v>
      </c>
      <c r="BE25" s="232">
        <f>IF(AZ25=5,G25,0)</f>
        <v>0</v>
      </c>
      <c r="CA25" s="259">
        <v>1</v>
      </c>
      <c r="CB25" s="259">
        <v>1</v>
      </c>
    </row>
    <row r="26" spans="1:80">
      <c r="A26" s="268"/>
      <c r="B26" s="272"/>
      <c r="C26" s="327" t="s">
        <v>145</v>
      </c>
      <c r="D26" s="328"/>
      <c r="E26" s="273">
        <v>112.605</v>
      </c>
      <c r="F26" s="274"/>
      <c r="G26" s="275"/>
      <c r="H26" s="276"/>
      <c r="I26" s="270"/>
      <c r="J26" s="277"/>
      <c r="K26" s="270"/>
      <c r="M26" s="271" t="s">
        <v>145</v>
      </c>
      <c r="O26" s="259"/>
    </row>
    <row r="27" spans="1:80">
      <c r="A27" s="260">
        <v>11</v>
      </c>
      <c r="B27" s="261" t="s">
        <v>146</v>
      </c>
      <c r="C27" s="262" t="s">
        <v>147</v>
      </c>
      <c r="D27" s="263" t="s">
        <v>144</v>
      </c>
      <c r="E27" s="264">
        <v>3.92</v>
      </c>
      <c r="F27" s="264">
        <v>0</v>
      </c>
      <c r="G27" s="265">
        <f>E27*F27</f>
        <v>0</v>
      </c>
      <c r="H27" s="266">
        <v>0</v>
      </c>
      <c r="I27" s="267">
        <f>E27*H27</f>
        <v>0</v>
      </c>
      <c r="J27" s="266">
        <v>0</v>
      </c>
      <c r="K27" s="267">
        <f>E27*J27</f>
        <v>0</v>
      </c>
      <c r="O27" s="259">
        <v>2</v>
      </c>
      <c r="AA27" s="232">
        <v>1</v>
      </c>
      <c r="AB27" s="232">
        <v>1</v>
      </c>
      <c r="AC27" s="232">
        <v>1</v>
      </c>
      <c r="AZ27" s="232">
        <v>1</v>
      </c>
      <c r="BA27" s="232">
        <f>IF(AZ27=1,G27,0)</f>
        <v>0</v>
      </c>
      <c r="BB27" s="232">
        <f>IF(AZ27=2,G27,0)</f>
        <v>0</v>
      </c>
      <c r="BC27" s="232">
        <f>IF(AZ27=3,G27,0)</f>
        <v>0</v>
      </c>
      <c r="BD27" s="232">
        <f>IF(AZ27=4,G27,0)</f>
        <v>0</v>
      </c>
      <c r="BE27" s="232">
        <f>IF(AZ27=5,G27,0)</f>
        <v>0</v>
      </c>
      <c r="CA27" s="259">
        <v>1</v>
      </c>
      <c r="CB27" s="259">
        <v>1</v>
      </c>
    </row>
    <row r="28" spans="1:80">
      <c r="A28" s="268"/>
      <c r="B28" s="272"/>
      <c r="C28" s="327" t="s">
        <v>148</v>
      </c>
      <c r="D28" s="328"/>
      <c r="E28" s="273">
        <v>3.92</v>
      </c>
      <c r="F28" s="274"/>
      <c r="G28" s="275"/>
      <c r="H28" s="276"/>
      <c r="I28" s="270"/>
      <c r="J28" s="277"/>
      <c r="K28" s="270"/>
      <c r="M28" s="271" t="s">
        <v>148</v>
      </c>
      <c r="O28" s="259"/>
    </row>
    <row r="29" spans="1:80">
      <c r="A29" s="260">
        <v>12</v>
      </c>
      <c r="B29" s="261" t="s">
        <v>149</v>
      </c>
      <c r="C29" s="262" t="s">
        <v>150</v>
      </c>
      <c r="D29" s="263" t="s">
        <v>144</v>
      </c>
      <c r="E29" s="264">
        <v>102.855</v>
      </c>
      <c r="F29" s="264">
        <v>0</v>
      </c>
      <c r="G29" s="265">
        <f>E29*F29</f>
        <v>0</v>
      </c>
      <c r="H29" s="266">
        <v>0</v>
      </c>
      <c r="I29" s="267">
        <f>E29*H29</f>
        <v>0</v>
      </c>
      <c r="J29" s="266">
        <v>0</v>
      </c>
      <c r="K29" s="267">
        <f>E29*J29</f>
        <v>0</v>
      </c>
      <c r="O29" s="259">
        <v>2</v>
      </c>
      <c r="AA29" s="232">
        <v>1</v>
      </c>
      <c r="AB29" s="232">
        <v>1</v>
      </c>
      <c r="AC29" s="232">
        <v>1</v>
      </c>
      <c r="AZ29" s="232">
        <v>1</v>
      </c>
      <c r="BA29" s="232">
        <f>IF(AZ29=1,G29,0)</f>
        <v>0</v>
      </c>
      <c r="BB29" s="232">
        <f>IF(AZ29=2,G29,0)</f>
        <v>0</v>
      </c>
      <c r="BC29" s="232">
        <f>IF(AZ29=3,G29,0)</f>
        <v>0</v>
      </c>
      <c r="BD29" s="232">
        <f>IF(AZ29=4,G29,0)</f>
        <v>0</v>
      </c>
      <c r="BE29" s="232">
        <f>IF(AZ29=5,G29,0)</f>
        <v>0</v>
      </c>
      <c r="CA29" s="259">
        <v>1</v>
      </c>
      <c r="CB29" s="259">
        <v>1</v>
      </c>
    </row>
    <row r="30" spans="1:80">
      <c r="A30" s="268"/>
      <c r="B30" s="272"/>
      <c r="C30" s="327" t="s">
        <v>151</v>
      </c>
      <c r="D30" s="328"/>
      <c r="E30" s="273">
        <v>102.855</v>
      </c>
      <c r="F30" s="274"/>
      <c r="G30" s="275"/>
      <c r="H30" s="276"/>
      <c r="I30" s="270"/>
      <c r="J30" s="277"/>
      <c r="K30" s="270"/>
      <c r="M30" s="271" t="s">
        <v>151</v>
      </c>
      <c r="O30" s="259"/>
    </row>
    <row r="31" spans="1:80">
      <c r="A31" s="260">
        <v>13</v>
      </c>
      <c r="B31" s="261" t="s">
        <v>152</v>
      </c>
      <c r="C31" s="262" t="s">
        <v>153</v>
      </c>
      <c r="D31" s="263" t="s">
        <v>144</v>
      </c>
      <c r="E31" s="264">
        <v>8</v>
      </c>
      <c r="F31" s="264">
        <v>0</v>
      </c>
      <c r="G31" s="265">
        <f>E31*F31</f>
        <v>0</v>
      </c>
      <c r="H31" s="266">
        <v>0</v>
      </c>
      <c r="I31" s="267">
        <f>E31*H31</f>
        <v>0</v>
      </c>
      <c r="J31" s="266">
        <v>0</v>
      </c>
      <c r="K31" s="267">
        <f>E31*J31</f>
        <v>0</v>
      </c>
      <c r="O31" s="259">
        <v>2</v>
      </c>
      <c r="AA31" s="232">
        <v>1</v>
      </c>
      <c r="AB31" s="232">
        <v>1</v>
      </c>
      <c r="AC31" s="232">
        <v>1</v>
      </c>
      <c r="AZ31" s="232">
        <v>1</v>
      </c>
      <c r="BA31" s="232">
        <f>IF(AZ31=1,G31,0)</f>
        <v>0</v>
      </c>
      <c r="BB31" s="232">
        <f>IF(AZ31=2,G31,0)</f>
        <v>0</v>
      </c>
      <c r="BC31" s="232">
        <f>IF(AZ31=3,G31,0)</f>
        <v>0</v>
      </c>
      <c r="BD31" s="232">
        <f>IF(AZ31=4,G31,0)</f>
        <v>0</v>
      </c>
      <c r="BE31" s="232">
        <f>IF(AZ31=5,G31,0)</f>
        <v>0</v>
      </c>
      <c r="CA31" s="259">
        <v>1</v>
      </c>
      <c r="CB31" s="259">
        <v>1</v>
      </c>
    </row>
    <row r="32" spans="1:80">
      <c r="A32" s="260">
        <v>14</v>
      </c>
      <c r="B32" s="261" t="s">
        <v>154</v>
      </c>
      <c r="C32" s="262" t="s">
        <v>155</v>
      </c>
      <c r="D32" s="263" t="s">
        <v>144</v>
      </c>
      <c r="E32" s="264">
        <v>102.855</v>
      </c>
      <c r="F32" s="264">
        <v>0</v>
      </c>
      <c r="G32" s="265">
        <f>E32*F32</f>
        <v>0</v>
      </c>
      <c r="H32" s="266">
        <v>0</v>
      </c>
      <c r="I32" s="267">
        <f>E32*H32</f>
        <v>0</v>
      </c>
      <c r="J32" s="266">
        <v>0</v>
      </c>
      <c r="K32" s="267">
        <f>E32*J32</f>
        <v>0</v>
      </c>
      <c r="O32" s="259">
        <v>2</v>
      </c>
      <c r="AA32" s="232">
        <v>1</v>
      </c>
      <c r="AB32" s="232">
        <v>1</v>
      </c>
      <c r="AC32" s="232">
        <v>1</v>
      </c>
      <c r="AZ32" s="232">
        <v>1</v>
      </c>
      <c r="BA32" s="232">
        <f>IF(AZ32=1,G32,0)</f>
        <v>0</v>
      </c>
      <c r="BB32" s="232">
        <f>IF(AZ32=2,G32,0)</f>
        <v>0</v>
      </c>
      <c r="BC32" s="232">
        <f>IF(AZ32=3,G32,0)</f>
        <v>0</v>
      </c>
      <c r="BD32" s="232">
        <f>IF(AZ32=4,G32,0)</f>
        <v>0</v>
      </c>
      <c r="BE32" s="232">
        <f>IF(AZ32=5,G32,0)</f>
        <v>0</v>
      </c>
      <c r="CA32" s="259">
        <v>1</v>
      </c>
      <c r="CB32" s="259">
        <v>1</v>
      </c>
    </row>
    <row r="33" spans="1:80">
      <c r="A33" s="268"/>
      <c r="B33" s="272"/>
      <c r="C33" s="327" t="s">
        <v>156</v>
      </c>
      <c r="D33" s="328"/>
      <c r="E33" s="273">
        <v>102.855</v>
      </c>
      <c r="F33" s="274"/>
      <c r="G33" s="275"/>
      <c r="H33" s="276"/>
      <c r="I33" s="270"/>
      <c r="J33" s="277"/>
      <c r="K33" s="270"/>
      <c r="M33" s="271" t="s">
        <v>156</v>
      </c>
      <c r="O33" s="259"/>
    </row>
    <row r="34" spans="1:80">
      <c r="A34" s="260">
        <v>15</v>
      </c>
      <c r="B34" s="261" t="s">
        <v>157</v>
      </c>
      <c r="C34" s="262" t="s">
        <v>158</v>
      </c>
      <c r="D34" s="263" t="s">
        <v>144</v>
      </c>
      <c r="E34" s="264">
        <v>110.855</v>
      </c>
      <c r="F34" s="264">
        <v>0</v>
      </c>
      <c r="G34" s="265">
        <f>E34*F34</f>
        <v>0</v>
      </c>
      <c r="H34" s="266">
        <v>0</v>
      </c>
      <c r="I34" s="267">
        <f>E34*H34</f>
        <v>0</v>
      </c>
      <c r="J34" s="266">
        <v>0</v>
      </c>
      <c r="K34" s="267">
        <f>E34*J34</f>
        <v>0</v>
      </c>
      <c r="O34" s="259">
        <v>2</v>
      </c>
      <c r="AA34" s="232">
        <v>1</v>
      </c>
      <c r="AB34" s="232">
        <v>1</v>
      </c>
      <c r="AC34" s="232">
        <v>1</v>
      </c>
      <c r="AZ34" s="232">
        <v>1</v>
      </c>
      <c r="BA34" s="232">
        <f>IF(AZ34=1,G34,0)</f>
        <v>0</v>
      </c>
      <c r="BB34" s="232">
        <f>IF(AZ34=2,G34,0)</f>
        <v>0</v>
      </c>
      <c r="BC34" s="232">
        <f>IF(AZ34=3,G34,0)</f>
        <v>0</v>
      </c>
      <c r="BD34" s="232">
        <f>IF(AZ34=4,G34,0)</f>
        <v>0</v>
      </c>
      <c r="BE34" s="232">
        <f>IF(AZ34=5,G34,0)</f>
        <v>0</v>
      </c>
      <c r="CA34" s="259">
        <v>1</v>
      </c>
      <c r="CB34" s="259">
        <v>1</v>
      </c>
    </row>
    <row r="35" spans="1:80">
      <c r="A35" s="268"/>
      <c r="B35" s="272"/>
      <c r="C35" s="327" t="s">
        <v>151</v>
      </c>
      <c r="D35" s="328"/>
      <c r="E35" s="273">
        <v>102.855</v>
      </c>
      <c r="F35" s="274"/>
      <c r="G35" s="275"/>
      <c r="H35" s="276"/>
      <c r="I35" s="270"/>
      <c r="J35" s="277"/>
      <c r="K35" s="270"/>
      <c r="M35" s="271" t="s">
        <v>151</v>
      </c>
      <c r="O35" s="259"/>
    </row>
    <row r="36" spans="1:80">
      <c r="A36" s="268"/>
      <c r="B36" s="272"/>
      <c r="C36" s="327" t="s">
        <v>159</v>
      </c>
      <c r="D36" s="328"/>
      <c r="E36" s="273">
        <v>8</v>
      </c>
      <c r="F36" s="274"/>
      <c r="G36" s="275"/>
      <c r="H36" s="276"/>
      <c r="I36" s="270"/>
      <c r="J36" s="277"/>
      <c r="K36" s="270"/>
      <c r="M36" s="271" t="s">
        <v>159</v>
      </c>
      <c r="O36" s="259"/>
    </row>
    <row r="37" spans="1:80">
      <c r="A37" s="260">
        <v>16</v>
      </c>
      <c r="B37" s="261" t="s">
        <v>160</v>
      </c>
      <c r="C37" s="262" t="s">
        <v>161</v>
      </c>
      <c r="D37" s="263" t="s">
        <v>144</v>
      </c>
      <c r="E37" s="264">
        <v>8.5950000000000006</v>
      </c>
      <c r="F37" s="264">
        <v>0</v>
      </c>
      <c r="G37" s="265">
        <f>E37*F37</f>
        <v>0</v>
      </c>
      <c r="H37" s="266">
        <v>0</v>
      </c>
      <c r="I37" s="267">
        <f>E37*H37</f>
        <v>0</v>
      </c>
      <c r="J37" s="266">
        <v>0</v>
      </c>
      <c r="K37" s="267">
        <f>E37*J37</f>
        <v>0</v>
      </c>
      <c r="O37" s="259">
        <v>2</v>
      </c>
      <c r="AA37" s="232">
        <v>1</v>
      </c>
      <c r="AB37" s="232">
        <v>1</v>
      </c>
      <c r="AC37" s="232">
        <v>1</v>
      </c>
      <c r="AZ37" s="232">
        <v>1</v>
      </c>
      <c r="BA37" s="232">
        <f>IF(AZ37=1,G37,0)</f>
        <v>0</v>
      </c>
      <c r="BB37" s="232">
        <f>IF(AZ37=2,G37,0)</f>
        <v>0</v>
      </c>
      <c r="BC37" s="232">
        <f>IF(AZ37=3,G37,0)</f>
        <v>0</v>
      </c>
      <c r="BD37" s="232">
        <f>IF(AZ37=4,G37,0)</f>
        <v>0</v>
      </c>
      <c r="BE37" s="232">
        <f>IF(AZ37=5,G37,0)</f>
        <v>0</v>
      </c>
      <c r="CA37" s="259">
        <v>1</v>
      </c>
      <c r="CB37" s="259">
        <v>1</v>
      </c>
    </row>
    <row r="38" spans="1:80">
      <c r="A38" s="268"/>
      <c r="B38" s="272"/>
      <c r="C38" s="327" t="s">
        <v>162</v>
      </c>
      <c r="D38" s="328"/>
      <c r="E38" s="273">
        <v>8.5950000000000006</v>
      </c>
      <c r="F38" s="274"/>
      <c r="G38" s="275"/>
      <c r="H38" s="276"/>
      <c r="I38" s="270"/>
      <c r="J38" s="277"/>
      <c r="K38" s="270"/>
      <c r="M38" s="271" t="s">
        <v>162</v>
      </c>
      <c r="O38" s="259"/>
    </row>
    <row r="39" spans="1:80">
      <c r="A39" s="260">
        <v>17</v>
      </c>
      <c r="B39" s="261" t="s">
        <v>163</v>
      </c>
      <c r="C39" s="262" t="s">
        <v>164</v>
      </c>
      <c r="D39" s="263" t="s">
        <v>144</v>
      </c>
      <c r="E39" s="264">
        <v>8</v>
      </c>
      <c r="F39" s="264">
        <v>0</v>
      </c>
      <c r="G39" s="265">
        <f>E39*F39</f>
        <v>0</v>
      </c>
      <c r="H39" s="266">
        <v>0</v>
      </c>
      <c r="I39" s="267">
        <f>E39*H39</f>
        <v>0</v>
      </c>
      <c r="J39" s="266">
        <v>0</v>
      </c>
      <c r="K39" s="267">
        <f>E39*J39</f>
        <v>0</v>
      </c>
      <c r="O39" s="259">
        <v>2</v>
      </c>
      <c r="AA39" s="232">
        <v>1</v>
      </c>
      <c r="AB39" s="232">
        <v>1</v>
      </c>
      <c r="AC39" s="232">
        <v>1</v>
      </c>
      <c r="AZ39" s="232">
        <v>1</v>
      </c>
      <c r="BA39" s="232">
        <f>IF(AZ39=1,G39,0)</f>
        <v>0</v>
      </c>
      <c r="BB39" s="232">
        <f>IF(AZ39=2,G39,0)</f>
        <v>0</v>
      </c>
      <c r="BC39" s="232">
        <f>IF(AZ39=3,G39,0)</f>
        <v>0</v>
      </c>
      <c r="BD39" s="232">
        <f>IF(AZ39=4,G39,0)</f>
        <v>0</v>
      </c>
      <c r="BE39" s="232">
        <f>IF(AZ39=5,G39,0)</f>
        <v>0</v>
      </c>
      <c r="CA39" s="259">
        <v>1</v>
      </c>
      <c r="CB39" s="259">
        <v>1</v>
      </c>
    </row>
    <row r="40" spans="1:80">
      <c r="A40" s="278"/>
      <c r="B40" s="279" t="s">
        <v>100</v>
      </c>
      <c r="C40" s="280" t="s">
        <v>128</v>
      </c>
      <c r="D40" s="281"/>
      <c r="E40" s="282"/>
      <c r="F40" s="283"/>
      <c r="G40" s="284">
        <f>SUM(G17:G39)</f>
        <v>0</v>
      </c>
      <c r="H40" s="285"/>
      <c r="I40" s="286">
        <f>SUM(I17:I39)</f>
        <v>0</v>
      </c>
      <c r="J40" s="285"/>
      <c r="K40" s="286">
        <f>SUM(K17:K39)</f>
        <v>-26.349980000000002</v>
      </c>
      <c r="O40" s="259">
        <v>4</v>
      </c>
      <c r="BA40" s="287">
        <f>SUM(BA17:BA39)</f>
        <v>0</v>
      </c>
      <c r="BB40" s="287">
        <f>SUM(BB17:BB39)</f>
        <v>0</v>
      </c>
      <c r="BC40" s="287">
        <f>SUM(BC17:BC39)</f>
        <v>0</v>
      </c>
      <c r="BD40" s="287">
        <f>SUM(BD17:BD39)</f>
        <v>0</v>
      </c>
      <c r="BE40" s="287">
        <f>SUM(BE17:BE39)</f>
        <v>0</v>
      </c>
    </row>
    <row r="41" spans="1:80">
      <c r="A41" s="249" t="s">
        <v>97</v>
      </c>
      <c r="B41" s="250" t="s">
        <v>165</v>
      </c>
      <c r="C41" s="251" t="s">
        <v>166</v>
      </c>
      <c r="D41" s="252"/>
      <c r="E41" s="253"/>
      <c r="F41" s="253"/>
      <c r="G41" s="254"/>
      <c r="H41" s="255"/>
      <c r="I41" s="256"/>
      <c r="J41" s="257"/>
      <c r="K41" s="258"/>
      <c r="O41" s="259">
        <v>1</v>
      </c>
    </row>
    <row r="42" spans="1:80">
      <c r="A42" s="260">
        <v>18</v>
      </c>
      <c r="B42" s="261" t="s">
        <v>168</v>
      </c>
      <c r="C42" s="262" t="s">
        <v>169</v>
      </c>
      <c r="D42" s="263" t="s">
        <v>140</v>
      </c>
      <c r="E42" s="264">
        <v>46.78</v>
      </c>
      <c r="F42" s="264">
        <v>0</v>
      </c>
      <c r="G42" s="265">
        <f>E42*F42</f>
        <v>0</v>
      </c>
      <c r="H42" s="266">
        <v>0</v>
      </c>
      <c r="I42" s="267">
        <f>E42*H42</f>
        <v>0</v>
      </c>
      <c r="J42" s="266">
        <v>0</v>
      </c>
      <c r="K42" s="267">
        <f>E42*J42</f>
        <v>0</v>
      </c>
      <c r="O42" s="259">
        <v>2</v>
      </c>
      <c r="AA42" s="232">
        <v>1</v>
      </c>
      <c r="AB42" s="232">
        <v>1</v>
      </c>
      <c r="AC42" s="232">
        <v>1</v>
      </c>
      <c r="AZ42" s="232">
        <v>1</v>
      </c>
      <c r="BA42" s="232">
        <f>IF(AZ42=1,G42,0)</f>
        <v>0</v>
      </c>
      <c r="BB42" s="232">
        <f>IF(AZ42=2,G42,0)</f>
        <v>0</v>
      </c>
      <c r="BC42" s="232">
        <f>IF(AZ42=3,G42,0)</f>
        <v>0</v>
      </c>
      <c r="BD42" s="232">
        <f>IF(AZ42=4,G42,0)</f>
        <v>0</v>
      </c>
      <c r="BE42" s="232">
        <f>IF(AZ42=5,G42,0)</f>
        <v>0</v>
      </c>
      <c r="CA42" s="259">
        <v>1</v>
      </c>
      <c r="CB42" s="259">
        <v>1</v>
      </c>
    </row>
    <row r="43" spans="1:80">
      <c r="A43" s="268"/>
      <c r="B43" s="272"/>
      <c r="C43" s="327" t="s">
        <v>170</v>
      </c>
      <c r="D43" s="328"/>
      <c r="E43" s="273">
        <v>46.78</v>
      </c>
      <c r="F43" s="274"/>
      <c r="G43" s="275"/>
      <c r="H43" s="276"/>
      <c r="I43" s="270"/>
      <c r="J43" s="277"/>
      <c r="K43" s="270"/>
      <c r="M43" s="271" t="s">
        <v>170</v>
      </c>
      <c r="O43" s="259"/>
    </row>
    <row r="44" spans="1:80">
      <c r="A44" s="278"/>
      <c r="B44" s="279" t="s">
        <v>100</v>
      </c>
      <c r="C44" s="280" t="s">
        <v>167</v>
      </c>
      <c r="D44" s="281"/>
      <c r="E44" s="282"/>
      <c r="F44" s="283"/>
      <c r="G44" s="284">
        <f>SUM(G41:G43)</f>
        <v>0</v>
      </c>
      <c r="H44" s="285"/>
      <c r="I44" s="286">
        <f>SUM(I41:I43)</f>
        <v>0</v>
      </c>
      <c r="J44" s="285"/>
      <c r="K44" s="286">
        <f>SUM(K41:K43)</f>
        <v>0</v>
      </c>
      <c r="O44" s="259">
        <v>4</v>
      </c>
      <c r="BA44" s="287">
        <f>SUM(BA41:BA43)</f>
        <v>0</v>
      </c>
      <c r="BB44" s="287">
        <f>SUM(BB41:BB43)</f>
        <v>0</v>
      </c>
      <c r="BC44" s="287">
        <f>SUM(BC41:BC43)</f>
        <v>0</v>
      </c>
      <c r="BD44" s="287">
        <f>SUM(BD41:BD43)</f>
        <v>0</v>
      </c>
      <c r="BE44" s="287">
        <f>SUM(BE41:BE43)</f>
        <v>0</v>
      </c>
    </row>
    <row r="45" spans="1:80">
      <c r="A45" s="249" t="s">
        <v>97</v>
      </c>
      <c r="B45" s="250" t="s">
        <v>171</v>
      </c>
      <c r="C45" s="251" t="s">
        <v>172</v>
      </c>
      <c r="D45" s="252"/>
      <c r="E45" s="253"/>
      <c r="F45" s="253"/>
      <c r="G45" s="254"/>
      <c r="H45" s="255"/>
      <c r="I45" s="256"/>
      <c r="J45" s="257"/>
      <c r="K45" s="258"/>
      <c r="O45" s="259">
        <v>1</v>
      </c>
    </row>
    <row r="46" spans="1:80">
      <c r="A46" s="260">
        <v>19</v>
      </c>
      <c r="B46" s="261" t="s">
        <v>174</v>
      </c>
      <c r="C46" s="262" t="s">
        <v>175</v>
      </c>
      <c r="D46" s="263" t="s">
        <v>144</v>
      </c>
      <c r="E46" s="264">
        <v>2.4780000000000002</v>
      </c>
      <c r="F46" s="264">
        <v>0</v>
      </c>
      <c r="G46" s="265">
        <f>E46*F46</f>
        <v>0</v>
      </c>
      <c r="H46" s="266">
        <v>0</v>
      </c>
      <c r="I46" s="267">
        <f>E46*H46</f>
        <v>0</v>
      </c>
      <c r="J46" s="266">
        <v>-2</v>
      </c>
      <c r="K46" s="267">
        <f>E46*J46</f>
        <v>-4.9560000000000004</v>
      </c>
      <c r="O46" s="259">
        <v>2</v>
      </c>
      <c r="AA46" s="232">
        <v>1</v>
      </c>
      <c r="AB46" s="232">
        <v>1</v>
      </c>
      <c r="AC46" s="232">
        <v>1</v>
      </c>
      <c r="AZ46" s="232">
        <v>1</v>
      </c>
      <c r="BA46" s="232">
        <f>IF(AZ46=1,G46,0)</f>
        <v>0</v>
      </c>
      <c r="BB46" s="232">
        <f>IF(AZ46=2,G46,0)</f>
        <v>0</v>
      </c>
      <c r="BC46" s="232">
        <f>IF(AZ46=3,G46,0)</f>
        <v>0</v>
      </c>
      <c r="BD46" s="232">
        <f>IF(AZ46=4,G46,0)</f>
        <v>0</v>
      </c>
      <c r="BE46" s="232">
        <f>IF(AZ46=5,G46,0)</f>
        <v>0</v>
      </c>
      <c r="CA46" s="259">
        <v>1</v>
      </c>
      <c r="CB46" s="259">
        <v>1</v>
      </c>
    </row>
    <row r="47" spans="1:80">
      <c r="A47" s="268"/>
      <c r="B47" s="272"/>
      <c r="C47" s="327" t="s">
        <v>176</v>
      </c>
      <c r="D47" s="328"/>
      <c r="E47" s="273">
        <v>2.4780000000000002</v>
      </c>
      <c r="F47" s="274"/>
      <c r="G47" s="275"/>
      <c r="H47" s="276"/>
      <c r="I47" s="270"/>
      <c r="J47" s="277"/>
      <c r="K47" s="270"/>
      <c r="M47" s="271" t="s">
        <v>176</v>
      </c>
      <c r="O47" s="259"/>
    </row>
    <row r="48" spans="1:80">
      <c r="A48" s="260">
        <v>20</v>
      </c>
      <c r="B48" s="261" t="s">
        <v>177</v>
      </c>
      <c r="C48" s="262" t="s">
        <v>178</v>
      </c>
      <c r="D48" s="263" t="s">
        <v>144</v>
      </c>
      <c r="E48" s="264">
        <v>7.8525</v>
      </c>
      <c r="F48" s="264">
        <v>0</v>
      </c>
      <c r="G48" s="265">
        <f>E48*F48</f>
        <v>0</v>
      </c>
      <c r="H48" s="266">
        <v>0</v>
      </c>
      <c r="I48" s="267">
        <f>E48*H48</f>
        <v>0</v>
      </c>
      <c r="J48" s="266">
        <v>-2.4</v>
      </c>
      <c r="K48" s="267">
        <f>E48*J48</f>
        <v>-18.846</v>
      </c>
      <c r="O48" s="259">
        <v>2</v>
      </c>
      <c r="AA48" s="232">
        <v>1</v>
      </c>
      <c r="AB48" s="232">
        <v>1</v>
      </c>
      <c r="AC48" s="232">
        <v>1</v>
      </c>
      <c r="AZ48" s="232">
        <v>1</v>
      </c>
      <c r="BA48" s="232">
        <f>IF(AZ48=1,G48,0)</f>
        <v>0</v>
      </c>
      <c r="BB48" s="232">
        <f>IF(AZ48=2,G48,0)</f>
        <v>0</v>
      </c>
      <c r="BC48" s="232">
        <f>IF(AZ48=3,G48,0)</f>
        <v>0</v>
      </c>
      <c r="BD48" s="232">
        <f>IF(AZ48=4,G48,0)</f>
        <v>0</v>
      </c>
      <c r="BE48" s="232">
        <f>IF(AZ48=5,G48,0)</f>
        <v>0</v>
      </c>
      <c r="CA48" s="259">
        <v>1</v>
      </c>
      <c r="CB48" s="259">
        <v>1</v>
      </c>
    </row>
    <row r="49" spans="1:80">
      <c r="A49" s="268"/>
      <c r="B49" s="272"/>
      <c r="C49" s="327" t="s">
        <v>179</v>
      </c>
      <c r="D49" s="328"/>
      <c r="E49" s="273">
        <v>0.72</v>
      </c>
      <c r="F49" s="274"/>
      <c r="G49" s="275"/>
      <c r="H49" s="276"/>
      <c r="I49" s="270"/>
      <c r="J49" s="277"/>
      <c r="K49" s="270"/>
      <c r="M49" s="271" t="s">
        <v>179</v>
      </c>
      <c r="O49" s="259"/>
    </row>
    <row r="50" spans="1:80">
      <c r="A50" s="268"/>
      <c r="B50" s="272"/>
      <c r="C50" s="327" t="s">
        <v>180</v>
      </c>
      <c r="D50" s="328"/>
      <c r="E50" s="273">
        <v>7.1325000000000003</v>
      </c>
      <c r="F50" s="274"/>
      <c r="G50" s="275"/>
      <c r="H50" s="276"/>
      <c r="I50" s="270"/>
      <c r="J50" s="277"/>
      <c r="K50" s="270"/>
      <c r="M50" s="271" t="s">
        <v>180</v>
      </c>
      <c r="O50" s="259"/>
    </row>
    <row r="51" spans="1:80">
      <c r="A51" s="260">
        <v>21</v>
      </c>
      <c r="B51" s="261" t="s">
        <v>181</v>
      </c>
      <c r="C51" s="262" t="s">
        <v>182</v>
      </c>
      <c r="D51" s="263" t="s">
        <v>144</v>
      </c>
      <c r="E51" s="264">
        <v>1.17</v>
      </c>
      <c r="F51" s="264">
        <v>0</v>
      </c>
      <c r="G51" s="265">
        <f>E51*F51</f>
        <v>0</v>
      </c>
      <c r="H51" s="266">
        <v>1.2489999999999999E-2</v>
      </c>
      <c r="I51" s="267">
        <f>E51*H51</f>
        <v>1.4613299999999999E-2</v>
      </c>
      <c r="J51" s="266">
        <v>-1.8</v>
      </c>
      <c r="K51" s="267">
        <f>E51*J51</f>
        <v>-2.1059999999999999</v>
      </c>
      <c r="O51" s="259">
        <v>2</v>
      </c>
      <c r="AA51" s="232">
        <v>1</v>
      </c>
      <c r="AB51" s="232">
        <v>1</v>
      </c>
      <c r="AC51" s="232">
        <v>1</v>
      </c>
      <c r="AZ51" s="232">
        <v>1</v>
      </c>
      <c r="BA51" s="232">
        <f>IF(AZ51=1,G51,0)</f>
        <v>0</v>
      </c>
      <c r="BB51" s="232">
        <f>IF(AZ51=2,G51,0)</f>
        <v>0</v>
      </c>
      <c r="BC51" s="232">
        <f>IF(AZ51=3,G51,0)</f>
        <v>0</v>
      </c>
      <c r="BD51" s="232">
        <f>IF(AZ51=4,G51,0)</f>
        <v>0</v>
      </c>
      <c r="BE51" s="232">
        <f>IF(AZ51=5,G51,0)</f>
        <v>0</v>
      </c>
      <c r="CA51" s="259">
        <v>1</v>
      </c>
      <c r="CB51" s="259">
        <v>1</v>
      </c>
    </row>
    <row r="52" spans="1:80">
      <c r="A52" s="268"/>
      <c r="B52" s="272"/>
      <c r="C52" s="327" t="s">
        <v>183</v>
      </c>
      <c r="D52" s="328"/>
      <c r="E52" s="273">
        <v>1.17</v>
      </c>
      <c r="F52" s="274"/>
      <c r="G52" s="275"/>
      <c r="H52" s="276"/>
      <c r="I52" s="270"/>
      <c r="J52" s="277"/>
      <c r="K52" s="270"/>
      <c r="M52" s="271" t="s">
        <v>183</v>
      </c>
      <c r="O52" s="259"/>
    </row>
    <row r="53" spans="1:80">
      <c r="A53" s="278"/>
      <c r="B53" s="279" t="s">
        <v>100</v>
      </c>
      <c r="C53" s="280" t="s">
        <v>173</v>
      </c>
      <c r="D53" s="281"/>
      <c r="E53" s="282"/>
      <c r="F53" s="283"/>
      <c r="G53" s="284">
        <f>SUM(G45:G52)</f>
        <v>0</v>
      </c>
      <c r="H53" s="285"/>
      <c r="I53" s="286">
        <f>SUM(I45:I52)</f>
        <v>1.4613299999999999E-2</v>
      </c>
      <c r="J53" s="285"/>
      <c r="K53" s="286">
        <f>SUM(K45:K52)</f>
        <v>-25.908000000000001</v>
      </c>
      <c r="O53" s="259">
        <v>4</v>
      </c>
      <c r="BA53" s="287">
        <f>SUM(BA45:BA52)</f>
        <v>0</v>
      </c>
      <c r="BB53" s="287">
        <f>SUM(BB45:BB52)</f>
        <v>0</v>
      </c>
      <c r="BC53" s="287">
        <f>SUM(BC45:BC52)</f>
        <v>0</v>
      </c>
      <c r="BD53" s="287">
        <f>SUM(BD45:BD52)</f>
        <v>0</v>
      </c>
      <c r="BE53" s="287">
        <f>SUM(BE45:BE52)</f>
        <v>0</v>
      </c>
    </row>
    <row r="54" spans="1:80">
      <c r="A54" s="249" t="s">
        <v>97</v>
      </c>
      <c r="B54" s="250" t="s">
        <v>184</v>
      </c>
      <c r="C54" s="251" t="s">
        <v>185</v>
      </c>
      <c r="D54" s="252"/>
      <c r="E54" s="253"/>
      <c r="F54" s="253"/>
      <c r="G54" s="254"/>
      <c r="H54" s="255"/>
      <c r="I54" s="256"/>
      <c r="J54" s="257"/>
      <c r="K54" s="258"/>
      <c r="O54" s="259">
        <v>1</v>
      </c>
    </row>
    <row r="55" spans="1:80">
      <c r="A55" s="260">
        <v>22</v>
      </c>
      <c r="B55" s="261" t="s">
        <v>187</v>
      </c>
      <c r="C55" s="262" t="s">
        <v>188</v>
      </c>
      <c r="D55" s="263" t="s">
        <v>189</v>
      </c>
      <c r="E55" s="264">
        <v>1.4613299999999999E-2</v>
      </c>
      <c r="F55" s="264">
        <v>0</v>
      </c>
      <c r="G55" s="265">
        <f>E55*F55</f>
        <v>0</v>
      </c>
      <c r="H55" s="266">
        <v>0</v>
      </c>
      <c r="I55" s="267">
        <f>E55*H55</f>
        <v>0</v>
      </c>
      <c r="J55" s="266"/>
      <c r="K55" s="267">
        <f>E55*J55</f>
        <v>0</v>
      </c>
      <c r="O55" s="259">
        <v>2</v>
      </c>
      <c r="AA55" s="232">
        <v>7</v>
      </c>
      <c r="AB55" s="232">
        <v>1</v>
      </c>
      <c r="AC55" s="232">
        <v>2</v>
      </c>
      <c r="AZ55" s="232">
        <v>1</v>
      </c>
      <c r="BA55" s="232">
        <f>IF(AZ55=1,G55,0)</f>
        <v>0</v>
      </c>
      <c r="BB55" s="232">
        <f>IF(AZ55=2,G55,0)</f>
        <v>0</v>
      </c>
      <c r="BC55" s="232">
        <f>IF(AZ55=3,G55,0)</f>
        <v>0</v>
      </c>
      <c r="BD55" s="232">
        <f>IF(AZ55=4,G55,0)</f>
        <v>0</v>
      </c>
      <c r="BE55" s="232">
        <f>IF(AZ55=5,G55,0)</f>
        <v>0</v>
      </c>
      <c r="CA55" s="259">
        <v>7</v>
      </c>
      <c r="CB55" s="259">
        <v>1</v>
      </c>
    </row>
    <row r="56" spans="1:80">
      <c r="A56" s="278"/>
      <c r="B56" s="279" t="s">
        <v>100</v>
      </c>
      <c r="C56" s="280" t="s">
        <v>186</v>
      </c>
      <c r="D56" s="281"/>
      <c r="E56" s="282"/>
      <c r="F56" s="283"/>
      <c r="G56" s="284">
        <f>SUM(G54:G55)</f>
        <v>0</v>
      </c>
      <c r="H56" s="285"/>
      <c r="I56" s="286">
        <f>SUM(I54:I55)</f>
        <v>0</v>
      </c>
      <c r="J56" s="285"/>
      <c r="K56" s="286">
        <f>SUM(K54:K55)</f>
        <v>0</v>
      </c>
      <c r="O56" s="259">
        <v>4</v>
      </c>
      <c r="BA56" s="287">
        <f>SUM(BA54:BA55)</f>
        <v>0</v>
      </c>
      <c r="BB56" s="287">
        <f>SUM(BB54:BB55)</f>
        <v>0</v>
      </c>
      <c r="BC56" s="287">
        <f>SUM(BC54:BC55)</f>
        <v>0</v>
      </c>
      <c r="BD56" s="287">
        <f>SUM(BD54:BD55)</f>
        <v>0</v>
      </c>
      <c r="BE56" s="287">
        <f>SUM(BE54:BE55)</f>
        <v>0</v>
      </c>
    </row>
    <row r="57" spans="1:80">
      <c r="A57" s="249" t="s">
        <v>97</v>
      </c>
      <c r="B57" s="250" t="s">
        <v>190</v>
      </c>
      <c r="C57" s="251" t="s">
        <v>191</v>
      </c>
      <c r="D57" s="252"/>
      <c r="E57" s="253"/>
      <c r="F57" s="253"/>
      <c r="G57" s="254"/>
      <c r="H57" s="255"/>
      <c r="I57" s="256"/>
      <c r="J57" s="257"/>
      <c r="K57" s="258"/>
      <c r="O57" s="259">
        <v>1</v>
      </c>
    </row>
    <row r="58" spans="1:80">
      <c r="A58" s="260">
        <v>23</v>
      </c>
      <c r="B58" s="261" t="s">
        <v>193</v>
      </c>
      <c r="C58" s="262" t="s">
        <v>194</v>
      </c>
      <c r="D58" s="263" t="s">
        <v>195</v>
      </c>
      <c r="E58" s="264">
        <v>130</v>
      </c>
      <c r="F58" s="264">
        <v>0</v>
      </c>
      <c r="G58" s="265">
        <f>E58*F58</f>
        <v>0</v>
      </c>
      <c r="H58" s="266">
        <v>5.0000000000000002E-5</v>
      </c>
      <c r="I58" s="267">
        <f>E58*H58</f>
        <v>6.5000000000000006E-3</v>
      </c>
      <c r="J58" s="266">
        <v>-1E-3</v>
      </c>
      <c r="K58" s="267">
        <f>E58*J58</f>
        <v>-0.13</v>
      </c>
      <c r="O58" s="259">
        <v>2</v>
      </c>
      <c r="AA58" s="232">
        <v>1</v>
      </c>
      <c r="AB58" s="232">
        <v>7</v>
      </c>
      <c r="AC58" s="232">
        <v>7</v>
      </c>
      <c r="AZ58" s="232">
        <v>2</v>
      </c>
      <c r="BA58" s="232">
        <f>IF(AZ58=1,G58,0)</f>
        <v>0</v>
      </c>
      <c r="BB58" s="232">
        <f>IF(AZ58=2,G58,0)</f>
        <v>0</v>
      </c>
      <c r="BC58" s="232">
        <f>IF(AZ58=3,G58,0)</f>
        <v>0</v>
      </c>
      <c r="BD58" s="232">
        <f>IF(AZ58=4,G58,0)</f>
        <v>0</v>
      </c>
      <c r="BE58" s="232">
        <f>IF(AZ58=5,G58,0)</f>
        <v>0</v>
      </c>
      <c r="CA58" s="259">
        <v>1</v>
      </c>
      <c r="CB58" s="259">
        <v>7</v>
      </c>
    </row>
    <row r="59" spans="1:80">
      <c r="A59" s="268"/>
      <c r="B59" s="272"/>
      <c r="C59" s="327" t="s">
        <v>196</v>
      </c>
      <c r="D59" s="328"/>
      <c r="E59" s="273">
        <v>60</v>
      </c>
      <c r="F59" s="274"/>
      <c r="G59" s="275"/>
      <c r="H59" s="276"/>
      <c r="I59" s="270"/>
      <c r="J59" s="277"/>
      <c r="K59" s="270"/>
      <c r="M59" s="271" t="s">
        <v>196</v>
      </c>
      <c r="O59" s="259"/>
    </row>
    <row r="60" spans="1:80">
      <c r="A60" s="268"/>
      <c r="B60" s="272"/>
      <c r="C60" s="327" t="s">
        <v>197</v>
      </c>
      <c r="D60" s="328"/>
      <c r="E60" s="273">
        <v>70</v>
      </c>
      <c r="F60" s="274"/>
      <c r="G60" s="275"/>
      <c r="H60" s="276"/>
      <c r="I60" s="270"/>
      <c r="J60" s="277"/>
      <c r="K60" s="270"/>
      <c r="M60" s="271" t="s">
        <v>197</v>
      </c>
      <c r="O60" s="259"/>
    </row>
    <row r="61" spans="1:80">
      <c r="A61" s="260">
        <v>24</v>
      </c>
      <c r="B61" s="261" t="s">
        <v>198</v>
      </c>
      <c r="C61" s="262" t="s">
        <v>199</v>
      </c>
      <c r="D61" s="263" t="s">
        <v>140</v>
      </c>
      <c r="E61" s="264">
        <v>10</v>
      </c>
      <c r="F61" s="264">
        <v>0</v>
      </c>
      <c r="G61" s="265">
        <f>E61*F61</f>
        <v>0</v>
      </c>
      <c r="H61" s="266">
        <v>0</v>
      </c>
      <c r="I61" s="267">
        <f>E61*H61</f>
        <v>0</v>
      </c>
      <c r="J61" s="266"/>
      <c r="K61" s="267">
        <f>E61*J61</f>
        <v>0</v>
      </c>
      <c r="O61" s="259">
        <v>2</v>
      </c>
      <c r="AA61" s="232">
        <v>12</v>
      </c>
      <c r="AB61" s="232">
        <v>0</v>
      </c>
      <c r="AC61" s="232">
        <v>2</v>
      </c>
      <c r="AZ61" s="232">
        <v>2</v>
      </c>
      <c r="BA61" s="232">
        <f>IF(AZ61=1,G61,0)</f>
        <v>0</v>
      </c>
      <c r="BB61" s="232">
        <f>IF(AZ61=2,G61,0)</f>
        <v>0</v>
      </c>
      <c r="BC61" s="232">
        <f>IF(AZ61=3,G61,0)</f>
        <v>0</v>
      </c>
      <c r="BD61" s="232">
        <f>IF(AZ61=4,G61,0)</f>
        <v>0</v>
      </c>
      <c r="BE61" s="232">
        <f>IF(AZ61=5,G61,0)</f>
        <v>0</v>
      </c>
      <c r="CA61" s="259">
        <v>12</v>
      </c>
      <c r="CB61" s="259">
        <v>0</v>
      </c>
    </row>
    <row r="62" spans="1:80">
      <c r="A62" s="260">
        <v>25</v>
      </c>
      <c r="B62" s="261" t="s">
        <v>200</v>
      </c>
      <c r="C62" s="262" t="s">
        <v>201</v>
      </c>
      <c r="D62" s="263" t="s">
        <v>189</v>
      </c>
      <c r="E62" s="264">
        <v>6.4999999999999997E-3</v>
      </c>
      <c r="F62" s="264">
        <v>0</v>
      </c>
      <c r="G62" s="265">
        <f>E62*F62</f>
        <v>0</v>
      </c>
      <c r="H62" s="266">
        <v>0</v>
      </c>
      <c r="I62" s="267">
        <f>E62*H62</f>
        <v>0</v>
      </c>
      <c r="J62" s="266"/>
      <c r="K62" s="267">
        <f>E62*J62</f>
        <v>0</v>
      </c>
      <c r="O62" s="259">
        <v>2</v>
      </c>
      <c r="AA62" s="232">
        <v>7</v>
      </c>
      <c r="AB62" s="232">
        <v>1001</v>
      </c>
      <c r="AC62" s="232">
        <v>5</v>
      </c>
      <c r="AZ62" s="232">
        <v>2</v>
      </c>
      <c r="BA62" s="232">
        <f>IF(AZ62=1,G62,0)</f>
        <v>0</v>
      </c>
      <c r="BB62" s="232">
        <f>IF(AZ62=2,G62,0)</f>
        <v>0</v>
      </c>
      <c r="BC62" s="232">
        <f>IF(AZ62=3,G62,0)</f>
        <v>0</v>
      </c>
      <c r="BD62" s="232">
        <f>IF(AZ62=4,G62,0)</f>
        <v>0</v>
      </c>
      <c r="BE62" s="232">
        <f>IF(AZ62=5,G62,0)</f>
        <v>0</v>
      </c>
      <c r="CA62" s="259">
        <v>7</v>
      </c>
      <c r="CB62" s="259">
        <v>1001</v>
      </c>
    </row>
    <row r="63" spans="1:80">
      <c r="A63" s="278"/>
      <c r="B63" s="279" t="s">
        <v>100</v>
      </c>
      <c r="C63" s="280" t="s">
        <v>192</v>
      </c>
      <c r="D63" s="281"/>
      <c r="E63" s="282"/>
      <c r="F63" s="283"/>
      <c r="G63" s="284">
        <f>SUM(G57:G62)</f>
        <v>0</v>
      </c>
      <c r="H63" s="285"/>
      <c r="I63" s="286">
        <f>SUM(I57:I62)</f>
        <v>6.5000000000000006E-3</v>
      </c>
      <c r="J63" s="285"/>
      <c r="K63" s="286">
        <f>SUM(K57:K62)</f>
        <v>-0.13</v>
      </c>
      <c r="O63" s="259">
        <v>4</v>
      </c>
      <c r="BA63" s="287">
        <f>SUM(BA57:BA62)</f>
        <v>0</v>
      </c>
      <c r="BB63" s="287">
        <f>SUM(BB57:BB62)</f>
        <v>0</v>
      </c>
      <c r="BC63" s="287">
        <f>SUM(BC57:BC62)</f>
        <v>0</v>
      </c>
      <c r="BD63" s="287">
        <f>SUM(BD57:BD62)</f>
        <v>0</v>
      </c>
      <c r="BE63" s="287">
        <f>SUM(BE57:BE62)</f>
        <v>0</v>
      </c>
    </row>
    <row r="64" spans="1:80">
      <c r="A64" s="249" t="s">
        <v>97</v>
      </c>
      <c r="B64" s="250" t="s">
        <v>202</v>
      </c>
      <c r="C64" s="251" t="s">
        <v>203</v>
      </c>
      <c r="D64" s="252"/>
      <c r="E64" s="253"/>
      <c r="F64" s="253"/>
      <c r="G64" s="254"/>
      <c r="H64" s="255"/>
      <c r="I64" s="256"/>
      <c r="J64" s="257"/>
      <c r="K64" s="258"/>
      <c r="O64" s="259">
        <v>1</v>
      </c>
    </row>
    <row r="65" spans="1:80">
      <c r="A65" s="260">
        <v>26</v>
      </c>
      <c r="B65" s="261" t="s">
        <v>205</v>
      </c>
      <c r="C65" s="262" t="s">
        <v>206</v>
      </c>
      <c r="D65" s="263" t="s">
        <v>189</v>
      </c>
      <c r="E65" s="264">
        <v>52.48048</v>
      </c>
      <c r="F65" s="264">
        <v>0</v>
      </c>
      <c r="G65" s="265">
        <f>E65*F65</f>
        <v>0</v>
      </c>
      <c r="H65" s="266">
        <v>0</v>
      </c>
      <c r="I65" s="267">
        <f>E65*H65</f>
        <v>0</v>
      </c>
      <c r="J65" s="266"/>
      <c r="K65" s="267">
        <f>E65*J65</f>
        <v>0</v>
      </c>
      <c r="O65" s="259">
        <v>2</v>
      </c>
      <c r="AA65" s="232">
        <v>8</v>
      </c>
      <c r="AB65" s="232">
        <v>0</v>
      </c>
      <c r="AC65" s="232">
        <v>3</v>
      </c>
      <c r="AZ65" s="232">
        <v>1</v>
      </c>
      <c r="BA65" s="232">
        <f>IF(AZ65=1,G65,0)</f>
        <v>0</v>
      </c>
      <c r="BB65" s="232">
        <f>IF(AZ65=2,G65,0)</f>
        <v>0</v>
      </c>
      <c r="BC65" s="232">
        <f>IF(AZ65=3,G65,0)</f>
        <v>0</v>
      </c>
      <c r="BD65" s="232">
        <f>IF(AZ65=4,G65,0)</f>
        <v>0</v>
      </c>
      <c r="BE65" s="232">
        <f>IF(AZ65=5,G65,0)</f>
        <v>0</v>
      </c>
      <c r="CA65" s="259">
        <v>8</v>
      </c>
      <c r="CB65" s="259">
        <v>0</v>
      </c>
    </row>
    <row r="66" spans="1:80">
      <c r="A66" s="260">
        <v>27</v>
      </c>
      <c r="B66" s="261" t="s">
        <v>207</v>
      </c>
      <c r="C66" s="262" t="s">
        <v>208</v>
      </c>
      <c r="D66" s="263" t="s">
        <v>189</v>
      </c>
      <c r="E66" s="264">
        <v>577.28527999999994</v>
      </c>
      <c r="F66" s="264">
        <v>0</v>
      </c>
      <c r="G66" s="265">
        <f>E66*F66</f>
        <v>0</v>
      </c>
      <c r="H66" s="266">
        <v>0</v>
      </c>
      <c r="I66" s="267">
        <f>E66*H66</f>
        <v>0</v>
      </c>
      <c r="J66" s="266"/>
      <c r="K66" s="267">
        <f>E66*J66</f>
        <v>0</v>
      </c>
      <c r="O66" s="259">
        <v>2</v>
      </c>
      <c r="AA66" s="232">
        <v>8</v>
      </c>
      <c r="AB66" s="232">
        <v>0</v>
      </c>
      <c r="AC66" s="232">
        <v>3</v>
      </c>
      <c r="AZ66" s="232">
        <v>1</v>
      </c>
      <c r="BA66" s="232">
        <f>IF(AZ66=1,G66,0)</f>
        <v>0</v>
      </c>
      <c r="BB66" s="232">
        <f>IF(AZ66=2,G66,0)</f>
        <v>0</v>
      </c>
      <c r="BC66" s="232">
        <f>IF(AZ66=3,G66,0)</f>
        <v>0</v>
      </c>
      <c r="BD66" s="232">
        <f>IF(AZ66=4,G66,0)</f>
        <v>0</v>
      </c>
      <c r="BE66" s="232">
        <f>IF(AZ66=5,G66,0)</f>
        <v>0</v>
      </c>
      <c r="CA66" s="259">
        <v>8</v>
      </c>
      <c r="CB66" s="259">
        <v>0</v>
      </c>
    </row>
    <row r="67" spans="1:80">
      <c r="A67" s="260">
        <v>28</v>
      </c>
      <c r="B67" s="261" t="s">
        <v>209</v>
      </c>
      <c r="C67" s="262" t="s">
        <v>210</v>
      </c>
      <c r="D67" s="263" t="s">
        <v>189</v>
      </c>
      <c r="E67" s="264">
        <v>52.48048</v>
      </c>
      <c r="F67" s="264">
        <v>0</v>
      </c>
      <c r="G67" s="265">
        <f>E67*F67</f>
        <v>0</v>
      </c>
      <c r="H67" s="266">
        <v>0</v>
      </c>
      <c r="I67" s="267">
        <f>E67*H67</f>
        <v>0</v>
      </c>
      <c r="J67" s="266"/>
      <c r="K67" s="267">
        <f>E67*J67</f>
        <v>0</v>
      </c>
      <c r="O67" s="259">
        <v>2</v>
      </c>
      <c r="AA67" s="232">
        <v>8</v>
      </c>
      <c r="AB67" s="232">
        <v>0</v>
      </c>
      <c r="AC67" s="232">
        <v>3</v>
      </c>
      <c r="AZ67" s="232">
        <v>1</v>
      </c>
      <c r="BA67" s="232">
        <f>IF(AZ67=1,G67,0)</f>
        <v>0</v>
      </c>
      <c r="BB67" s="232">
        <f>IF(AZ67=2,G67,0)</f>
        <v>0</v>
      </c>
      <c r="BC67" s="232">
        <f>IF(AZ67=3,G67,0)</f>
        <v>0</v>
      </c>
      <c r="BD67" s="232">
        <f>IF(AZ67=4,G67,0)</f>
        <v>0</v>
      </c>
      <c r="BE67" s="232">
        <f>IF(AZ67=5,G67,0)</f>
        <v>0</v>
      </c>
      <c r="CA67" s="259">
        <v>8</v>
      </c>
      <c r="CB67" s="259">
        <v>0</v>
      </c>
    </row>
    <row r="68" spans="1:80">
      <c r="A68" s="278"/>
      <c r="B68" s="279" t="s">
        <v>100</v>
      </c>
      <c r="C68" s="280" t="s">
        <v>204</v>
      </c>
      <c r="D68" s="281"/>
      <c r="E68" s="282"/>
      <c r="F68" s="283"/>
      <c r="G68" s="284">
        <f>SUM(G64:G67)</f>
        <v>0</v>
      </c>
      <c r="H68" s="285"/>
      <c r="I68" s="286">
        <f>SUM(I64:I67)</f>
        <v>0</v>
      </c>
      <c r="J68" s="285"/>
      <c r="K68" s="286">
        <f>SUM(K64:K67)</f>
        <v>0</v>
      </c>
      <c r="O68" s="259">
        <v>4</v>
      </c>
      <c r="BA68" s="287">
        <f>SUM(BA64:BA67)</f>
        <v>0</v>
      </c>
      <c r="BB68" s="287">
        <f>SUM(BB64:BB67)</f>
        <v>0</v>
      </c>
      <c r="BC68" s="287">
        <f>SUM(BC64:BC67)</f>
        <v>0</v>
      </c>
      <c r="BD68" s="287">
        <f>SUM(BD64:BD67)</f>
        <v>0</v>
      </c>
      <c r="BE68" s="287">
        <f>SUM(BE64:BE67)</f>
        <v>0</v>
      </c>
    </row>
    <row r="69" spans="1:80">
      <c r="E69" s="232"/>
    </row>
    <row r="70" spans="1:80">
      <c r="E70" s="232"/>
    </row>
    <row r="71" spans="1:80">
      <c r="E71" s="232"/>
    </row>
    <row r="72" spans="1:80">
      <c r="E72" s="232"/>
    </row>
    <row r="73" spans="1:80">
      <c r="E73" s="232"/>
    </row>
    <row r="74" spans="1:80">
      <c r="E74" s="232"/>
    </row>
    <row r="75" spans="1:80">
      <c r="E75" s="232"/>
    </row>
    <row r="76" spans="1:80">
      <c r="E76" s="232"/>
    </row>
    <row r="77" spans="1:80">
      <c r="E77" s="232"/>
    </row>
    <row r="78" spans="1:80">
      <c r="E78" s="232"/>
    </row>
    <row r="79" spans="1:80">
      <c r="E79" s="232"/>
    </row>
    <row r="80" spans="1:80">
      <c r="E80" s="232"/>
    </row>
    <row r="81" spans="1:7">
      <c r="E81" s="232"/>
    </row>
    <row r="82" spans="1:7">
      <c r="E82" s="232"/>
    </row>
    <row r="83" spans="1:7">
      <c r="E83" s="232"/>
    </row>
    <row r="84" spans="1:7">
      <c r="E84" s="232"/>
    </row>
    <row r="85" spans="1:7">
      <c r="E85" s="232"/>
    </row>
    <row r="86" spans="1:7">
      <c r="E86" s="232"/>
    </row>
    <row r="87" spans="1:7">
      <c r="E87" s="232"/>
    </row>
    <row r="88" spans="1:7">
      <c r="E88" s="232"/>
    </row>
    <row r="89" spans="1:7">
      <c r="E89" s="232"/>
    </row>
    <row r="90" spans="1:7">
      <c r="E90" s="232"/>
    </row>
    <row r="91" spans="1:7">
      <c r="E91" s="232"/>
    </row>
    <row r="92" spans="1:7">
      <c r="A92" s="277"/>
      <c r="B92" s="277"/>
      <c r="C92" s="277"/>
      <c r="D92" s="277"/>
      <c r="E92" s="277"/>
      <c r="F92" s="277"/>
      <c r="G92" s="277"/>
    </row>
    <row r="93" spans="1:7">
      <c r="A93" s="277"/>
      <c r="B93" s="277"/>
      <c r="C93" s="277"/>
      <c r="D93" s="277"/>
      <c r="E93" s="277"/>
      <c r="F93" s="277"/>
      <c r="G93" s="277"/>
    </row>
    <row r="94" spans="1:7">
      <c r="A94" s="277"/>
      <c r="B94" s="277"/>
      <c r="C94" s="277"/>
      <c r="D94" s="277"/>
      <c r="E94" s="277"/>
      <c r="F94" s="277"/>
      <c r="G94" s="277"/>
    </row>
    <row r="95" spans="1:7">
      <c r="A95" s="277"/>
      <c r="B95" s="277"/>
      <c r="C95" s="277"/>
      <c r="D95" s="277"/>
      <c r="E95" s="277"/>
      <c r="F95" s="277"/>
      <c r="G95" s="277"/>
    </row>
    <row r="96" spans="1:7">
      <c r="E96" s="232"/>
    </row>
    <row r="97" spans="5:5">
      <c r="E97" s="232"/>
    </row>
    <row r="98" spans="5:5">
      <c r="E98" s="232"/>
    </row>
    <row r="99" spans="5:5">
      <c r="E99" s="232"/>
    </row>
    <row r="100" spans="5:5">
      <c r="E100" s="232"/>
    </row>
    <row r="101" spans="5:5">
      <c r="E101" s="232"/>
    </row>
    <row r="102" spans="5:5">
      <c r="E102" s="232"/>
    </row>
    <row r="103" spans="5:5">
      <c r="E103" s="232"/>
    </row>
    <row r="104" spans="5:5">
      <c r="E104" s="232"/>
    </row>
    <row r="105" spans="5:5">
      <c r="E105" s="232"/>
    </row>
    <row r="106" spans="5:5">
      <c r="E106" s="232"/>
    </row>
    <row r="107" spans="5:5">
      <c r="E107" s="232"/>
    </row>
    <row r="108" spans="5:5">
      <c r="E108" s="232"/>
    </row>
    <row r="109" spans="5:5">
      <c r="E109" s="232"/>
    </row>
    <row r="110" spans="5:5">
      <c r="E110" s="232"/>
    </row>
    <row r="111" spans="5:5">
      <c r="E111" s="232"/>
    </row>
    <row r="112" spans="5:5">
      <c r="E112" s="232"/>
    </row>
    <row r="113" spans="1:7">
      <c r="E113" s="232"/>
    </row>
    <row r="114" spans="1:7">
      <c r="E114" s="232"/>
    </row>
    <row r="115" spans="1:7">
      <c r="E115" s="232"/>
    </row>
    <row r="116" spans="1:7">
      <c r="E116" s="232"/>
    </row>
    <row r="117" spans="1:7">
      <c r="E117" s="232"/>
    </row>
    <row r="118" spans="1:7">
      <c r="E118" s="232"/>
    </row>
    <row r="119" spans="1:7">
      <c r="E119" s="232"/>
    </row>
    <row r="120" spans="1:7">
      <c r="E120" s="232"/>
    </row>
    <row r="121" spans="1:7">
      <c r="E121" s="232"/>
    </row>
    <row r="122" spans="1:7">
      <c r="E122" s="232"/>
    </row>
    <row r="123" spans="1:7">
      <c r="E123" s="232"/>
    </row>
    <row r="124" spans="1:7">
      <c r="E124" s="232"/>
    </row>
    <row r="125" spans="1:7">
      <c r="E125" s="232"/>
    </row>
    <row r="126" spans="1:7">
      <c r="E126" s="232"/>
    </row>
    <row r="127" spans="1:7">
      <c r="A127" s="288"/>
      <c r="B127" s="288"/>
    </row>
    <row r="128" spans="1:7">
      <c r="A128" s="277"/>
      <c r="B128" s="277"/>
      <c r="C128" s="289"/>
      <c r="D128" s="289"/>
      <c r="E128" s="290"/>
      <c r="F128" s="289"/>
      <c r="G128" s="291"/>
    </row>
    <row r="129" spans="1:7">
      <c r="A129" s="292"/>
      <c r="B129" s="292"/>
      <c r="C129" s="277"/>
      <c r="D129" s="277"/>
      <c r="E129" s="293"/>
      <c r="F129" s="277"/>
      <c r="G129" s="277"/>
    </row>
    <row r="130" spans="1:7">
      <c r="A130" s="277"/>
      <c r="B130" s="277"/>
      <c r="C130" s="277"/>
      <c r="D130" s="277"/>
      <c r="E130" s="293"/>
      <c r="F130" s="277"/>
      <c r="G130" s="277"/>
    </row>
    <row r="131" spans="1:7">
      <c r="A131" s="277"/>
      <c r="B131" s="277"/>
      <c r="C131" s="277"/>
      <c r="D131" s="277"/>
      <c r="E131" s="293"/>
      <c r="F131" s="277"/>
      <c r="G131" s="277"/>
    </row>
    <row r="132" spans="1:7">
      <c r="A132" s="277"/>
      <c r="B132" s="277"/>
      <c r="C132" s="277"/>
      <c r="D132" s="277"/>
      <c r="E132" s="293"/>
      <c r="F132" s="277"/>
      <c r="G132" s="277"/>
    </row>
    <row r="133" spans="1:7">
      <c r="A133" s="277"/>
      <c r="B133" s="277"/>
      <c r="C133" s="277"/>
      <c r="D133" s="277"/>
      <c r="E133" s="293"/>
      <c r="F133" s="277"/>
      <c r="G133" s="277"/>
    </row>
    <row r="134" spans="1:7">
      <c r="A134" s="277"/>
      <c r="B134" s="277"/>
      <c r="C134" s="277"/>
      <c r="D134" s="277"/>
      <c r="E134" s="293"/>
      <c r="F134" s="277"/>
      <c r="G134" s="277"/>
    </row>
    <row r="135" spans="1:7">
      <c r="A135" s="277"/>
      <c r="B135" s="277"/>
      <c r="C135" s="277"/>
      <c r="D135" s="277"/>
      <c r="E135" s="293"/>
      <c r="F135" s="277"/>
      <c r="G135" s="277"/>
    </row>
    <row r="136" spans="1:7">
      <c r="A136" s="277"/>
      <c r="B136" s="277"/>
      <c r="C136" s="277"/>
      <c r="D136" s="277"/>
      <c r="E136" s="293"/>
      <c r="F136" s="277"/>
      <c r="G136" s="277"/>
    </row>
    <row r="137" spans="1:7">
      <c r="A137" s="277"/>
      <c r="B137" s="277"/>
      <c r="C137" s="277"/>
      <c r="D137" s="277"/>
      <c r="E137" s="293"/>
      <c r="F137" s="277"/>
      <c r="G137" s="277"/>
    </row>
    <row r="138" spans="1:7">
      <c r="A138" s="277"/>
      <c r="B138" s="277"/>
      <c r="C138" s="277"/>
      <c r="D138" s="277"/>
      <c r="E138" s="293"/>
      <c r="F138" s="277"/>
      <c r="G138" s="277"/>
    </row>
    <row r="139" spans="1:7">
      <c r="A139" s="277"/>
      <c r="B139" s="277"/>
      <c r="C139" s="277"/>
      <c r="D139" s="277"/>
      <c r="E139" s="293"/>
      <c r="F139" s="277"/>
      <c r="G139" s="277"/>
    </row>
    <row r="140" spans="1:7">
      <c r="A140" s="277"/>
      <c r="B140" s="277"/>
      <c r="C140" s="277"/>
      <c r="D140" s="277"/>
      <c r="E140" s="293"/>
      <c r="F140" s="277"/>
      <c r="G140" s="277"/>
    </row>
    <row r="141" spans="1:7">
      <c r="A141" s="277"/>
      <c r="B141" s="277"/>
      <c r="C141" s="277"/>
      <c r="D141" s="277"/>
      <c r="E141" s="293"/>
      <c r="F141" s="277"/>
      <c r="G141" s="277"/>
    </row>
  </sheetData>
  <mergeCells count="24">
    <mergeCell ref="C33:D33"/>
    <mergeCell ref="C11:G11"/>
    <mergeCell ref="C13:G13"/>
    <mergeCell ref="A1:G1"/>
    <mergeCell ref="A3:B3"/>
    <mergeCell ref="A4:B4"/>
    <mergeCell ref="E4:G4"/>
    <mergeCell ref="C9:G9"/>
    <mergeCell ref="C20:D20"/>
    <mergeCell ref="C22:D22"/>
    <mergeCell ref="C24:D24"/>
    <mergeCell ref="C26:D26"/>
    <mergeCell ref="C28:D28"/>
    <mergeCell ref="C30:D30"/>
    <mergeCell ref="C35:D35"/>
    <mergeCell ref="C59:D59"/>
    <mergeCell ref="C60:D60"/>
    <mergeCell ref="C47:D47"/>
    <mergeCell ref="C49:D49"/>
    <mergeCell ref="C50:D50"/>
    <mergeCell ref="C52:D52"/>
    <mergeCell ref="C36:D36"/>
    <mergeCell ref="C38:D38"/>
    <mergeCell ref="C43:D43"/>
  </mergeCells>
  <phoneticPr fontId="22" type="noConversion"/>
  <printOptions horizontalCentered="1" gridLinesSet="0"/>
  <pageMargins left="0.59055118110236227" right="0.39370078740157483" top="0.59055118110236227" bottom="0.98425196850393704" header="0.19685039370078741" footer="0.51181102362204722"/>
  <pageSetup paperSize="9" orientation="landscape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22"/>
  <dimension ref="A1:BE51"/>
  <sheetViews>
    <sheetView workbookViewId="0">
      <selection activeCell="B1" sqref="B1"/>
    </sheetView>
  </sheetViews>
  <sheetFormatPr defaultColWidth="9.109375" defaultRowHeight="13.2"/>
  <cols>
    <col min="1" max="1" width="2" style="1" customWidth="1"/>
    <col min="2" max="2" width="15" style="1" customWidth="1"/>
    <col min="3" max="3" width="15.88671875" style="1" customWidth="1"/>
    <col min="4" max="4" width="14.5546875" style="1" customWidth="1"/>
    <col min="5" max="5" width="13.5546875" style="1" customWidth="1"/>
    <col min="6" max="6" width="16.5546875" style="1" customWidth="1"/>
    <col min="7" max="7" width="15.33203125" style="1" customWidth="1"/>
    <col min="8" max="16384" width="9.109375" style="1"/>
  </cols>
  <sheetData>
    <row r="1" spans="1:57" ht="24.75" customHeight="1" thickBot="1">
      <c r="A1" s="93" t="s">
        <v>101</v>
      </c>
      <c r="B1" s="94"/>
      <c r="C1" s="94"/>
      <c r="D1" s="94"/>
      <c r="E1" s="94"/>
      <c r="F1" s="94"/>
      <c r="G1" s="94"/>
    </row>
    <row r="2" spans="1:57" ht="12.75" customHeight="1">
      <c r="A2" s="95" t="s">
        <v>32</v>
      </c>
      <c r="B2" s="96"/>
      <c r="C2" s="97" t="s">
        <v>109</v>
      </c>
      <c r="D2" s="97" t="s">
        <v>221</v>
      </c>
      <c r="E2" s="98"/>
      <c r="F2" s="99" t="s">
        <v>33</v>
      </c>
      <c r="G2" s="100"/>
    </row>
    <row r="3" spans="1:57" ht="3" hidden="1" customHeight="1">
      <c r="A3" s="101"/>
      <c r="B3" s="102"/>
      <c r="C3" s="103"/>
      <c r="D3" s="103"/>
      <c r="E3" s="104"/>
      <c r="F3" s="105"/>
      <c r="G3" s="106"/>
    </row>
    <row r="4" spans="1:57" ht="12" customHeight="1">
      <c r="A4" s="107" t="s">
        <v>34</v>
      </c>
      <c r="B4" s="102"/>
      <c r="C4" s="103"/>
      <c r="D4" s="103"/>
      <c r="E4" s="104"/>
      <c r="F4" s="105" t="s">
        <v>35</v>
      </c>
      <c r="G4" s="108"/>
    </row>
    <row r="5" spans="1:57" ht="12.9" customHeight="1">
      <c r="A5" s="109" t="s">
        <v>220</v>
      </c>
      <c r="B5" s="110"/>
      <c r="C5" s="111" t="s">
        <v>221</v>
      </c>
      <c r="D5" s="112"/>
      <c r="E5" s="110"/>
      <c r="F5" s="105" t="s">
        <v>36</v>
      </c>
      <c r="G5" s="106"/>
    </row>
    <row r="6" spans="1:57" ht="12.9" customHeight="1">
      <c r="A6" s="107" t="s">
        <v>37</v>
      </c>
      <c r="B6" s="102"/>
      <c r="C6" s="103"/>
      <c r="D6" s="103"/>
      <c r="E6" s="104"/>
      <c r="F6" s="113" t="s">
        <v>38</v>
      </c>
      <c r="G6" s="114"/>
      <c r="O6" s="115"/>
    </row>
    <row r="7" spans="1:57" ht="12.9" customHeight="1">
      <c r="A7" s="116" t="s">
        <v>103</v>
      </c>
      <c r="B7" s="117"/>
      <c r="C7" s="118" t="s">
        <v>104</v>
      </c>
      <c r="D7" s="119"/>
      <c r="E7" s="119"/>
      <c r="F7" s="120" t="s">
        <v>39</v>
      </c>
      <c r="G7" s="114">
        <f>IF(G6=0,,ROUND((F30+F32)/G6,1))</f>
        <v>0</v>
      </c>
    </row>
    <row r="8" spans="1:57">
      <c r="A8" s="121" t="s">
        <v>40</v>
      </c>
      <c r="B8" s="105"/>
      <c r="C8" s="315"/>
      <c r="D8" s="315"/>
      <c r="E8" s="316"/>
      <c r="F8" s="122" t="s">
        <v>41</v>
      </c>
      <c r="G8" s="123"/>
      <c r="H8" s="124"/>
      <c r="I8" s="125"/>
    </row>
    <row r="9" spans="1:57">
      <c r="A9" s="121" t="s">
        <v>42</v>
      </c>
      <c r="B9" s="105"/>
      <c r="C9" s="315"/>
      <c r="D9" s="315"/>
      <c r="E9" s="316"/>
      <c r="F9" s="105"/>
      <c r="G9" s="126"/>
      <c r="H9" s="127"/>
    </row>
    <row r="10" spans="1:57">
      <c r="A10" s="121" t="s">
        <v>43</v>
      </c>
      <c r="B10" s="105"/>
      <c r="C10" s="315"/>
      <c r="D10" s="315"/>
      <c r="E10" s="315"/>
      <c r="F10" s="128"/>
      <c r="G10" s="129"/>
      <c r="H10" s="130"/>
    </row>
    <row r="11" spans="1:57" ht="13.5" customHeight="1">
      <c r="A11" s="121" t="s">
        <v>44</v>
      </c>
      <c r="B11" s="105"/>
      <c r="C11" s="315"/>
      <c r="D11" s="315"/>
      <c r="E11" s="315"/>
      <c r="F11" s="131" t="s">
        <v>45</v>
      </c>
      <c r="G11" s="132"/>
      <c r="H11" s="127"/>
      <c r="BA11" s="133"/>
      <c r="BB11" s="133"/>
      <c r="BC11" s="133"/>
      <c r="BD11" s="133"/>
      <c r="BE11" s="133"/>
    </row>
    <row r="12" spans="1:57" ht="12.75" customHeight="1">
      <c r="A12" s="134" t="s">
        <v>46</v>
      </c>
      <c r="B12" s="102"/>
      <c r="C12" s="317"/>
      <c r="D12" s="317"/>
      <c r="E12" s="317"/>
      <c r="F12" s="135" t="s">
        <v>47</v>
      </c>
      <c r="G12" s="136"/>
      <c r="H12" s="127"/>
    </row>
    <row r="13" spans="1:57" ht="28.5" customHeight="1" thickBot="1">
      <c r="A13" s="137" t="s">
        <v>48</v>
      </c>
      <c r="B13" s="138"/>
      <c r="C13" s="138"/>
      <c r="D13" s="138"/>
      <c r="E13" s="139"/>
      <c r="F13" s="139"/>
      <c r="G13" s="140"/>
      <c r="H13" s="127"/>
    </row>
    <row r="14" spans="1:57" ht="17.25" customHeight="1" thickBot="1">
      <c r="A14" s="141" t="s">
        <v>49</v>
      </c>
      <c r="B14" s="142"/>
      <c r="C14" s="143"/>
      <c r="D14" s="144" t="s">
        <v>50</v>
      </c>
      <c r="E14" s="145"/>
      <c r="F14" s="145"/>
      <c r="G14" s="143"/>
    </row>
    <row r="15" spans="1:57" ht="15.9" customHeight="1">
      <c r="A15" s="146"/>
      <c r="B15" s="147" t="s">
        <v>51</v>
      </c>
      <c r="C15" s="148">
        <f ca="1">'SO 01-1 001 Rek'!E12</f>
        <v>0</v>
      </c>
      <c r="D15" s="149" t="str">
        <f ca="1">'SO 01-1 001 Rek'!A17</f>
        <v>Ztížené výrobní podmínky</v>
      </c>
      <c r="E15" s="150"/>
      <c r="F15" s="151"/>
      <c r="G15" s="148">
        <f ca="1">'SO 01-1 001 Rek'!I17</f>
        <v>0</v>
      </c>
    </row>
    <row r="16" spans="1:57" ht="15.9" customHeight="1">
      <c r="A16" s="146" t="s">
        <v>52</v>
      </c>
      <c r="B16" s="147" t="s">
        <v>53</v>
      </c>
      <c r="C16" s="148">
        <f ca="1">'SO 01-1 001 Rek'!F12</f>
        <v>0</v>
      </c>
      <c r="D16" s="101" t="str">
        <f ca="1">'SO 01-1 001 Rek'!A18</f>
        <v>Oborová přirážka</v>
      </c>
      <c r="E16" s="152"/>
      <c r="F16" s="153"/>
      <c r="G16" s="148">
        <f ca="1">'SO 01-1 001 Rek'!I18</f>
        <v>0</v>
      </c>
    </row>
    <row r="17" spans="1:7" ht="15.9" customHeight="1">
      <c r="A17" s="146" t="s">
        <v>54</v>
      </c>
      <c r="B17" s="147" t="s">
        <v>55</v>
      </c>
      <c r="C17" s="148">
        <f ca="1">'SO 01-1 001 Rek'!H12</f>
        <v>0</v>
      </c>
      <c r="D17" s="101" t="str">
        <f ca="1">'SO 01-1 001 Rek'!A19</f>
        <v>Přesun stavebních kapacit</v>
      </c>
      <c r="E17" s="152"/>
      <c r="F17" s="153"/>
      <c r="G17" s="148">
        <f ca="1">'SO 01-1 001 Rek'!I19</f>
        <v>0</v>
      </c>
    </row>
    <row r="18" spans="1:7" ht="15.9" customHeight="1">
      <c r="A18" s="154" t="s">
        <v>56</v>
      </c>
      <c r="B18" s="155" t="s">
        <v>57</v>
      </c>
      <c r="C18" s="148">
        <f ca="1">'SO 01-1 001 Rek'!G12</f>
        <v>0</v>
      </c>
      <c r="D18" s="101" t="str">
        <f ca="1">'SO 01-1 001 Rek'!A20</f>
        <v>Mimostaveništní doprava</v>
      </c>
      <c r="E18" s="152"/>
      <c r="F18" s="153"/>
      <c r="G18" s="148">
        <f ca="1">'SO 01-1 001 Rek'!I20</f>
        <v>0</v>
      </c>
    </row>
    <row r="19" spans="1:7" ht="15.9" customHeight="1">
      <c r="A19" s="156" t="s">
        <v>58</v>
      </c>
      <c r="B19" s="147"/>
      <c r="C19" s="148">
        <f ca="1">SUM(C15:C18)</f>
        <v>0</v>
      </c>
      <c r="D19" s="101" t="str">
        <f ca="1">'SO 01-1 001 Rek'!A21</f>
        <v>Zařízení staveniště</v>
      </c>
      <c r="E19" s="152"/>
      <c r="F19" s="153"/>
      <c r="G19" s="148">
        <f ca="1">'SO 01-1 001 Rek'!I21</f>
        <v>0</v>
      </c>
    </row>
    <row r="20" spans="1:7" ht="15.9" customHeight="1">
      <c r="A20" s="156"/>
      <c r="B20" s="147"/>
      <c r="C20" s="148"/>
      <c r="D20" s="101" t="str">
        <f ca="1">'SO 01-1 001 Rek'!A22</f>
        <v>Provoz investora</v>
      </c>
      <c r="E20" s="152"/>
      <c r="F20" s="153"/>
      <c r="G20" s="148">
        <f ca="1">'SO 01-1 001 Rek'!I22</f>
        <v>0</v>
      </c>
    </row>
    <row r="21" spans="1:7" ht="15.9" customHeight="1">
      <c r="A21" s="156" t="s">
        <v>29</v>
      </c>
      <c r="B21" s="147"/>
      <c r="C21" s="148">
        <f ca="1">'SO 01-1 001 Rek'!I12</f>
        <v>0</v>
      </c>
      <c r="D21" s="101" t="str">
        <f ca="1">'SO 01-1 001 Rek'!A23</f>
        <v>Kompletační činnost (IČD)</v>
      </c>
      <c r="E21" s="152"/>
      <c r="F21" s="153"/>
      <c r="G21" s="148">
        <f ca="1">'SO 01-1 001 Rek'!I23</f>
        <v>0</v>
      </c>
    </row>
    <row r="22" spans="1:7" ht="15.9" customHeight="1">
      <c r="A22" s="157" t="s">
        <v>59</v>
      </c>
      <c r="B22" s="127"/>
      <c r="C22" s="148">
        <f ca="1">C19+C21</f>
        <v>0</v>
      </c>
      <c r="D22" s="101" t="s">
        <v>60</v>
      </c>
      <c r="E22" s="152"/>
      <c r="F22" s="153"/>
      <c r="G22" s="148">
        <f ca="1">G23-SUM(G15:G21)</f>
        <v>0</v>
      </c>
    </row>
    <row r="23" spans="1:7" ht="15.9" customHeight="1" thickBot="1">
      <c r="A23" s="313" t="s">
        <v>61</v>
      </c>
      <c r="B23" s="314"/>
      <c r="C23" s="158">
        <f ca="1">C22+G23</f>
        <v>0</v>
      </c>
      <c r="D23" s="159" t="s">
        <v>62</v>
      </c>
      <c r="E23" s="160"/>
      <c r="F23" s="161"/>
      <c r="G23" s="148">
        <f ca="1">'SO 01-1 001 Rek'!H25</f>
        <v>0</v>
      </c>
    </row>
    <row r="24" spans="1:7">
      <c r="A24" s="162" t="s">
        <v>63</v>
      </c>
      <c r="B24" s="163"/>
      <c r="C24" s="164"/>
      <c r="D24" s="163" t="s">
        <v>64</v>
      </c>
      <c r="E24" s="163"/>
      <c r="F24" s="165" t="s">
        <v>65</v>
      </c>
      <c r="G24" s="166"/>
    </row>
    <row r="25" spans="1:7">
      <c r="A25" s="157" t="s">
        <v>66</v>
      </c>
      <c r="B25" s="127"/>
      <c r="C25" s="167"/>
      <c r="D25" s="127" t="s">
        <v>66</v>
      </c>
      <c r="F25" s="168" t="s">
        <v>66</v>
      </c>
      <c r="G25" s="169"/>
    </row>
    <row r="26" spans="1:7" ht="37.5" customHeight="1">
      <c r="A26" s="157" t="s">
        <v>67</v>
      </c>
      <c r="B26" s="170"/>
      <c r="C26" s="167"/>
      <c r="D26" s="127" t="s">
        <v>67</v>
      </c>
      <c r="F26" s="168" t="s">
        <v>67</v>
      </c>
      <c r="G26" s="169"/>
    </row>
    <row r="27" spans="1:7">
      <c r="A27" s="157"/>
      <c r="B27" s="171"/>
      <c r="C27" s="167"/>
      <c r="D27" s="127"/>
      <c r="F27" s="168"/>
      <c r="G27" s="169"/>
    </row>
    <row r="28" spans="1:7">
      <c r="A28" s="157" t="s">
        <v>68</v>
      </c>
      <c r="B28" s="127"/>
      <c r="C28" s="167"/>
      <c r="D28" s="168" t="s">
        <v>69</v>
      </c>
      <c r="E28" s="167"/>
      <c r="F28" s="172" t="s">
        <v>69</v>
      </c>
      <c r="G28" s="169"/>
    </row>
    <row r="29" spans="1:7" ht="69" customHeight="1">
      <c r="A29" s="157"/>
      <c r="B29" s="127"/>
      <c r="C29" s="173"/>
      <c r="D29" s="174"/>
      <c r="E29" s="173"/>
      <c r="F29" s="127"/>
      <c r="G29" s="169"/>
    </row>
    <row r="30" spans="1:7">
      <c r="A30" s="175" t="s">
        <v>11</v>
      </c>
      <c r="B30" s="176"/>
      <c r="C30" s="177">
        <v>21</v>
      </c>
      <c r="D30" s="176" t="s">
        <v>70</v>
      </c>
      <c r="E30" s="178"/>
      <c r="F30" s="308">
        <f>C23-F32</f>
        <v>0</v>
      </c>
      <c r="G30" s="309"/>
    </row>
    <row r="31" spans="1:7">
      <c r="A31" s="175" t="s">
        <v>71</v>
      </c>
      <c r="B31" s="176"/>
      <c r="C31" s="177">
        <f>C30</f>
        <v>21</v>
      </c>
      <c r="D31" s="176" t="s">
        <v>72</v>
      </c>
      <c r="E31" s="178"/>
      <c r="F31" s="308">
        <f>ROUND(PRODUCT(F30,C31/100),0)</f>
        <v>0</v>
      </c>
      <c r="G31" s="309"/>
    </row>
    <row r="32" spans="1:7">
      <c r="A32" s="175" t="s">
        <v>11</v>
      </c>
      <c r="B32" s="176"/>
      <c r="C32" s="177">
        <v>0</v>
      </c>
      <c r="D32" s="176" t="s">
        <v>72</v>
      </c>
      <c r="E32" s="178"/>
      <c r="F32" s="308">
        <v>0</v>
      </c>
      <c r="G32" s="309"/>
    </row>
    <row r="33" spans="1:8">
      <c r="A33" s="175" t="s">
        <v>71</v>
      </c>
      <c r="B33" s="179"/>
      <c r="C33" s="180">
        <f>C32</f>
        <v>0</v>
      </c>
      <c r="D33" s="176" t="s">
        <v>72</v>
      </c>
      <c r="E33" s="153"/>
      <c r="F33" s="308">
        <f>ROUND(PRODUCT(F32,C33/100),0)</f>
        <v>0</v>
      </c>
      <c r="G33" s="309"/>
    </row>
    <row r="34" spans="1:8" s="184" customFormat="1" ht="19.5" customHeight="1" thickBot="1">
      <c r="A34" s="181" t="s">
        <v>73</v>
      </c>
      <c r="B34" s="182"/>
      <c r="C34" s="182"/>
      <c r="D34" s="182"/>
      <c r="E34" s="183"/>
      <c r="F34" s="310">
        <f>ROUND(SUM(F30:F33),0)</f>
        <v>0</v>
      </c>
      <c r="G34" s="311"/>
    </row>
    <row r="36" spans="1:8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>
      <c r="A37" s="2"/>
      <c r="B37" s="312"/>
      <c r="C37" s="312"/>
      <c r="D37" s="312"/>
      <c r="E37" s="312"/>
      <c r="F37" s="312"/>
      <c r="G37" s="312"/>
      <c r="H37" s="1" t="s">
        <v>1</v>
      </c>
    </row>
    <row r="38" spans="1:8" ht="12.75" customHeight="1">
      <c r="A38" s="185"/>
      <c r="B38" s="312"/>
      <c r="C38" s="312"/>
      <c r="D38" s="312"/>
      <c r="E38" s="312"/>
      <c r="F38" s="312"/>
      <c r="G38" s="312"/>
      <c r="H38" s="1" t="s">
        <v>1</v>
      </c>
    </row>
    <row r="39" spans="1:8">
      <c r="A39" s="185"/>
      <c r="B39" s="312"/>
      <c r="C39" s="312"/>
      <c r="D39" s="312"/>
      <c r="E39" s="312"/>
      <c r="F39" s="312"/>
      <c r="G39" s="312"/>
      <c r="H39" s="1" t="s">
        <v>1</v>
      </c>
    </row>
    <row r="40" spans="1:8">
      <c r="A40" s="185"/>
      <c r="B40" s="312"/>
      <c r="C40" s="312"/>
      <c r="D40" s="312"/>
      <c r="E40" s="312"/>
      <c r="F40" s="312"/>
      <c r="G40" s="312"/>
      <c r="H40" s="1" t="s">
        <v>1</v>
      </c>
    </row>
    <row r="41" spans="1:8">
      <c r="A41" s="185"/>
      <c r="B41" s="312"/>
      <c r="C41" s="312"/>
      <c r="D41" s="312"/>
      <c r="E41" s="312"/>
      <c r="F41" s="312"/>
      <c r="G41" s="312"/>
      <c r="H41" s="1" t="s">
        <v>1</v>
      </c>
    </row>
    <row r="42" spans="1:8">
      <c r="A42" s="185"/>
      <c r="B42" s="312"/>
      <c r="C42" s="312"/>
      <c r="D42" s="312"/>
      <c r="E42" s="312"/>
      <c r="F42" s="312"/>
      <c r="G42" s="312"/>
      <c r="H42" s="1" t="s">
        <v>1</v>
      </c>
    </row>
    <row r="43" spans="1:8">
      <c r="A43" s="185"/>
      <c r="B43" s="312"/>
      <c r="C43" s="312"/>
      <c r="D43" s="312"/>
      <c r="E43" s="312"/>
      <c r="F43" s="312"/>
      <c r="G43" s="312"/>
      <c r="H43" s="1" t="s">
        <v>1</v>
      </c>
    </row>
    <row r="44" spans="1:8" ht="12.75" customHeight="1">
      <c r="A44" s="185"/>
      <c r="B44" s="312"/>
      <c r="C44" s="312"/>
      <c r="D44" s="312"/>
      <c r="E44" s="312"/>
      <c r="F44" s="312"/>
      <c r="G44" s="312"/>
      <c r="H44" s="1" t="s">
        <v>1</v>
      </c>
    </row>
    <row r="45" spans="1:8" ht="12.75" customHeight="1">
      <c r="A45" s="185"/>
      <c r="B45" s="312"/>
      <c r="C45" s="312"/>
      <c r="D45" s="312"/>
      <c r="E45" s="312"/>
      <c r="F45" s="312"/>
      <c r="G45" s="312"/>
      <c r="H45" s="1" t="s">
        <v>1</v>
      </c>
    </row>
    <row r="46" spans="1:8">
      <c r="B46" s="307"/>
      <c r="C46" s="307"/>
      <c r="D46" s="307"/>
      <c r="E46" s="307"/>
      <c r="F46" s="307"/>
      <c r="G46" s="307"/>
    </row>
    <row r="47" spans="1:8">
      <c r="B47" s="307"/>
      <c r="C47" s="307"/>
      <c r="D47" s="307"/>
      <c r="E47" s="307"/>
      <c r="F47" s="307"/>
      <c r="G47" s="307"/>
    </row>
    <row r="48" spans="1:8">
      <c r="B48" s="307"/>
      <c r="C48" s="307"/>
      <c r="D48" s="307"/>
      <c r="E48" s="307"/>
      <c r="F48" s="307"/>
      <c r="G48" s="307"/>
    </row>
    <row r="49" spans="2:7">
      <c r="B49" s="307"/>
      <c r="C49" s="307"/>
      <c r="D49" s="307"/>
      <c r="E49" s="307"/>
      <c r="F49" s="307"/>
      <c r="G49" s="307"/>
    </row>
    <row r="50" spans="2:7">
      <c r="B50" s="307"/>
      <c r="C50" s="307"/>
      <c r="D50" s="307"/>
      <c r="E50" s="307"/>
      <c r="F50" s="307"/>
      <c r="G50" s="307"/>
    </row>
    <row r="51" spans="2:7">
      <c r="B51" s="307"/>
      <c r="C51" s="307"/>
      <c r="D51" s="307"/>
      <c r="E51" s="307"/>
      <c r="F51" s="307"/>
      <c r="G51" s="307"/>
    </row>
  </sheetData>
  <mergeCells count="18">
    <mergeCell ref="B47:G47"/>
    <mergeCell ref="B48:G48"/>
    <mergeCell ref="A23:B23"/>
    <mergeCell ref="C8:E8"/>
    <mergeCell ref="C9:E9"/>
    <mergeCell ref="C10:E10"/>
    <mergeCell ref="C11:E11"/>
    <mergeCell ref="C12:E12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B46:G46"/>
  </mergeCells>
  <phoneticPr fontId="22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32"/>
  <dimension ref="A1:BE76"/>
  <sheetViews>
    <sheetView workbookViewId="0">
      <selection sqref="A1:B1"/>
    </sheetView>
  </sheetViews>
  <sheetFormatPr defaultColWidth="9.109375" defaultRowHeight="13.2"/>
  <cols>
    <col min="1" max="1" width="5.88671875" style="1" customWidth="1"/>
    <col min="2" max="2" width="6.109375" style="1" customWidth="1"/>
    <col min="3" max="3" width="11.44140625" style="1" customWidth="1"/>
    <col min="4" max="4" width="15.88671875" style="1" customWidth="1"/>
    <col min="5" max="5" width="11.33203125" style="1" customWidth="1"/>
    <col min="6" max="6" width="10.88671875" style="1" customWidth="1"/>
    <col min="7" max="7" width="11" style="1" customWidth="1"/>
    <col min="8" max="8" width="11.109375" style="1" customWidth="1"/>
    <col min="9" max="9" width="10.6640625" style="1" customWidth="1"/>
    <col min="10" max="16384" width="9.109375" style="1"/>
  </cols>
  <sheetData>
    <row r="1" spans="1:57" ht="13.8" thickTop="1">
      <c r="A1" s="318" t="s">
        <v>2</v>
      </c>
      <c r="B1" s="319"/>
      <c r="C1" s="186" t="s">
        <v>105</v>
      </c>
      <c r="D1" s="187"/>
      <c r="E1" s="188"/>
      <c r="F1" s="187"/>
      <c r="G1" s="189" t="s">
        <v>75</v>
      </c>
      <c r="H1" s="190" t="s">
        <v>109</v>
      </c>
      <c r="I1" s="191"/>
    </row>
    <row r="2" spans="1:57" ht="13.8" thickBot="1">
      <c r="A2" s="320" t="s">
        <v>76</v>
      </c>
      <c r="B2" s="321"/>
      <c r="C2" s="192" t="s">
        <v>222</v>
      </c>
      <c r="D2" s="193"/>
      <c r="E2" s="194"/>
      <c r="F2" s="193"/>
      <c r="G2" s="322" t="s">
        <v>221</v>
      </c>
      <c r="H2" s="323"/>
      <c r="I2" s="324"/>
    </row>
    <row r="3" spans="1:57" ht="13.8" thickTop="1">
      <c r="F3" s="127"/>
    </row>
    <row r="4" spans="1:57" ht="19.5" customHeight="1">
      <c r="A4" s="195" t="s">
        <v>77</v>
      </c>
      <c r="B4" s="196"/>
      <c r="C4" s="196"/>
      <c r="D4" s="196"/>
      <c r="E4" s="197"/>
      <c r="F4" s="196"/>
      <c r="G4" s="196"/>
      <c r="H4" s="196"/>
      <c r="I4" s="196"/>
    </row>
    <row r="5" spans="1:57" ht="13.8" thickBot="1"/>
    <row r="6" spans="1:57" s="127" customFormat="1" ht="13.8" thickBot="1">
      <c r="A6" s="198"/>
      <c r="B6" s="199" t="s">
        <v>78</v>
      </c>
      <c r="C6" s="199"/>
      <c r="D6" s="200"/>
      <c r="E6" s="201" t="s">
        <v>25</v>
      </c>
      <c r="F6" s="202" t="s">
        <v>26</v>
      </c>
      <c r="G6" s="202" t="s">
        <v>27</v>
      </c>
      <c r="H6" s="202" t="s">
        <v>28</v>
      </c>
      <c r="I6" s="203" t="s">
        <v>29</v>
      </c>
    </row>
    <row r="7" spans="1:57" s="127" customFormat="1">
      <c r="A7" s="294" t="str">
        <f ca="1">'SO 01-1 001 Pol'!B7</f>
        <v>1</v>
      </c>
      <c r="B7" s="62" t="str">
        <f ca="1">'SO 01-1 001 Pol'!C7</f>
        <v>Zemní práce</v>
      </c>
      <c r="D7" s="204"/>
      <c r="E7" s="295">
        <f ca="1">'SO 01-1 001 Pol'!BA49</f>
        <v>0</v>
      </c>
      <c r="F7" s="296">
        <f ca="1">'SO 01-1 001 Pol'!BB49</f>
        <v>0</v>
      </c>
      <c r="G7" s="296">
        <f ca="1">'SO 01-1 001 Pol'!BC49</f>
        <v>0</v>
      </c>
      <c r="H7" s="296">
        <f ca="1">'SO 01-1 001 Pol'!BD49</f>
        <v>0</v>
      </c>
      <c r="I7" s="297">
        <f ca="1">'SO 01-1 001 Pol'!BE49</f>
        <v>0</v>
      </c>
    </row>
    <row r="8" spans="1:57" s="127" customFormat="1">
      <c r="A8" s="294" t="str">
        <f ca="1">'SO 01-1 001 Pol'!B50</f>
        <v>2</v>
      </c>
      <c r="B8" s="62" t="str">
        <f ca="1">'SO 01-1 001 Pol'!C50</f>
        <v>Základy a zvláštní zakládání</v>
      </c>
      <c r="D8" s="204"/>
      <c r="E8" s="295">
        <f ca="1">'SO 01-1 001 Pol'!BA59</f>
        <v>0</v>
      </c>
      <c r="F8" s="296">
        <f ca="1">'SO 01-1 001 Pol'!BB59</f>
        <v>0</v>
      </c>
      <c r="G8" s="296">
        <f ca="1">'SO 01-1 001 Pol'!BC59</f>
        <v>0</v>
      </c>
      <c r="H8" s="296">
        <f ca="1">'SO 01-1 001 Pol'!BD59</f>
        <v>0</v>
      </c>
      <c r="I8" s="297">
        <f ca="1">'SO 01-1 001 Pol'!BE59</f>
        <v>0</v>
      </c>
    </row>
    <row r="9" spans="1:57" s="127" customFormat="1">
      <c r="A9" s="294" t="str">
        <f ca="1">'SO 01-1 001 Pol'!B60</f>
        <v>5</v>
      </c>
      <c r="B9" s="62" t="str">
        <f ca="1">'SO 01-1 001 Pol'!C60</f>
        <v>Komunikace</v>
      </c>
      <c r="D9" s="204"/>
      <c r="E9" s="295">
        <f ca="1">'SO 01-1 001 Pol'!BA74</f>
        <v>0</v>
      </c>
      <c r="F9" s="296">
        <f ca="1">'SO 01-1 001 Pol'!BB74</f>
        <v>0</v>
      </c>
      <c r="G9" s="296">
        <f ca="1">'SO 01-1 001 Pol'!BC74</f>
        <v>0</v>
      </c>
      <c r="H9" s="296">
        <f ca="1">'SO 01-1 001 Pol'!BD74</f>
        <v>0</v>
      </c>
      <c r="I9" s="297">
        <f ca="1">'SO 01-1 001 Pol'!BE74</f>
        <v>0</v>
      </c>
    </row>
    <row r="10" spans="1:57" s="127" customFormat="1">
      <c r="A10" s="294" t="str">
        <f ca="1">'SO 01-1 001 Pol'!B75</f>
        <v>91</v>
      </c>
      <c r="B10" s="62" t="str">
        <f ca="1">'SO 01-1 001 Pol'!C75</f>
        <v>Doplňující práce na komunikaci</v>
      </c>
      <c r="D10" s="204"/>
      <c r="E10" s="295">
        <f ca="1">'SO 01-1 001 Pol'!BA97</f>
        <v>0</v>
      </c>
      <c r="F10" s="296">
        <f ca="1">'SO 01-1 001 Pol'!BB97</f>
        <v>0</v>
      </c>
      <c r="G10" s="296">
        <f ca="1">'SO 01-1 001 Pol'!BC97</f>
        <v>0</v>
      </c>
      <c r="H10" s="296">
        <f ca="1">'SO 01-1 001 Pol'!BD97</f>
        <v>0</v>
      </c>
      <c r="I10" s="297">
        <f ca="1">'SO 01-1 001 Pol'!BE97</f>
        <v>0</v>
      </c>
    </row>
    <row r="11" spans="1:57" s="127" customFormat="1" ht="13.8" thickBot="1">
      <c r="A11" s="294" t="str">
        <f ca="1">'SO 01-1 001 Pol'!B98</f>
        <v>99</v>
      </c>
      <c r="B11" s="62" t="str">
        <f ca="1">'SO 01-1 001 Pol'!C98</f>
        <v>Staveništní přesun hmot</v>
      </c>
      <c r="D11" s="204"/>
      <c r="E11" s="295">
        <f ca="1">'SO 01-1 001 Pol'!BA100</f>
        <v>0</v>
      </c>
      <c r="F11" s="296">
        <f ca="1">'SO 01-1 001 Pol'!BB100</f>
        <v>0</v>
      </c>
      <c r="G11" s="296">
        <f ca="1">'SO 01-1 001 Pol'!BC100</f>
        <v>0</v>
      </c>
      <c r="H11" s="296">
        <f ca="1">'SO 01-1 001 Pol'!BD100</f>
        <v>0</v>
      </c>
      <c r="I11" s="297">
        <f ca="1">'SO 01-1 001 Pol'!BE100</f>
        <v>0</v>
      </c>
    </row>
    <row r="12" spans="1:57" s="14" customFormat="1" ht="13.8" thickBot="1">
      <c r="A12" s="205"/>
      <c r="B12" s="206" t="s">
        <v>79</v>
      </c>
      <c r="C12" s="206"/>
      <c r="D12" s="207"/>
      <c r="E12" s="208">
        <f>SUM(E7:E11)</f>
        <v>0</v>
      </c>
      <c r="F12" s="209">
        <f>SUM(F7:F11)</f>
        <v>0</v>
      </c>
      <c r="G12" s="209">
        <f>SUM(G7:G11)</f>
        <v>0</v>
      </c>
      <c r="H12" s="209">
        <f>SUM(H7:H11)</f>
        <v>0</v>
      </c>
      <c r="I12" s="210">
        <f>SUM(I7:I11)</f>
        <v>0</v>
      </c>
    </row>
    <row r="13" spans="1:57">
      <c r="A13" s="127"/>
      <c r="B13" s="127"/>
      <c r="C13" s="127"/>
      <c r="D13" s="127"/>
      <c r="E13" s="127"/>
      <c r="F13" s="127"/>
      <c r="G13" s="127"/>
      <c r="H13" s="127"/>
      <c r="I13" s="127"/>
    </row>
    <row r="14" spans="1:57" ht="19.5" customHeight="1">
      <c r="A14" s="196" t="s">
        <v>80</v>
      </c>
      <c r="B14" s="196"/>
      <c r="C14" s="196"/>
      <c r="D14" s="196"/>
      <c r="E14" s="196"/>
      <c r="F14" s="196"/>
      <c r="G14" s="211"/>
      <c r="H14" s="196"/>
      <c r="I14" s="196"/>
      <c r="BA14" s="133"/>
      <c r="BB14" s="133"/>
      <c r="BC14" s="133"/>
      <c r="BD14" s="133"/>
      <c r="BE14" s="133"/>
    </row>
    <row r="15" spans="1:57" ht="13.8" thickBot="1"/>
    <row r="16" spans="1:57">
      <c r="A16" s="162" t="s">
        <v>81</v>
      </c>
      <c r="B16" s="163"/>
      <c r="C16" s="163"/>
      <c r="D16" s="212"/>
      <c r="E16" s="213" t="s">
        <v>82</v>
      </c>
      <c r="F16" s="214" t="s">
        <v>12</v>
      </c>
      <c r="G16" s="215" t="s">
        <v>83</v>
      </c>
      <c r="H16" s="216"/>
      <c r="I16" s="217" t="s">
        <v>82</v>
      </c>
    </row>
    <row r="17" spans="1:53">
      <c r="A17" s="156" t="s">
        <v>211</v>
      </c>
      <c r="B17" s="147"/>
      <c r="C17" s="147"/>
      <c r="D17" s="218"/>
      <c r="E17" s="219"/>
      <c r="F17" s="220"/>
      <c r="G17" s="221">
        <v>0</v>
      </c>
      <c r="H17" s="222"/>
      <c r="I17" s="223">
        <f t="shared" ref="I17:I24" si="0">E17+F17*G17/100</f>
        <v>0</v>
      </c>
      <c r="BA17" s="1">
        <v>0</v>
      </c>
    </row>
    <row r="18" spans="1:53">
      <c r="A18" s="156" t="s">
        <v>212</v>
      </c>
      <c r="B18" s="147"/>
      <c r="C18" s="147"/>
      <c r="D18" s="218"/>
      <c r="E18" s="219"/>
      <c r="F18" s="220"/>
      <c r="G18" s="221">
        <v>0</v>
      </c>
      <c r="H18" s="222"/>
      <c r="I18" s="223">
        <f t="shared" si="0"/>
        <v>0</v>
      </c>
      <c r="BA18" s="1">
        <v>0</v>
      </c>
    </row>
    <row r="19" spans="1:53">
      <c r="A19" s="156" t="s">
        <v>213</v>
      </c>
      <c r="B19" s="147"/>
      <c r="C19" s="147"/>
      <c r="D19" s="218"/>
      <c r="E19" s="219"/>
      <c r="F19" s="220"/>
      <c r="G19" s="221">
        <v>0</v>
      </c>
      <c r="H19" s="222"/>
      <c r="I19" s="223">
        <f t="shared" si="0"/>
        <v>0</v>
      </c>
      <c r="BA19" s="1">
        <v>0</v>
      </c>
    </row>
    <row r="20" spans="1:53">
      <c r="A20" s="156" t="s">
        <v>214</v>
      </c>
      <c r="B20" s="147"/>
      <c r="C20" s="147"/>
      <c r="D20" s="218"/>
      <c r="E20" s="219"/>
      <c r="F20" s="220"/>
      <c r="G20" s="221">
        <v>0</v>
      </c>
      <c r="H20" s="222"/>
      <c r="I20" s="223">
        <f t="shared" si="0"/>
        <v>0</v>
      </c>
      <c r="BA20" s="1">
        <v>0</v>
      </c>
    </row>
    <row r="21" spans="1:53">
      <c r="A21" s="156" t="s">
        <v>331</v>
      </c>
      <c r="B21" s="147"/>
      <c r="C21" s="147"/>
      <c r="D21" s="218"/>
      <c r="E21" s="219"/>
      <c r="F21" s="220"/>
      <c r="G21" s="221">
        <v>0</v>
      </c>
      <c r="H21" s="222"/>
      <c r="I21" s="223">
        <f t="shared" si="0"/>
        <v>0</v>
      </c>
      <c r="BA21" s="1">
        <v>1</v>
      </c>
    </row>
    <row r="22" spans="1:53">
      <c r="A22" s="156" t="s">
        <v>216</v>
      </c>
      <c r="B22" s="147"/>
      <c r="C22" s="147"/>
      <c r="D22" s="218"/>
      <c r="E22" s="219"/>
      <c r="F22" s="220"/>
      <c r="G22" s="221">
        <v>0</v>
      </c>
      <c r="H22" s="222"/>
      <c r="I22" s="223">
        <f t="shared" si="0"/>
        <v>0</v>
      </c>
      <c r="BA22" s="1">
        <v>1</v>
      </c>
    </row>
    <row r="23" spans="1:53">
      <c r="A23" s="156" t="s">
        <v>217</v>
      </c>
      <c r="B23" s="147"/>
      <c r="C23" s="147"/>
      <c r="D23" s="218"/>
      <c r="E23" s="219"/>
      <c r="F23" s="220"/>
      <c r="G23" s="221">
        <v>0</v>
      </c>
      <c r="H23" s="222"/>
      <c r="I23" s="223">
        <f t="shared" si="0"/>
        <v>0</v>
      </c>
      <c r="BA23" s="1">
        <v>2</v>
      </c>
    </row>
    <row r="24" spans="1:53">
      <c r="A24" s="156" t="s">
        <v>218</v>
      </c>
      <c r="B24" s="147"/>
      <c r="C24" s="147"/>
      <c r="D24" s="218"/>
      <c r="E24" s="219"/>
      <c r="F24" s="220"/>
      <c r="G24" s="221">
        <v>0</v>
      </c>
      <c r="H24" s="222"/>
      <c r="I24" s="223">
        <f t="shared" si="0"/>
        <v>0</v>
      </c>
      <c r="BA24" s="1">
        <v>2</v>
      </c>
    </row>
    <row r="25" spans="1:53" ht="13.8" thickBot="1">
      <c r="A25" s="224"/>
      <c r="B25" s="225" t="s">
        <v>84</v>
      </c>
      <c r="C25" s="226"/>
      <c r="D25" s="227"/>
      <c r="E25" s="228"/>
      <c r="F25" s="229"/>
      <c r="G25" s="229"/>
      <c r="H25" s="325">
        <f>SUM(I17:I24)</f>
        <v>0</v>
      </c>
      <c r="I25" s="326"/>
    </row>
    <row r="27" spans="1:53">
      <c r="B27" s="14"/>
      <c r="F27" s="230"/>
      <c r="G27" s="231"/>
      <c r="H27" s="231"/>
      <c r="I27" s="46"/>
    </row>
    <row r="28" spans="1:53">
      <c r="F28" s="230"/>
      <c r="G28" s="231"/>
      <c r="H28" s="231"/>
      <c r="I28" s="46"/>
    </row>
    <row r="29" spans="1:53">
      <c r="F29" s="230"/>
      <c r="G29" s="231"/>
      <c r="H29" s="231"/>
      <c r="I29" s="46"/>
    </row>
    <row r="30" spans="1:53">
      <c r="F30" s="230"/>
      <c r="G30" s="231"/>
      <c r="H30" s="231"/>
      <c r="I30" s="46"/>
    </row>
    <row r="31" spans="1:53">
      <c r="F31" s="230"/>
      <c r="G31" s="231"/>
      <c r="H31" s="231"/>
      <c r="I31" s="46"/>
    </row>
    <row r="32" spans="1:53">
      <c r="F32" s="230"/>
      <c r="G32" s="231"/>
      <c r="H32" s="231"/>
      <c r="I32" s="46"/>
    </row>
    <row r="33" spans="6:9">
      <c r="F33" s="230"/>
      <c r="G33" s="231"/>
      <c r="H33" s="231"/>
      <c r="I33" s="46"/>
    </row>
    <row r="34" spans="6:9">
      <c r="F34" s="230"/>
      <c r="G34" s="231"/>
      <c r="H34" s="231"/>
      <c r="I34" s="46"/>
    </row>
    <row r="35" spans="6:9">
      <c r="F35" s="230"/>
      <c r="G35" s="231"/>
      <c r="H35" s="231"/>
      <c r="I35" s="46"/>
    </row>
    <row r="36" spans="6:9">
      <c r="F36" s="230"/>
      <c r="G36" s="231"/>
      <c r="H36" s="231"/>
      <c r="I36" s="46"/>
    </row>
    <row r="37" spans="6:9">
      <c r="F37" s="230"/>
      <c r="G37" s="231"/>
      <c r="H37" s="231"/>
      <c r="I37" s="46"/>
    </row>
    <row r="38" spans="6:9">
      <c r="F38" s="230"/>
      <c r="G38" s="231"/>
      <c r="H38" s="231"/>
      <c r="I38" s="46"/>
    </row>
    <row r="39" spans="6:9">
      <c r="F39" s="230"/>
      <c r="G39" s="231"/>
      <c r="H39" s="231"/>
      <c r="I39" s="46"/>
    </row>
    <row r="40" spans="6:9">
      <c r="F40" s="230"/>
      <c r="G40" s="231"/>
      <c r="H40" s="231"/>
      <c r="I40" s="46"/>
    </row>
    <row r="41" spans="6:9">
      <c r="F41" s="230"/>
      <c r="G41" s="231"/>
      <c r="H41" s="231"/>
      <c r="I41" s="46"/>
    </row>
    <row r="42" spans="6:9">
      <c r="F42" s="230"/>
      <c r="G42" s="231"/>
      <c r="H42" s="231"/>
      <c r="I42" s="46"/>
    </row>
    <row r="43" spans="6:9">
      <c r="F43" s="230"/>
      <c r="G43" s="231"/>
      <c r="H43" s="231"/>
      <c r="I43" s="46"/>
    </row>
    <row r="44" spans="6:9">
      <c r="F44" s="230"/>
      <c r="G44" s="231"/>
      <c r="H44" s="231"/>
      <c r="I44" s="46"/>
    </row>
    <row r="45" spans="6:9">
      <c r="F45" s="230"/>
      <c r="G45" s="231"/>
      <c r="H45" s="231"/>
      <c r="I45" s="46"/>
    </row>
    <row r="46" spans="6:9">
      <c r="F46" s="230"/>
      <c r="G46" s="231"/>
      <c r="H46" s="231"/>
      <c r="I46" s="46"/>
    </row>
    <row r="47" spans="6:9">
      <c r="F47" s="230"/>
      <c r="G47" s="231"/>
      <c r="H47" s="231"/>
      <c r="I47" s="46"/>
    </row>
    <row r="48" spans="6:9">
      <c r="F48" s="230"/>
      <c r="G48" s="231"/>
      <c r="H48" s="231"/>
      <c r="I48" s="46"/>
    </row>
    <row r="49" spans="6:9">
      <c r="F49" s="230"/>
      <c r="G49" s="231"/>
      <c r="H49" s="231"/>
      <c r="I49" s="46"/>
    </row>
    <row r="50" spans="6:9">
      <c r="F50" s="230"/>
      <c r="G50" s="231"/>
      <c r="H50" s="231"/>
      <c r="I50" s="46"/>
    </row>
    <row r="51" spans="6:9">
      <c r="F51" s="230"/>
      <c r="G51" s="231"/>
      <c r="H51" s="231"/>
      <c r="I51" s="46"/>
    </row>
    <row r="52" spans="6:9">
      <c r="F52" s="230"/>
      <c r="G52" s="231"/>
      <c r="H52" s="231"/>
      <c r="I52" s="46"/>
    </row>
    <row r="53" spans="6:9">
      <c r="F53" s="230"/>
      <c r="G53" s="231"/>
      <c r="H53" s="231"/>
      <c r="I53" s="46"/>
    </row>
    <row r="54" spans="6:9">
      <c r="F54" s="230"/>
      <c r="G54" s="231"/>
      <c r="H54" s="231"/>
      <c r="I54" s="46"/>
    </row>
    <row r="55" spans="6:9">
      <c r="F55" s="230"/>
      <c r="G55" s="231"/>
      <c r="H55" s="231"/>
      <c r="I55" s="46"/>
    </row>
    <row r="56" spans="6:9">
      <c r="F56" s="230"/>
      <c r="G56" s="231"/>
      <c r="H56" s="231"/>
      <c r="I56" s="46"/>
    </row>
    <row r="57" spans="6:9">
      <c r="F57" s="230"/>
      <c r="G57" s="231"/>
      <c r="H57" s="231"/>
      <c r="I57" s="46"/>
    </row>
    <row r="58" spans="6:9">
      <c r="F58" s="230"/>
      <c r="G58" s="231"/>
      <c r="H58" s="231"/>
      <c r="I58" s="46"/>
    </row>
    <row r="59" spans="6:9">
      <c r="F59" s="230"/>
      <c r="G59" s="231"/>
      <c r="H59" s="231"/>
      <c r="I59" s="46"/>
    </row>
    <row r="60" spans="6:9">
      <c r="F60" s="230"/>
      <c r="G60" s="231"/>
      <c r="H60" s="231"/>
      <c r="I60" s="46"/>
    </row>
    <row r="61" spans="6:9">
      <c r="F61" s="230"/>
      <c r="G61" s="231"/>
      <c r="H61" s="231"/>
      <c r="I61" s="46"/>
    </row>
    <row r="62" spans="6:9">
      <c r="F62" s="230"/>
      <c r="G62" s="231"/>
      <c r="H62" s="231"/>
      <c r="I62" s="46"/>
    </row>
    <row r="63" spans="6:9">
      <c r="F63" s="230"/>
      <c r="G63" s="231"/>
      <c r="H63" s="231"/>
      <c r="I63" s="46"/>
    </row>
    <row r="64" spans="6:9">
      <c r="F64" s="230"/>
      <c r="G64" s="231"/>
      <c r="H64" s="231"/>
      <c r="I64" s="46"/>
    </row>
    <row r="65" spans="6:9">
      <c r="F65" s="230"/>
      <c r="G65" s="231"/>
      <c r="H65" s="231"/>
      <c r="I65" s="46"/>
    </row>
    <row r="66" spans="6:9">
      <c r="F66" s="230"/>
      <c r="G66" s="231"/>
      <c r="H66" s="231"/>
      <c r="I66" s="46"/>
    </row>
    <row r="67" spans="6:9">
      <c r="F67" s="230"/>
      <c r="G67" s="231"/>
      <c r="H67" s="231"/>
      <c r="I67" s="46"/>
    </row>
    <row r="68" spans="6:9">
      <c r="F68" s="230"/>
      <c r="G68" s="231"/>
      <c r="H68" s="231"/>
      <c r="I68" s="46"/>
    </row>
    <row r="69" spans="6:9">
      <c r="F69" s="230"/>
      <c r="G69" s="231"/>
      <c r="H69" s="231"/>
      <c r="I69" s="46"/>
    </row>
    <row r="70" spans="6:9">
      <c r="F70" s="230"/>
      <c r="G70" s="231"/>
      <c r="H70" s="231"/>
      <c r="I70" s="46"/>
    </row>
    <row r="71" spans="6:9">
      <c r="F71" s="230"/>
      <c r="G71" s="231"/>
      <c r="H71" s="231"/>
      <c r="I71" s="46"/>
    </row>
    <row r="72" spans="6:9">
      <c r="F72" s="230"/>
      <c r="G72" s="231"/>
      <c r="H72" s="231"/>
      <c r="I72" s="46"/>
    </row>
    <row r="73" spans="6:9">
      <c r="F73" s="230"/>
      <c r="G73" s="231"/>
      <c r="H73" s="231"/>
      <c r="I73" s="46"/>
    </row>
    <row r="74" spans="6:9">
      <c r="F74" s="230"/>
      <c r="G74" s="231"/>
      <c r="H74" s="231"/>
      <c r="I74" s="46"/>
    </row>
    <row r="75" spans="6:9">
      <c r="F75" s="230"/>
      <c r="G75" s="231"/>
      <c r="H75" s="231"/>
      <c r="I75" s="46"/>
    </row>
    <row r="76" spans="6:9">
      <c r="F76" s="230"/>
      <c r="G76" s="231"/>
      <c r="H76" s="231"/>
      <c r="I76" s="46"/>
    </row>
  </sheetData>
  <mergeCells count="4">
    <mergeCell ref="A1:B1"/>
    <mergeCell ref="A2:B2"/>
    <mergeCell ref="G2:I2"/>
    <mergeCell ref="H25:I25"/>
  </mergeCells>
  <phoneticPr fontId="22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3"/>
  <dimension ref="A1:CB173"/>
  <sheetViews>
    <sheetView showGridLines="0" showZeros="0" zoomScaleSheetLayoutView="100" workbookViewId="0">
      <selection sqref="A1:G1"/>
    </sheetView>
  </sheetViews>
  <sheetFormatPr defaultColWidth="9.109375" defaultRowHeight="13.2"/>
  <cols>
    <col min="1" max="1" width="4.44140625" style="232" customWidth="1"/>
    <col min="2" max="2" width="11.5546875" style="232" customWidth="1"/>
    <col min="3" max="3" width="40.44140625" style="232" customWidth="1"/>
    <col min="4" max="4" width="5.5546875" style="232" customWidth="1"/>
    <col min="5" max="5" width="8.5546875" style="242" customWidth="1"/>
    <col min="6" max="6" width="9.88671875" style="232" customWidth="1"/>
    <col min="7" max="7" width="13.88671875" style="232" customWidth="1"/>
    <col min="8" max="8" width="11.6640625" style="232" customWidth="1"/>
    <col min="9" max="9" width="11.5546875" style="232" customWidth="1"/>
    <col min="10" max="10" width="11" style="232" customWidth="1"/>
    <col min="11" max="11" width="10.44140625" style="232" customWidth="1"/>
    <col min="12" max="12" width="75.44140625" style="232" customWidth="1"/>
    <col min="13" max="13" width="45.33203125" style="232" customWidth="1"/>
    <col min="14" max="16384" width="9.109375" style="232"/>
  </cols>
  <sheetData>
    <row r="1" spans="1:80" ht="15.6">
      <c r="A1" s="332" t="s">
        <v>102</v>
      </c>
      <c r="B1" s="332"/>
      <c r="C1" s="332"/>
      <c r="D1" s="332"/>
      <c r="E1" s="332"/>
      <c r="F1" s="332"/>
      <c r="G1" s="332"/>
    </row>
    <row r="2" spans="1:80" ht="14.25" customHeight="1" thickBot="1">
      <c r="B2" s="233"/>
      <c r="C2" s="234"/>
      <c r="D2" s="234"/>
      <c r="E2" s="235"/>
      <c r="F2" s="234"/>
      <c r="G2" s="234"/>
    </row>
    <row r="3" spans="1:80" ht="13.8" thickTop="1">
      <c r="A3" s="318" t="s">
        <v>2</v>
      </c>
      <c r="B3" s="319"/>
      <c r="C3" s="186" t="s">
        <v>105</v>
      </c>
      <c r="D3" s="236"/>
      <c r="E3" s="237" t="s">
        <v>85</v>
      </c>
      <c r="F3" s="238" t="str">
        <f ca="1">'SO 01-1 001 Rek'!H1</f>
        <v>001</v>
      </c>
      <c r="G3" s="239"/>
    </row>
    <row r="4" spans="1:80" ht="13.8" thickBot="1">
      <c r="A4" s="333" t="s">
        <v>76</v>
      </c>
      <c r="B4" s="321"/>
      <c r="C4" s="192" t="s">
        <v>222</v>
      </c>
      <c r="D4" s="240"/>
      <c r="E4" s="334" t="str">
        <f ca="1">'SO 01-1 001 Rek'!G2</f>
        <v>Pozemní komunikace</v>
      </c>
      <c r="F4" s="335"/>
      <c r="G4" s="336"/>
    </row>
    <row r="5" spans="1:80" ht="13.8" thickTop="1">
      <c r="A5" s="241"/>
      <c r="G5" s="243"/>
    </row>
    <row r="6" spans="1:80" ht="27" customHeight="1">
      <c r="A6" s="244" t="s">
        <v>86</v>
      </c>
      <c r="B6" s="245" t="s">
        <v>87</v>
      </c>
      <c r="C6" s="245" t="s">
        <v>88</v>
      </c>
      <c r="D6" s="245" t="s">
        <v>89</v>
      </c>
      <c r="E6" s="246" t="s">
        <v>90</v>
      </c>
      <c r="F6" s="245" t="s">
        <v>91</v>
      </c>
      <c r="G6" s="247" t="s">
        <v>92</v>
      </c>
      <c r="H6" s="248" t="s">
        <v>93</v>
      </c>
      <c r="I6" s="248" t="s">
        <v>94</v>
      </c>
      <c r="J6" s="248" t="s">
        <v>95</v>
      </c>
      <c r="K6" s="248" t="s">
        <v>96</v>
      </c>
    </row>
    <row r="7" spans="1:80">
      <c r="A7" s="249" t="s">
        <v>97</v>
      </c>
      <c r="B7" s="250" t="s">
        <v>98</v>
      </c>
      <c r="C7" s="251" t="s">
        <v>99</v>
      </c>
      <c r="D7" s="252"/>
      <c r="E7" s="253"/>
      <c r="F7" s="253"/>
      <c r="G7" s="254"/>
      <c r="H7" s="255"/>
      <c r="I7" s="256"/>
      <c r="J7" s="257"/>
      <c r="K7" s="258"/>
      <c r="O7" s="259">
        <v>1</v>
      </c>
    </row>
    <row r="8" spans="1:80">
      <c r="A8" s="260">
        <v>1</v>
      </c>
      <c r="B8" s="261" t="s">
        <v>223</v>
      </c>
      <c r="C8" s="262" t="s">
        <v>224</v>
      </c>
      <c r="D8" s="263" t="s">
        <v>144</v>
      </c>
      <c r="E8" s="264">
        <v>4.1580000000000004</v>
      </c>
      <c r="F8" s="264">
        <v>0</v>
      </c>
      <c r="G8" s="265">
        <f>E8*F8</f>
        <v>0</v>
      </c>
      <c r="H8" s="266">
        <v>0</v>
      </c>
      <c r="I8" s="267">
        <f>E8*H8</f>
        <v>0</v>
      </c>
      <c r="J8" s="266">
        <v>0</v>
      </c>
      <c r="K8" s="267">
        <f>E8*J8</f>
        <v>0</v>
      </c>
      <c r="O8" s="259">
        <v>2</v>
      </c>
      <c r="AA8" s="232">
        <v>1</v>
      </c>
      <c r="AB8" s="232">
        <v>1</v>
      </c>
      <c r="AC8" s="232">
        <v>1</v>
      </c>
      <c r="AZ8" s="232">
        <v>1</v>
      </c>
      <c r="BA8" s="232">
        <f>IF(AZ8=1,G8,0)</f>
        <v>0</v>
      </c>
      <c r="BB8" s="232">
        <f>IF(AZ8=2,G8,0)</f>
        <v>0</v>
      </c>
      <c r="BC8" s="232">
        <f>IF(AZ8=3,G8,0)</f>
        <v>0</v>
      </c>
      <c r="BD8" s="232">
        <f>IF(AZ8=4,G8,0)</f>
        <v>0</v>
      </c>
      <c r="BE8" s="232">
        <f>IF(AZ8=5,G8,0)</f>
        <v>0</v>
      </c>
      <c r="CA8" s="259">
        <v>1</v>
      </c>
      <c r="CB8" s="259">
        <v>1</v>
      </c>
    </row>
    <row r="9" spans="1:80">
      <c r="A9" s="268"/>
      <c r="B9" s="272"/>
      <c r="C9" s="327" t="s">
        <v>225</v>
      </c>
      <c r="D9" s="328"/>
      <c r="E9" s="273">
        <v>6</v>
      </c>
      <c r="F9" s="274"/>
      <c r="G9" s="275"/>
      <c r="H9" s="276"/>
      <c r="I9" s="270"/>
      <c r="J9" s="277"/>
      <c r="K9" s="270"/>
      <c r="M9" s="271" t="s">
        <v>225</v>
      </c>
      <c r="O9" s="259"/>
    </row>
    <row r="10" spans="1:80">
      <c r="A10" s="268"/>
      <c r="B10" s="272"/>
      <c r="C10" s="327" t="s">
        <v>226</v>
      </c>
      <c r="D10" s="328"/>
      <c r="E10" s="273">
        <v>-1.8420000000000001</v>
      </c>
      <c r="F10" s="274"/>
      <c r="G10" s="275"/>
      <c r="H10" s="276"/>
      <c r="I10" s="270"/>
      <c r="J10" s="277"/>
      <c r="K10" s="270"/>
      <c r="M10" s="298">
        <v>-1842</v>
      </c>
      <c r="O10" s="259"/>
    </row>
    <row r="11" spans="1:80">
      <c r="A11" s="260">
        <v>2</v>
      </c>
      <c r="B11" s="261" t="s">
        <v>227</v>
      </c>
      <c r="C11" s="262" t="s">
        <v>228</v>
      </c>
      <c r="D11" s="263" t="s">
        <v>144</v>
      </c>
      <c r="E11" s="264">
        <v>223.346</v>
      </c>
      <c r="F11" s="264">
        <v>0</v>
      </c>
      <c r="G11" s="265">
        <f>E11*F11</f>
        <v>0</v>
      </c>
      <c r="H11" s="266">
        <v>0</v>
      </c>
      <c r="I11" s="267">
        <f>E11*H11</f>
        <v>0</v>
      </c>
      <c r="J11" s="266">
        <v>0</v>
      </c>
      <c r="K11" s="267">
        <f>E11*J11</f>
        <v>0</v>
      </c>
      <c r="O11" s="259">
        <v>2</v>
      </c>
      <c r="AA11" s="232">
        <v>1</v>
      </c>
      <c r="AB11" s="232">
        <v>1</v>
      </c>
      <c r="AC11" s="232">
        <v>1</v>
      </c>
      <c r="AZ11" s="232">
        <v>1</v>
      </c>
      <c r="BA11" s="232">
        <f>IF(AZ11=1,G11,0)</f>
        <v>0</v>
      </c>
      <c r="BB11" s="232">
        <f>IF(AZ11=2,G11,0)</f>
        <v>0</v>
      </c>
      <c r="BC11" s="232">
        <f>IF(AZ11=3,G11,0)</f>
        <v>0</v>
      </c>
      <c r="BD11" s="232">
        <f>IF(AZ11=4,G11,0)</f>
        <v>0</v>
      </c>
      <c r="BE11" s="232">
        <f>IF(AZ11=5,G11,0)</f>
        <v>0</v>
      </c>
      <c r="CA11" s="259">
        <v>1</v>
      </c>
      <c r="CB11" s="259">
        <v>1</v>
      </c>
    </row>
    <row r="12" spans="1:80">
      <c r="A12" s="268"/>
      <c r="B12" s="272"/>
      <c r="C12" s="327" t="s">
        <v>229</v>
      </c>
      <c r="D12" s="328"/>
      <c r="E12" s="273">
        <v>216.48</v>
      </c>
      <c r="F12" s="274"/>
      <c r="G12" s="275"/>
      <c r="H12" s="276"/>
      <c r="I12" s="270"/>
      <c r="J12" s="277"/>
      <c r="K12" s="270"/>
      <c r="M12" s="271" t="s">
        <v>229</v>
      </c>
      <c r="O12" s="259"/>
    </row>
    <row r="13" spans="1:80">
      <c r="A13" s="268"/>
      <c r="B13" s="272"/>
      <c r="C13" s="327" t="s">
        <v>230</v>
      </c>
      <c r="D13" s="328"/>
      <c r="E13" s="273">
        <v>25.2</v>
      </c>
      <c r="F13" s="274"/>
      <c r="G13" s="275"/>
      <c r="H13" s="276"/>
      <c r="I13" s="270"/>
      <c r="J13" s="277"/>
      <c r="K13" s="270"/>
      <c r="M13" s="271" t="s">
        <v>230</v>
      </c>
      <c r="O13" s="259"/>
    </row>
    <row r="14" spans="1:80">
      <c r="A14" s="268"/>
      <c r="B14" s="272"/>
      <c r="C14" s="327" t="s">
        <v>231</v>
      </c>
      <c r="D14" s="328"/>
      <c r="E14" s="273">
        <v>2</v>
      </c>
      <c r="F14" s="274"/>
      <c r="G14" s="275"/>
      <c r="H14" s="276"/>
      <c r="I14" s="270"/>
      <c r="J14" s="277"/>
      <c r="K14" s="270"/>
      <c r="M14" s="271" t="s">
        <v>231</v>
      </c>
      <c r="O14" s="259"/>
    </row>
    <row r="15" spans="1:80">
      <c r="A15" s="268"/>
      <c r="B15" s="272"/>
      <c r="C15" s="327" t="s">
        <v>232</v>
      </c>
      <c r="D15" s="328"/>
      <c r="E15" s="273">
        <v>-20.334</v>
      </c>
      <c r="F15" s="274"/>
      <c r="G15" s="275"/>
      <c r="H15" s="276"/>
      <c r="I15" s="270"/>
      <c r="J15" s="277"/>
      <c r="K15" s="270"/>
      <c r="M15" s="298">
        <v>-20334</v>
      </c>
      <c r="O15" s="259"/>
    </row>
    <row r="16" spans="1:80">
      <c r="A16" s="260">
        <v>3</v>
      </c>
      <c r="B16" s="261" t="s">
        <v>233</v>
      </c>
      <c r="C16" s="262" t="s">
        <v>234</v>
      </c>
      <c r="D16" s="263" t="s">
        <v>144</v>
      </c>
      <c r="E16" s="264">
        <v>223.346</v>
      </c>
      <c r="F16" s="264">
        <v>0</v>
      </c>
      <c r="G16" s="265">
        <f>E16*F16</f>
        <v>0</v>
      </c>
      <c r="H16" s="266">
        <v>0</v>
      </c>
      <c r="I16" s="267">
        <f>E16*H16</f>
        <v>0</v>
      </c>
      <c r="J16" s="266">
        <v>0</v>
      </c>
      <c r="K16" s="267">
        <f>E16*J16</f>
        <v>0</v>
      </c>
      <c r="O16" s="259">
        <v>2</v>
      </c>
      <c r="AA16" s="232">
        <v>1</v>
      </c>
      <c r="AB16" s="232">
        <v>1</v>
      </c>
      <c r="AC16" s="232">
        <v>1</v>
      </c>
      <c r="AZ16" s="232">
        <v>1</v>
      </c>
      <c r="BA16" s="232">
        <f>IF(AZ16=1,G16,0)</f>
        <v>0</v>
      </c>
      <c r="BB16" s="232">
        <f>IF(AZ16=2,G16,0)</f>
        <v>0</v>
      </c>
      <c r="BC16" s="232">
        <f>IF(AZ16=3,G16,0)</f>
        <v>0</v>
      </c>
      <c r="BD16" s="232">
        <f>IF(AZ16=4,G16,0)</f>
        <v>0</v>
      </c>
      <c r="BE16" s="232">
        <f>IF(AZ16=5,G16,0)</f>
        <v>0</v>
      </c>
      <c r="CA16" s="259">
        <v>1</v>
      </c>
      <c r="CB16" s="259">
        <v>1</v>
      </c>
    </row>
    <row r="17" spans="1:80">
      <c r="A17" s="268"/>
      <c r="B17" s="272"/>
      <c r="C17" s="327" t="s">
        <v>229</v>
      </c>
      <c r="D17" s="328"/>
      <c r="E17" s="273">
        <v>216.48</v>
      </c>
      <c r="F17" s="274"/>
      <c r="G17" s="275"/>
      <c r="H17" s="276"/>
      <c r="I17" s="270"/>
      <c r="J17" s="277"/>
      <c r="K17" s="270"/>
      <c r="M17" s="271" t="s">
        <v>229</v>
      </c>
      <c r="O17" s="259"/>
    </row>
    <row r="18" spans="1:80">
      <c r="A18" s="268"/>
      <c r="B18" s="272"/>
      <c r="C18" s="327" t="s">
        <v>230</v>
      </c>
      <c r="D18" s="328"/>
      <c r="E18" s="273">
        <v>25.2</v>
      </c>
      <c r="F18" s="274"/>
      <c r="G18" s="275"/>
      <c r="H18" s="276"/>
      <c r="I18" s="270"/>
      <c r="J18" s="277"/>
      <c r="K18" s="270"/>
      <c r="M18" s="271" t="s">
        <v>230</v>
      </c>
      <c r="O18" s="259"/>
    </row>
    <row r="19" spans="1:80">
      <c r="A19" s="268"/>
      <c r="B19" s="272"/>
      <c r="C19" s="327" t="s">
        <v>231</v>
      </c>
      <c r="D19" s="328"/>
      <c r="E19" s="273">
        <v>2</v>
      </c>
      <c r="F19" s="274"/>
      <c r="G19" s="275"/>
      <c r="H19" s="276"/>
      <c r="I19" s="270"/>
      <c r="J19" s="277"/>
      <c r="K19" s="270"/>
      <c r="M19" s="271" t="s">
        <v>231</v>
      </c>
      <c r="O19" s="259"/>
    </row>
    <row r="20" spans="1:80">
      <c r="A20" s="268"/>
      <c r="B20" s="272"/>
      <c r="C20" s="327" t="s">
        <v>232</v>
      </c>
      <c r="D20" s="328"/>
      <c r="E20" s="273">
        <v>-20.334</v>
      </c>
      <c r="F20" s="274"/>
      <c r="G20" s="275"/>
      <c r="H20" s="276"/>
      <c r="I20" s="270"/>
      <c r="J20" s="277"/>
      <c r="K20" s="270"/>
      <c r="M20" s="298">
        <v>-20334</v>
      </c>
      <c r="O20" s="259"/>
    </row>
    <row r="21" spans="1:80">
      <c r="A21" s="260">
        <v>4</v>
      </c>
      <c r="B21" s="261" t="s">
        <v>146</v>
      </c>
      <c r="C21" s="262" t="s">
        <v>147</v>
      </c>
      <c r="D21" s="263" t="s">
        <v>144</v>
      </c>
      <c r="E21" s="264">
        <v>5.3999999999999999E-2</v>
      </c>
      <c r="F21" s="264">
        <v>0</v>
      </c>
      <c r="G21" s="265">
        <f>E21*F21</f>
        <v>0</v>
      </c>
      <c r="H21" s="266">
        <v>0</v>
      </c>
      <c r="I21" s="267">
        <f>E21*H21</f>
        <v>0</v>
      </c>
      <c r="J21" s="266">
        <v>0</v>
      </c>
      <c r="K21" s="267">
        <f>E21*J21</f>
        <v>0</v>
      </c>
      <c r="O21" s="259">
        <v>2</v>
      </c>
      <c r="AA21" s="232">
        <v>1</v>
      </c>
      <c r="AB21" s="232">
        <v>1</v>
      </c>
      <c r="AC21" s="232">
        <v>1</v>
      </c>
      <c r="AZ21" s="232">
        <v>1</v>
      </c>
      <c r="BA21" s="232">
        <f>IF(AZ21=1,G21,0)</f>
        <v>0</v>
      </c>
      <c r="BB21" s="232">
        <f>IF(AZ21=2,G21,0)</f>
        <v>0</v>
      </c>
      <c r="BC21" s="232">
        <f>IF(AZ21=3,G21,0)</f>
        <v>0</v>
      </c>
      <c r="BD21" s="232">
        <f>IF(AZ21=4,G21,0)</f>
        <v>0</v>
      </c>
      <c r="BE21" s="232">
        <f>IF(AZ21=5,G21,0)</f>
        <v>0</v>
      </c>
      <c r="CA21" s="259">
        <v>1</v>
      </c>
      <c r="CB21" s="259">
        <v>1</v>
      </c>
    </row>
    <row r="22" spans="1:80">
      <c r="A22" s="268"/>
      <c r="B22" s="272"/>
      <c r="C22" s="327" t="s">
        <v>235</v>
      </c>
      <c r="D22" s="328"/>
      <c r="E22" s="273">
        <v>5.3999999999999999E-2</v>
      </c>
      <c r="F22" s="274"/>
      <c r="G22" s="275"/>
      <c r="H22" s="276"/>
      <c r="I22" s="270"/>
      <c r="J22" s="277"/>
      <c r="K22" s="270"/>
      <c r="M22" s="271" t="s">
        <v>235</v>
      </c>
      <c r="O22" s="259"/>
    </row>
    <row r="23" spans="1:80">
      <c r="A23" s="260">
        <v>5</v>
      </c>
      <c r="B23" s="261" t="s">
        <v>152</v>
      </c>
      <c r="C23" s="262" t="s">
        <v>153</v>
      </c>
      <c r="D23" s="263" t="s">
        <v>144</v>
      </c>
      <c r="E23" s="264">
        <v>220.14269999999999</v>
      </c>
      <c r="F23" s="264">
        <v>0</v>
      </c>
      <c r="G23" s="265">
        <f>E23*F23</f>
        <v>0</v>
      </c>
      <c r="H23" s="266">
        <v>0</v>
      </c>
      <c r="I23" s="267">
        <f>E23*H23</f>
        <v>0</v>
      </c>
      <c r="J23" s="266">
        <v>0</v>
      </c>
      <c r="K23" s="267">
        <f>E23*J23</f>
        <v>0</v>
      </c>
      <c r="O23" s="259">
        <v>2</v>
      </c>
      <c r="AA23" s="232">
        <v>1</v>
      </c>
      <c r="AB23" s="232">
        <v>1</v>
      </c>
      <c r="AC23" s="232">
        <v>1</v>
      </c>
      <c r="AZ23" s="232">
        <v>1</v>
      </c>
      <c r="BA23" s="232">
        <f>IF(AZ23=1,G23,0)</f>
        <v>0</v>
      </c>
      <c r="BB23" s="232">
        <f>IF(AZ23=2,G23,0)</f>
        <v>0</v>
      </c>
      <c r="BC23" s="232">
        <f>IF(AZ23=3,G23,0)</f>
        <v>0</v>
      </c>
      <c r="BD23" s="232">
        <f>IF(AZ23=4,G23,0)</f>
        <v>0</v>
      </c>
      <c r="BE23" s="232">
        <f>IF(AZ23=5,G23,0)</f>
        <v>0</v>
      </c>
      <c r="CA23" s="259">
        <v>1</v>
      </c>
      <c r="CB23" s="259">
        <v>1</v>
      </c>
    </row>
    <row r="24" spans="1:80">
      <c r="A24" s="268"/>
      <c r="B24" s="272"/>
      <c r="C24" s="327" t="s">
        <v>236</v>
      </c>
      <c r="D24" s="328"/>
      <c r="E24" s="273">
        <v>220.14269999999999</v>
      </c>
      <c r="F24" s="274"/>
      <c r="G24" s="275"/>
      <c r="H24" s="276"/>
      <c r="I24" s="270"/>
      <c r="J24" s="277"/>
      <c r="K24" s="270"/>
      <c r="M24" s="271" t="s">
        <v>236</v>
      </c>
      <c r="O24" s="259"/>
    </row>
    <row r="25" spans="1:80">
      <c r="A25" s="268"/>
      <c r="B25" s="272"/>
      <c r="C25" s="327" t="s">
        <v>110</v>
      </c>
      <c r="D25" s="328"/>
      <c r="E25" s="273">
        <v>0</v>
      </c>
      <c r="F25" s="274"/>
      <c r="G25" s="275"/>
      <c r="H25" s="276"/>
      <c r="I25" s="270"/>
      <c r="J25" s="277"/>
      <c r="K25" s="270"/>
      <c r="M25" s="271">
        <v>0</v>
      </c>
      <c r="O25" s="259"/>
    </row>
    <row r="26" spans="1:80">
      <c r="A26" s="260">
        <v>6</v>
      </c>
      <c r="B26" s="261" t="s">
        <v>237</v>
      </c>
      <c r="C26" s="262" t="s">
        <v>238</v>
      </c>
      <c r="D26" s="263" t="s">
        <v>144</v>
      </c>
      <c r="E26" s="264">
        <v>7.4153000000000002</v>
      </c>
      <c r="F26" s="264">
        <v>0</v>
      </c>
      <c r="G26" s="265">
        <f>E26*F26</f>
        <v>0</v>
      </c>
      <c r="H26" s="266">
        <v>0</v>
      </c>
      <c r="I26" s="267">
        <f>E26*H26</f>
        <v>0</v>
      </c>
      <c r="J26" s="266">
        <v>0</v>
      </c>
      <c r="K26" s="267">
        <f>E26*J26</f>
        <v>0</v>
      </c>
      <c r="O26" s="259">
        <v>2</v>
      </c>
      <c r="AA26" s="232">
        <v>1</v>
      </c>
      <c r="AB26" s="232">
        <v>1</v>
      </c>
      <c r="AC26" s="232">
        <v>1</v>
      </c>
      <c r="AZ26" s="232">
        <v>1</v>
      </c>
      <c r="BA26" s="232">
        <f>IF(AZ26=1,G26,0)</f>
        <v>0</v>
      </c>
      <c r="BB26" s="232">
        <f>IF(AZ26=2,G26,0)</f>
        <v>0</v>
      </c>
      <c r="BC26" s="232">
        <f>IF(AZ26=3,G26,0)</f>
        <v>0</v>
      </c>
      <c r="BD26" s="232">
        <f>IF(AZ26=4,G26,0)</f>
        <v>0</v>
      </c>
      <c r="BE26" s="232">
        <f>IF(AZ26=5,G26,0)</f>
        <v>0</v>
      </c>
      <c r="CA26" s="259">
        <v>1</v>
      </c>
      <c r="CB26" s="259">
        <v>1</v>
      </c>
    </row>
    <row r="27" spans="1:80">
      <c r="A27" s="268"/>
      <c r="B27" s="272"/>
      <c r="C27" s="327" t="s">
        <v>239</v>
      </c>
      <c r="D27" s="328"/>
      <c r="E27" s="273">
        <v>11.065300000000001</v>
      </c>
      <c r="F27" s="274"/>
      <c r="G27" s="275"/>
      <c r="H27" s="276"/>
      <c r="I27" s="270"/>
      <c r="J27" s="277"/>
      <c r="K27" s="270"/>
      <c r="M27" s="271" t="s">
        <v>239</v>
      </c>
      <c r="O27" s="259"/>
    </row>
    <row r="28" spans="1:80">
      <c r="A28" s="268"/>
      <c r="B28" s="272"/>
      <c r="C28" s="327" t="s">
        <v>240</v>
      </c>
      <c r="D28" s="328"/>
      <c r="E28" s="273">
        <v>-3.65</v>
      </c>
      <c r="F28" s="274"/>
      <c r="G28" s="275"/>
      <c r="H28" s="276"/>
      <c r="I28" s="270"/>
      <c r="J28" s="277"/>
      <c r="K28" s="270"/>
      <c r="M28" s="271" t="s">
        <v>240</v>
      </c>
      <c r="O28" s="259"/>
    </row>
    <row r="29" spans="1:80">
      <c r="A29" s="260">
        <v>7</v>
      </c>
      <c r="B29" s="261" t="s">
        <v>157</v>
      </c>
      <c r="C29" s="262" t="s">
        <v>158</v>
      </c>
      <c r="D29" s="263" t="s">
        <v>144</v>
      </c>
      <c r="E29" s="264">
        <v>220.14269999999999</v>
      </c>
      <c r="F29" s="264">
        <v>0</v>
      </c>
      <c r="G29" s="265">
        <f>E29*F29</f>
        <v>0</v>
      </c>
      <c r="H29" s="266">
        <v>0</v>
      </c>
      <c r="I29" s="267">
        <f>E29*H29</f>
        <v>0</v>
      </c>
      <c r="J29" s="266">
        <v>0</v>
      </c>
      <c r="K29" s="267">
        <f>E29*J29</f>
        <v>0</v>
      </c>
      <c r="O29" s="259">
        <v>2</v>
      </c>
      <c r="AA29" s="232">
        <v>1</v>
      </c>
      <c r="AB29" s="232">
        <v>1</v>
      </c>
      <c r="AC29" s="232">
        <v>1</v>
      </c>
      <c r="AZ29" s="232">
        <v>1</v>
      </c>
      <c r="BA29" s="232">
        <f>IF(AZ29=1,G29,0)</f>
        <v>0</v>
      </c>
      <c r="BB29" s="232">
        <f>IF(AZ29=2,G29,0)</f>
        <v>0</v>
      </c>
      <c r="BC29" s="232">
        <f>IF(AZ29=3,G29,0)</f>
        <v>0</v>
      </c>
      <c r="BD29" s="232">
        <f>IF(AZ29=4,G29,0)</f>
        <v>0</v>
      </c>
      <c r="BE29" s="232">
        <f>IF(AZ29=5,G29,0)</f>
        <v>0</v>
      </c>
      <c r="CA29" s="259">
        <v>1</v>
      </c>
      <c r="CB29" s="259">
        <v>1</v>
      </c>
    </row>
    <row r="30" spans="1:80">
      <c r="A30" s="268"/>
      <c r="B30" s="272"/>
      <c r="C30" s="327" t="s">
        <v>236</v>
      </c>
      <c r="D30" s="328"/>
      <c r="E30" s="273">
        <v>220.14269999999999</v>
      </c>
      <c r="F30" s="274"/>
      <c r="G30" s="275"/>
      <c r="H30" s="276"/>
      <c r="I30" s="270"/>
      <c r="J30" s="277"/>
      <c r="K30" s="270"/>
      <c r="M30" s="271" t="s">
        <v>236</v>
      </c>
      <c r="O30" s="259"/>
    </row>
    <row r="31" spans="1:80">
      <c r="A31" s="268"/>
      <c r="B31" s="272"/>
      <c r="C31" s="327" t="s">
        <v>110</v>
      </c>
      <c r="D31" s="328"/>
      <c r="E31" s="273">
        <v>0</v>
      </c>
      <c r="F31" s="274"/>
      <c r="G31" s="275"/>
      <c r="H31" s="276"/>
      <c r="I31" s="270"/>
      <c r="J31" s="277"/>
      <c r="K31" s="270"/>
      <c r="M31" s="271">
        <v>0</v>
      </c>
      <c r="O31" s="259"/>
    </row>
    <row r="32" spans="1:80">
      <c r="A32" s="260">
        <v>8</v>
      </c>
      <c r="B32" s="261" t="s">
        <v>241</v>
      </c>
      <c r="C32" s="262" t="s">
        <v>242</v>
      </c>
      <c r="D32" s="263" t="s">
        <v>131</v>
      </c>
      <c r="E32" s="264">
        <v>72.25</v>
      </c>
      <c r="F32" s="264">
        <v>0</v>
      </c>
      <c r="G32" s="265">
        <f>E32*F32</f>
        <v>0</v>
      </c>
      <c r="H32" s="266">
        <v>0</v>
      </c>
      <c r="I32" s="267">
        <f>E32*H32</f>
        <v>0</v>
      </c>
      <c r="J32" s="266">
        <v>0</v>
      </c>
      <c r="K32" s="267">
        <f>E32*J32</f>
        <v>0</v>
      </c>
      <c r="O32" s="259">
        <v>2</v>
      </c>
      <c r="AA32" s="232">
        <v>1</v>
      </c>
      <c r="AB32" s="232">
        <v>1</v>
      </c>
      <c r="AC32" s="232">
        <v>1</v>
      </c>
      <c r="AZ32" s="232">
        <v>1</v>
      </c>
      <c r="BA32" s="232">
        <f>IF(AZ32=1,G32,0)</f>
        <v>0</v>
      </c>
      <c r="BB32" s="232">
        <f>IF(AZ32=2,G32,0)</f>
        <v>0</v>
      </c>
      <c r="BC32" s="232">
        <f>IF(AZ32=3,G32,0)</f>
        <v>0</v>
      </c>
      <c r="BD32" s="232">
        <f>IF(AZ32=4,G32,0)</f>
        <v>0</v>
      </c>
      <c r="BE32" s="232">
        <f>IF(AZ32=5,G32,0)</f>
        <v>0</v>
      </c>
      <c r="CA32" s="259">
        <v>1</v>
      </c>
      <c r="CB32" s="259">
        <v>1</v>
      </c>
    </row>
    <row r="33" spans="1:80">
      <c r="A33" s="268"/>
      <c r="B33" s="272"/>
      <c r="C33" s="327" t="s">
        <v>243</v>
      </c>
      <c r="D33" s="328"/>
      <c r="E33" s="273">
        <v>131.5</v>
      </c>
      <c r="F33" s="274"/>
      <c r="G33" s="275"/>
      <c r="H33" s="276"/>
      <c r="I33" s="270"/>
      <c r="J33" s="277"/>
      <c r="K33" s="270"/>
      <c r="M33" s="271" t="s">
        <v>243</v>
      </c>
      <c r="O33" s="259"/>
    </row>
    <row r="34" spans="1:80">
      <c r="A34" s="268"/>
      <c r="B34" s="272"/>
      <c r="C34" s="327" t="s">
        <v>244</v>
      </c>
      <c r="D34" s="328"/>
      <c r="E34" s="273">
        <v>-59.25</v>
      </c>
      <c r="F34" s="274"/>
      <c r="G34" s="275"/>
      <c r="H34" s="276"/>
      <c r="I34" s="270"/>
      <c r="J34" s="277"/>
      <c r="K34" s="270"/>
      <c r="M34" s="271" t="s">
        <v>244</v>
      </c>
      <c r="O34" s="259"/>
    </row>
    <row r="35" spans="1:80">
      <c r="A35" s="260">
        <v>9</v>
      </c>
      <c r="B35" s="261" t="s">
        <v>245</v>
      </c>
      <c r="C35" s="262" t="s">
        <v>246</v>
      </c>
      <c r="D35" s="263" t="s">
        <v>131</v>
      </c>
      <c r="E35" s="264">
        <v>454.1995</v>
      </c>
      <c r="F35" s="264">
        <v>0</v>
      </c>
      <c r="G35" s="265">
        <f>E35*F35</f>
        <v>0</v>
      </c>
      <c r="H35" s="266">
        <v>0</v>
      </c>
      <c r="I35" s="267">
        <f>E35*H35</f>
        <v>0</v>
      </c>
      <c r="J35" s="266">
        <v>0</v>
      </c>
      <c r="K35" s="267">
        <f>E35*J35</f>
        <v>0</v>
      </c>
      <c r="O35" s="259">
        <v>2</v>
      </c>
      <c r="AA35" s="232">
        <v>1</v>
      </c>
      <c r="AB35" s="232">
        <v>1</v>
      </c>
      <c r="AC35" s="232">
        <v>1</v>
      </c>
      <c r="AZ35" s="232">
        <v>1</v>
      </c>
      <c r="BA35" s="232">
        <f>IF(AZ35=1,G35,0)</f>
        <v>0</v>
      </c>
      <c r="BB35" s="232">
        <f>IF(AZ35=2,G35,0)</f>
        <v>0</v>
      </c>
      <c r="BC35" s="232">
        <f>IF(AZ35=3,G35,0)</f>
        <v>0</v>
      </c>
      <c r="BD35" s="232">
        <f>IF(AZ35=4,G35,0)</f>
        <v>0</v>
      </c>
      <c r="BE35" s="232">
        <f>IF(AZ35=5,G35,0)</f>
        <v>0</v>
      </c>
      <c r="CA35" s="259">
        <v>1</v>
      </c>
      <c r="CB35" s="259">
        <v>1</v>
      </c>
    </row>
    <row r="36" spans="1:80">
      <c r="A36" s="268"/>
      <c r="B36" s="272"/>
      <c r="C36" s="327" t="s">
        <v>247</v>
      </c>
      <c r="D36" s="328"/>
      <c r="E36" s="273">
        <v>573.19949999999994</v>
      </c>
      <c r="F36" s="274"/>
      <c r="G36" s="275"/>
      <c r="H36" s="276"/>
      <c r="I36" s="270"/>
      <c r="J36" s="277"/>
      <c r="K36" s="270"/>
      <c r="M36" s="271" t="s">
        <v>247</v>
      </c>
      <c r="O36" s="259"/>
    </row>
    <row r="37" spans="1:80">
      <c r="A37" s="268"/>
      <c r="B37" s="272"/>
      <c r="C37" s="327" t="s">
        <v>248</v>
      </c>
      <c r="D37" s="328"/>
      <c r="E37" s="273">
        <v>-119</v>
      </c>
      <c r="F37" s="274"/>
      <c r="G37" s="275"/>
      <c r="H37" s="276"/>
      <c r="I37" s="270"/>
      <c r="J37" s="277"/>
      <c r="K37" s="270"/>
      <c r="M37" s="271" t="s">
        <v>248</v>
      </c>
      <c r="O37" s="259"/>
    </row>
    <row r="38" spans="1:80">
      <c r="A38" s="260">
        <v>10</v>
      </c>
      <c r="B38" s="261" t="s">
        <v>249</v>
      </c>
      <c r="C38" s="262" t="s">
        <v>250</v>
      </c>
      <c r="D38" s="263" t="s">
        <v>131</v>
      </c>
      <c r="E38" s="264">
        <v>39.15</v>
      </c>
      <c r="F38" s="264">
        <v>0</v>
      </c>
      <c r="G38" s="265">
        <f>E38*F38</f>
        <v>0</v>
      </c>
      <c r="H38" s="266">
        <v>0</v>
      </c>
      <c r="I38" s="267">
        <f>E38*H38</f>
        <v>0</v>
      </c>
      <c r="J38" s="266">
        <v>0</v>
      </c>
      <c r="K38" s="267">
        <f>E38*J38</f>
        <v>0</v>
      </c>
      <c r="O38" s="259">
        <v>2</v>
      </c>
      <c r="AA38" s="232">
        <v>1</v>
      </c>
      <c r="AB38" s="232">
        <v>1</v>
      </c>
      <c r="AC38" s="232">
        <v>1</v>
      </c>
      <c r="AZ38" s="232">
        <v>1</v>
      </c>
      <c r="BA38" s="232">
        <f>IF(AZ38=1,G38,0)</f>
        <v>0</v>
      </c>
      <c r="BB38" s="232">
        <f>IF(AZ38=2,G38,0)</f>
        <v>0</v>
      </c>
      <c r="BC38" s="232">
        <f>IF(AZ38=3,G38,0)</f>
        <v>0</v>
      </c>
      <c r="BD38" s="232">
        <f>IF(AZ38=4,G38,0)</f>
        <v>0</v>
      </c>
      <c r="BE38" s="232">
        <f>IF(AZ38=5,G38,0)</f>
        <v>0</v>
      </c>
      <c r="CA38" s="259">
        <v>1</v>
      </c>
      <c r="CB38" s="259">
        <v>1</v>
      </c>
    </row>
    <row r="39" spans="1:80">
      <c r="A39" s="268"/>
      <c r="B39" s="272"/>
      <c r="C39" s="327" t="s">
        <v>251</v>
      </c>
      <c r="D39" s="328"/>
      <c r="E39" s="273">
        <v>57.9</v>
      </c>
      <c r="F39" s="274"/>
      <c r="G39" s="275"/>
      <c r="H39" s="276"/>
      <c r="I39" s="270"/>
      <c r="J39" s="277"/>
      <c r="K39" s="270"/>
      <c r="M39" s="271" t="s">
        <v>251</v>
      </c>
      <c r="O39" s="259"/>
    </row>
    <row r="40" spans="1:80">
      <c r="A40" s="268"/>
      <c r="B40" s="272"/>
      <c r="C40" s="327" t="s">
        <v>252</v>
      </c>
      <c r="D40" s="328"/>
      <c r="E40" s="273">
        <v>-18.75</v>
      </c>
      <c r="F40" s="274"/>
      <c r="G40" s="275"/>
      <c r="H40" s="276"/>
      <c r="I40" s="270"/>
      <c r="J40" s="277"/>
      <c r="K40" s="270"/>
      <c r="M40" s="271" t="s">
        <v>252</v>
      </c>
      <c r="O40" s="259"/>
    </row>
    <row r="41" spans="1:80">
      <c r="A41" s="260">
        <v>11</v>
      </c>
      <c r="B41" s="261" t="s">
        <v>253</v>
      </c>
      <c r="C41" s="262" t="s">
        <v>254</v>
      </c>
      <c r="D41" s="263" t="s">
        <v>131</v>
      </c>
      <c r="E41" s="264">
        <v>97.5</v>
      </c>
      <c r="F41" s="264">
        <v>0</v>
      </c>
      <c r="G41" s="265">
        <f>E41*F41</f>
        <v>0</v>
      </c>
      <c r="H41" s="266">
        <v>0</v>
      </c>
      <c r="I41" s="267">
        <f>E41*H41</f>
        <v>0</v>
      </c>
      <c r="J41" s="266">
        <v>0</v>
      </c>
      <c r="K41" s="267">
        <f>E41*J41</f>
        <v>0</v>
      </c>
      <c r="O41" s="259">
        <v>2</v>
      </c>
      <c r="AA41" s="232">
        <v>1</v>
      </c>
      <c r="AB41" s="232">
        <v>1</v>
      </c>
      <c r="AC41" s="232">
        <v>1</v>
      </c>
      <c r="AZ41" s="232">
        <v>1</v>
      </c>
      <c r="BA41" s="232">
        <f>IF(AZ41=1,G41,0)</f>
        <v>0</v>
      </c>
      <c r="BB41" s="232">
        <f>IF(AZ41=2,G41,0)</f>
        <v>0</v>
      </c>
      <c r="BC41" s="232">
        <f>IF(AZ41=3,G41,0)</f>
        <v>0</v>
      </c>
      <c r="BD41" s="232">
        <f>IF(AZ41=4,G41,0)</f>
        <v>0</v>
      </c>
      <c r="BE41" s="232">
        <f>IF(AZ41=5,G41,0)</f>
        <v>0</v>
      </c>
      <c r="CA41" s="259">
        <v>1</v>
      </c>
      <c r="CB41" s="259">
        <v>1</v>
      </c>
    </row>
    <row r="42" spans="1:80">
      <c r="A42" s="268"/>
      <c r="B42" s="272"/>
      <c r="C42" s="327" t="s">
        <v>255</v>
      </c>
      <c r="D42" s="328"/>
      <c r="E42" s="273">
        <v>97.5</v>
      </c>
      <c r="F42" s="274"/>
      <c r="G42" s="275"/>
      <c r="H42" s="276"/>
      <c r="I42" s="270"/>
      <c r="J42" s="277"/>
      <c r="K42" s="270"/>
      <c r="M42" s="271" t="s">
        <v>255</v>
      </c>
      <c r="O42" s="259"/>
    </row>
    <row r="43" spans="1:80">
      <c r="A43" s="260">
        <v>12</v>
      </c>
      <c r="B43" s="261" t="s">
        <v>163</v>
      </c>
      <c r="C43" s="262" t="s">
        <v>164</v>
      </c>
      <c r="D43" s="263" t="s">
        <v>144</v>
      </c>
      <c r="E43" s="264">
        <v>220.14269999999999</v>
      </c>
      <c r="F43" s="264">
        <v>0</v>
      </c>
      <c r="G43" s="265">
        <f>E43*F43</f>
        <v>0</v>
      </c>
      <c r="H43" s="266">
        <v>0</v>
      </c>
      <c r="I43" s="267">
        <f>E43*H43</f>
        <v>0</v>
      </c>
      <c r="J43" s="266">
        <v>0</v>
      </c>
      <c r="K43" s="267">
        <f>E43*J43</f>
        <v>0</v>
      </c>
      <c r="O43" s="259">
        <v>2</v>
      </c>
      <c r="AA43" s="232">
        <v>1</v>
      </c>
      <c r="AB43" s="232">
        <v>1</v>
      </c>
      <c r="AC43" s="232">
        <v>1</v>
      </c>
      <c r="AZ43" s="232">
        <v>1</v>
      </c>
      <c r="BA43" s="232">
        <f>IF(AZ43=1,G43,0)</f>
        <v>0</v>
      </c>
      <c r="BB43" s="232">
        <f>IF(AZ43=2,G43,0)</f>
        <v>0</v>
      </c>
      <c r="BC43" s="232">
        <f>IF(AZ43=3,G43,0)</f>
        <v>0</v>
      </c>
      <c r="BD43" s="232">
        <f>IF(AZ43=4,G43,0)</f>
        <v>0</v>
      </c>
      <c r="BE43" s="232">
        <f>IF(AZ43=5,G43,0)</f>
        <v>0</v>
      </c>
      <c r="CA43" s="259">
        <v>1</v>
      </c>
      <c r="CB43" s="259">
        <v>1</v>
      </c>
    </row>
    <row r="44" spans="1:80">
      <c r="A44" s="268"/>
      <c r="B44" s="272"/>
      <c r="C44" s="327" t="s">
        <v>236</v>
      </c>
      <c r="D44" s="328"/>
      <c r="E44" s="273">
        <v>220.14269999999999</v>
      </c>
      <c r="F44" s="274"/>
      <c r="G44" s="275"/>
      <c r="H44" s="276"/>
      <c r="I44" s="270"/>
      <c r="J44" s="277"/>
      <c r="K44" s="270"/>
      <c r="M44" s="271" t="s">
        <v>236</v>
      </c>
      <c r="O44" s="259"/>
    </row>
    <row r="45" spans="1:80">
      <c r="A45" s="260">
        <v>13</v>
      </c>
      <c r="B45" s="261" t="s">
        <v>256</v>
      </c>
      <c r="C45" s="262" t="s">
        <v>257</v>
      </c>
      <c r="D45" s="263" t="s">
        <v>122</v>
      </c>
      <c r="E45" s="264">
        <v>1</v>
      </c>
      <c r="F45" s="264">
        <v>0</v>
      </c>
      <c r="G45" s="265">
        <f>E45*F45</f>
        <v>0</v>
      </c>
      <c r="H45" s="266">
        <v>0</v>
      </c>
      <c r="I45" s="267">
        <f>E45*H45</f>
        <v>0</v>
      </c>
      <c r="J45" s="266"/>
      <c r="K45" s="267">
        <f>E45*J45</f>
        <v>0</v>
      </c>
      <c r="O45" s="259">
        <v>2</v>
      </c>
      <c r="AA45" s="232">
        <v>12</v>
      </c>
      <c r="AB45" s="232">
        <v>0</v>
      </c>
      <c r="AC45" s="232">
        <v>1</v>
      </c>
      <c r="AZ45" s="232">
        <v>1</v>
      </c>
      <c r="BA45" s="232">
        <f>IF(AZ45=1,G45,0)</f>
        <v>0</v>
      </c>
      <c r="BB45" s="232">
        <f>IF(AZ45=2,G45,0)</f>
        <v>0</v>
      </c>
      <c r="BC45" s="232">
        <f>IF(AZ45=3,G45,0)</f>
        <v>0</v>
      </c>
      <c r="BD45" s="232">
        <f>IF(AZ45=4,G45,0)</f>
        <v>0</v>
      </c>
      <c r="BE45" s="232">
        <f>IF(AZ45=5,G45,0)</f>
        <v>0</v>
      </c>
      <c r="CA45" s="259">
        <v>12</v>
      </c>
      <c r="CB45" s="259">
        <v>0</v>
      </c>
    </row>
    <row r="46" spans="1:80">
      <c r="A46" s="260">
        <v>14</v>
      </c>
      <c r="B46" s="261" t="s">
        <v>258</v>
      </c>
      <c r="C46" s="262" t="s">
        <v>259</v>
      </c>
      <c r="D46" s="263" t="s">
        <v>195</v>
      </c>
      <c r="E46" s="264">
        <v>0.36120000000000002</v>
      </c>
      <c r="F46" s="264">
        <v>0</v>
      </c>
      <c r="G46" s="265">
        <f>E46*F46</f>
        <v>0</v>
      </c>
      <c r="H46" s="266">
        <v>1E-3</v>
      </c>
      <c r="I46" s="267">
        <f>E46*H46</f>
        <v>3.6120000000000005E-4</v>
      </c>
      <c r="J46" s="266"/>
      <c r="K46" s="267">
        <f>E46*J46</f>
        <v>0</v>
      </c>
      <c r="O46" s="259">
        <v>2</v>
      </c>
      <c r="AA46" s="232">
        <v>3</v>
      </c>
      <c r="AB46" s="232">
        <v>1</v>
      </c>
      <c r="AC46" s="232">
        <v>572410</v>
      </c>
      <c r="AZ46" s="232">
        <v>1</v>
      </c>
      <c r="BA46" s="232">
        <f>IF(AZ46=1,G46,0)</f>
        <v>0</v>
      </c>
      <c r="BB46" s="232">
        <f>IF(AZ46=2,G46,0)</f>
        <v>0</v>
      </c>
      <c r="BC46" s="232">
        <f>IF(AZ46=3,G46,0)</f>
        <v>0</v>
      </c>
      <c r="BD46" s="232">
        <f>IF(AZ46=4,G46,0)</f>
        <v>0</v>
      </c>
      <c r="BE46" s="232">
        <f>IF(AZ46=5,G46,0)</f>
        <v>0</v>
      </c>
      <c r="CA46" s="259">
        <v>3</v>
      </c>
      <c r="CB46" s="259">
        <v>1</v>
      </c>
    </row>
    <row r="47" spans="1:80">
      <c r="A47" s="268"/>
      <c r="B47" s="272"/>
      <c r="C47" s="327" t="s">
        <v>260</v>
      </c>
      <c r="D47" s="328"/>
      <c r="E47" s="273">
        <v>0.65749999999999997</v>
      </c>
      <c r="F47" s="274"/>
      <c r="G47" s="275"/>
      <c r="H47" s="276"/>
      <c r="I47" s="270"/>
      <c r="J47" s="277"/>
      <c r="K47" s="270"/>
      <c r="M47" s="271" t="s">
        <v>260</v>
      </c>
      <c r="O47" s="259"/>
    </row>
    <row r="48" spans="1:80">
      <c r="A48" s="268"/>
      <c r="B48" s="272"/>
      <c r="C48" s="327" t="s">
        <v>261</v>
      </c>
      <c r="D48" s="328"/>
      <c r="E48" s="273">
        <v>-0.29630000000000001</v>
      </c>
      <c r="F48" s="274"/>
      <c r="G48" s="275"/>
      <c r="H48" s="276"/>
      <c r="I48" s="270"/>
      <c r="J48" s="277"/>
      <c r="K48" s="270"/>
      <c r="M48" s="271" t="s">
        <v>261</v>
      </c>
      <c r="O48" s="259"/>
    </row>
    <row r="49" spans="1:80">
      <c r="A49" s="278"/>
      <c r="B49" s="279" t="s">
        <v>100</v>
      </c>
      <c r="C49" s="280" t="s">
        <v>128</v>
      </c>
      <c r="D49" s="281"/>
      <c r="E49" s="282"/>
      <c r="F49" s="283"/>
      <c r="G49" s="284">
        <f>SUM(G7:G48)</f>
        <v>0</v>
      </c>
      <c r="H49" s="285"/>
      <c r="I49" s="286">
        <f>SUM(I7:I48)</f>
        <v>3.6120000000000005E-4</v>
      </c>
      <c r="J49" s="285"/>
      <c r="K49" s="286">
        <f>SUM(K7:K48)</f>
        <v>0</v>
      </c>
      <c r="O49" s="259">
        <v>4</v>
      </c>
      <c r="BA49" s="287">
        <f>SUM(BA7:BA48)</f>
        <v>0</v>
      </c>
      <c r="BB49" s="287">
        <f>SUM(BB7:BB48)</f>
        <v>0</v>
      </c>
      <c r="BC49" s="287">
        <f>SUM(BC7:BC48)</f>
        <v>0</v>
      </c>
      <c r="BD49" s="287">
        <f>SUM(BD7:BD48)</f>
        <v>0</v>
      </c>
      <c r="BE49" s="287">
        <f>SUM(BE7:BE48)</f>
        <v>0</v>
      </c>
    </row>
    <row r="50" spans="1:80">
      <c r="A50" s="249" t="s">
        <v>97</v>
      </c>
      <c r="B50" s="250" t="s">
        <v>262</v>
      </c>
      <c r="C50" s="251" t="s">
        <v>263</v>
      </c>
      <c r="D50" s="252"/>
      <c r="E50" s="253"/>
      <c r="F50" s="253"/>
      <c r="G50" s="254"/>
      <c r="H50" s="255"/>
      <c r="I50" s="256"/>
      <c r="J50" s="257"/>
      <c r="K50" s="258"/>
      <c r="O50" s="259">
        <v>1</v>
      </c>
    </row>
    <row r="51" spans="1:80">
      <c r="A51" s="260">
        <v>15</v>
      </c>
      <c r="B51" s="261" t="s">
        <v>265</v>
      </c>
      <c r="C51" s="262" t="s">
        <v>266</v>
      </c>
      <c r="D51" s="263" t="s">
        <v>144</v>
      </c>
      <c r="E51" s="264">
        <v>6.3E-2</v>
      </c>
      <c r="F51" s="264">
        <v>0</v>
      </c>
      <c r="G51" s="265">
        <f>E51*F51</f>
        <v>0</v>
      </c>
      <c r="H51" s="266">
        <v>2.5249999999999999</v>
      </c>
      <c r="I51" s="267">
        <f>E51*H51</f>
        <v>0.15907499999999999</v>
      </c>
      <c r="J51" s="266">
        <v>0</v>
      </c>
      <c r="K51" s="267">
        <f>E51*J51</f>
        <v>0</v>
      </c>
      <c r="O51" s="259">
        <v>2</v>
      </c>
      <c r="AA51" s="232">
        <v>1</v>
      </c>
      <c r="AB51" s="232">
        <v>1</v>
      </c>
      <c r="AC51" s="232">
        <v>1</v>
      </c>
      <c r="AZ51" s="232">
        <v>1</v>
      </c>
      <c r="BA51" s="232">
        <f>IF(AZ51=1,G51,0)</f>
        <v>0</v>
      </c>
      <c r="BB51" s="232">
        <f>IF(AZ51=2,G51,0)</f>
        <v>0</v>
      </c>
      <c r="BC51" s="232">
        <f>IF(AZ51=3,G51,0)</f>
        <v>0</v>
      </c>
      <c r="BD51" s="232">
        <f>IF(AZ51=4,G51,0)</f>
        <v>0</v>
      </c>
      <c r="BE51" s="232">
        <f>IF(AZ51=5,G51,0)</f>
        <v>0</v>
      </c>
      <c r="CA51" s="259">
        <v>1</v>
      </c>
      <c r="CB51" s="259">
        <v>1</v>
      </c>
    </row>
    <row r="52" spans="1:80">
      <c r="A52" s="268"/>
      <c r="B52" s="272"/>
      <c r="C52" s="327" t="s">
        <v>267</v>
      </c>
      <c r="D52" s="328"/>
      <c r="E52" s="273">
        <v>6.3E-2</v>
      </c>
      <c r="F52" s="274"/>
      <c r="G52" s="275"/>
      <c r="H52" s="276"/>
      <c r="I52" s="270"/>
      <c r="J52" s="277"/>
      <c r="K52" s="270"/>
      <c r="M52" s="271" t="s">
        <v>267</v>
      </c>
      <c r="O52" s="259"/>
    </row>
    <row r="53" spans="1:80">
      <c r="A53" s="260">
        <v>16</v>
      </c>
      <c r="B53" s="261" t="s">
        <v>268</v>
      </c>
      <c r="C53" s="262" t="s">
        <v>269</v>
      </c>
      <c r="D53" s="263" t="s">
        <v>131</v>
      </c>
      <c r="E53" s="264">
        <v>441.99950000000001</v>
      </c>
      <c r="F53" s="264">
        <v>0</v>
      </c>
      <c r="G53" s="265">
        <f>E53*F53</f>
        <v>0</v>
      </c>
      <c r="H53" s="266">
        <v>3.0000000000000001E-5</v>
      </c>
      <c r="I53" s="267">
        <f>E53*H53</f>
        <v>1.3259985E-2</v>
      </c>
      <c r="J53" s="266">
        <v>0</v>
      </c>
      <c r="K53" s="267">
        <f>E53*J53</f>
        <v>0</v>
      </c>
      <c r="O53" s="259">
        <v>2</v>
      </c>
      <c r="AA53" s="232">
        <v>1</v>
      </c>
      <c r="AB53" s="232">
        <v>1</v>
      </c>
      <c r="AC53" s="232">
        <v>1</v>
      </c>
      <c r="AZ53" s="232">
        <v>1</v>
      </c>
      <c r="BA53" s="232">
        <f>IF(AZ53=1,G53,0)</f>
        <v>0</v>
      </c>
      <c r="BB53" s="232">
        <f>IF(AZ53=2,G53,0)</f>
        <v>0</v>
      </c>
      <c r="BC53" s="232">
        <f>IF(AZ53=3,G53,0)</f>
        <v>0</v>
      </c>
      <c r="BD53" s="232">
        <f>IF(AZ53=4,G53,0)</f>
        <v>0</v>
      </c>
      <c r="BE53" s="232">
        <f>IF(AZ53=5,G53,0)</f>
        <v>0</v>
      </c>
      <c r="CA53" s="259">
        <v>1</v>
      </c>
      <c r="CB53" s="259">
        <v>1</v>
      </c>
    </row>
    <row r="54" spans="1:80">
      <c r="A54" s="268"/>
      <c r="B54" s="272"/>
      <c r="C54" s="327" t="s">
        <v>270</v>
      </c>
      <c r="D54" s="328"/>
      <c r="E54" s="273">
        <v>567.79949999999997</v>
      </c>
      <c r="F54" s="274"/>
      <c r="G54" s="275"/>
      <c r="H54" s="276"/>
      <c r="I54" s="270"/>
      <c r="J54" s="277"/>
      <c r="K54" s="270"/>
      <c r="M54" s="271" t="s">
        <v>270</v>
      </c>
      <c r="O54" s="259"/>
    </row>
    <row r="55" spans="1:80">
      <c r="A55" s="268"/>
      <c r="B55" s="272"/>
      <c r="C55" s="327" t="s">
        <v>271</v>
      </c>
      <c r="D55" s="328"/>
      <c r="E55" s="273">
        <v>-125.8</v>
      </c>
      <c r="F55" s="274"/>
      <c r="G55" s="275"/>
      <c r="H55" s="276"/>
      <c r="I55" s="270"/>
      <c r="J55" s="277"/>
      <c r="K55" s="270"/>
      <c r="M55" s="271" t="s">
        <v>271</v>
      </c>
      <c r="O55" s="259"/>
    </row>
    <row r="56" spans="1:80">
      <c r="A56" s="260">
        <v>17</v>
      </c>
      <c r="B56" s="261" t="s">
        <v>272</v>
      </c>
      <c r="C56" s="262" t="s">
        <v>273</v>
      </c>
      <c r="D56" s="263" t="s">
        <v>131</v>
      </c>
      <c r="E56" s="264">
        <v>446.41950000000003</v>
      </c>
      <c r="F56" s="264">
        <v>0</v>
      </c>
      <c r="G56" s="265">
        <f>E56*F56</f>
        <v>0</v>
      </c>
      <c r="H56" s="266">
        <v>5.9999999999999995E-4</v>
      </c>
      <c r="I56" s="267">
        <f>E56*H56</f>
        <v>0.26785169999999997</v>
      </c>
      <c r="J56" s="266"/>
      <c r="K56" s="267">
        <f>E56*J56</f>
        <v>0</v>
      </c>
      <c r="O56" s="259">
        <v>2</v>
      </c>
      <c r="AA56" s="232">
        <v>3</v>
      </c>
      <c r="AB56" s="232">
        <v>1</v>
      </c>
      <c r="AC56" s="232">
        <v>69370524</v>
      </c>
      <c r="AZ56" s="232">
        <v>1</v>
      </c>
      <c r="BA56" s="232">
        <f>IF(AZ56=1,G56,0)</f>
        <v>0</v>
      </c>
      <c r="BB56" s="232">
        <f>IF(AZ56=2,G56,0)</f>
        <v>0</v>
      </c>
      <c r="BC56" s="232">
        <f>IF(AZ56=3,G56,0)</f>
        <v>0</v>
      </c>
      <c r="BD56" s="232">
        <f>IF(AZ56=4,G56,0)</f>
        <v>0</v>
      </c>
      <c r="BE56" s="232">
        <f>IF(AZ56=5,G56,0)</f>
        <v>0</v>
      </c>
      <c r="CA56" s="259">
        <v>3</v>
      </c>
      <c r="CB56" s="259">
        <v>1</v>
      </c>
    </row>
    <row r="57" spans="1:80">
      <c r="A57" s="268"/>
      <c r="B57" s="272"/>
      <c r="C57" s="327" t="s">
        <v>274</v>
      </c>
      <c r="D57" s="328"/>
      <c r="E57" s="273">
        <v>573.47749999999996</v>
      </c>
      <c r="F57" s="274"/>
      <c r="G57" s="275"/>
      <c r="H57" s="276"/>
      <c r="I57" s="270"/>
      <c r="J57" s="277"/>
      <c r="K57" s="270"/>
      <c r="M57" s="271" t="s">
        <v>274</v>
      </c>
      <c r="O57" s="259"/>
    </row>
    <row r="58" spans="1:80">
      <c r="A58" s="268"/>
      <c r="B58" s="272"/>
      <c r="C58" s="327" t="s">
        <v>275</v>
      </c>
      <c r="D58" s="328"/>
      <c r="E58" s="273">
        <v>-127.05800000000001</v>
      </c>
      <c r="F58" s="274"/>
      <c r="G58" s="275"/>
      <c r="H58" s="276"/>
      <c r="I58" s="270"/>
      <c r="J58" s="277"/>
      <c r="K58" s="270"/>
      <c r="M58" s="271" t="s">
        <v>275</v>
      </c>
      <c r="O58" s="259"/>
    </row>
    <row r="59" spans="1:80">
      <c r="A59" s="278"/>
      <c r="B59" s="279" t="s">
        <v>100</v>
      </c>
      <c r="C59" s="280" t="s">
        <v>264</v>
      </c>
      <c r="D59" s="281"/>
      <c r="E59" s="282"/>
      <c r="F59" s="283"/>
      <c r="G59" s="284">
        <f>SUM(G50:G58)</f>
        <v>0</v>
      </c>
      <c r="H59" s="285"/>
      <c r="I59" s="286">
        <f>SUM(I50:I58)</f>
        <v>0.44018668499999997</v>
      </c>
      <c r="J59" s="285"/>
      <c r="K59" s="286">
        <f>SUM(K50:K58)</f>
        <v>0</v>
      </c>
      <c r="O59" s="259">
        <v>4</v>
      </c>
      <c r="BA59" s="287">
        <f>SUM(BA50:BA58)</f>
        <v>0</v>
      </c>
      <c r="BB59" s="287">
        <f>SUM(BB50:BB58)</f>
        <v>0</v>
      </c>
      <c r="BC59" s="287">
        <f>SUM(BC50:BC58)</f>
        <v>0</v>
      </c>
      <c r="BD59" s="287">
        <f>SUM(BD50:BD58)</f>
        <v>0</v>
      </c>
      <c r="BE59" s="287">
        <f>SUM(BE50:BE58)</f>
        <v>0</v>
      </c>
    </row>
    <row r="60" spans="1:80">
      <c r="A60" s="249" t="s">
        <v>97</v>
      </c>
      <c r="B60" s="250" t="s">
        <v>276</v>
      </c>
      <c r="C60" s="251" t="s">
        <v>277</v>
      </c>
      <c r="D60" s="252"/>
      <c r="E60" s="253"/>
      <c r="F60" s="253"/>
      <c r="G60" s="254"/>
      <c r="H60" s="255"/>
      <c r="I60" s="256"/>
      <c r="J60" s="257"/>
      <c r="K60" s="258"/>
      <c r="O60" s="259">
        <v>1</v>
      </c>
    </row>
    <row r="61" spans="1:80">
      <c r="A61" s="260">
        <v>18</v>
      </c>
      <c r="B61" s="261" t="s">
        <v>279</v>
      </c>
      <c r="C61" s="262" t="s">
        <v>280</v>
      </c>
      <c r="D61" s="263" t="s">
        <v>131</v>
      </c>
      <c r="E61" s="264">
        <v>483.0625</v>
      </c>
      <c r="F61" s="264">
        <v>0</v>
      </c>
      <c r="G61" s="265">
        <f>E61*F61</f>
        <v>0</v>
      </c>
      <c r="H61" s="266">
        <v>0.32385000000000003</v>
      </c>
      <c r="I61" s="267">
        <f>E61*H61</f>
        <v>156.439790625</v>
      </c>
      <c r="J61" s="266">
        <v>0</v>
      </c>
      <c r="K61" s="267">
        <f>E61*J61</f>
        <v>0</v>
      </c>
      <c r="O61" s="259">
        <v>2</v>
      </c>
      <c r="AA61" s="232">
        <v>1</v>
      </c>
      <c r="AB61" s="232">
        <v>1</v>
      </c>
      <c r="AC61" s="232">
        <v>1</v>
      </c>
      <c r="AZ61" s="232">
        <v>1</v>
      </c>
      <c r="BA61" s="232">
        <f>IF(AZ61=1,G61,0)</f>
        <v>0</v>
      </c>
      <c r="BB61" s="232">
        <f>IF(AZ61=2,G61,0)</f>
        <v>0</v>
      </c>
      <c r="BC61" s="232">
        <f>IF(AZ61=3,G61,0)</f>
        <v>0</v>
      </c>
      <c r="BD61" s="232">
        <f>IF(AZ61=4,G61,0)</f>
        <v>0</v>
      </c>
      <c r="BE61" s="232">
        <f>IF(AZ61=5,G61,0)</f>
        <v>0</v>
      </c>
      <c r="CA61" s="259">
        <v>1</v>
      </c>
      <c r="CB61" s="259">
        <v>1</v>
      </c>
    </row>
    <row r="62" spans="1:80">
      <c r="A62" s="268"/>
      <c r="B62" s="272"/>
      <c r="C62" s="327" t="s">
        <v>281</v>
      </c>
      <c r="D62" s="328"/>
      <c r="E62" s="273">
        <v>483.0625</v>
      </c>
      <c r="F62" s="274"/>
      <c r="G62" s="275"/>
      <c r="H62" s="276"/>
      <c r="I62" s="270"/>
      <c r="J62" s="277"/>
      <c r="K62" s="270"/>
      <c r="M62" s="271" t="s">
        <v>281</v>
      </c>
      <c r="O62" s="259"/>
    </row>
    <row r="63" spans="1:80">
      <c r="A63" s="260">
        <v>19</v>
      </c>
      <c r="B63" s="261" t="s">
        <v>282</v>
      </c>
      <c r="C63" s="262" t="s">
        <v>283</v>
      </c>
      <c r="D63" s="263" t="s">
        <v>131</v>
      </c>
      <c r="E63" s="264">
        <v>230</v>
      </c>
      <c r="F63" s="264">
        <v>0</v>
      </c>
      <c r="G63" s="265">
        <f>E63*F63</f>
        <v>0</v>
      </c>
      <c r="H63" s="266">
        <v>0.34838999999999998</v>
      </c>
      <c r="I63" s="267">
        <f>E63*H63</f>
        <v>80.1297</v>
      </c>
      <c r="J63" s="266">
        <v>0</v>
      </c>
      <c r="K63" s="267">
        <f>E63*J63</f>
        <v>0</v>
      </c>
      <c r="O63" s="259">
        <v>2</v>
      </c>
      <c r="AA63" s="232">
        <v>1</v>
      </c>
      <c r="AB63" s="232">
        <v>1</v>
      </c>
      <c r="AC63" s="232">
        <v>1</v>
      </c>
      <c r="AZ63" s="232">
        <v>1</v>
      </c>
      <c r="BA63" s="232">
        <f>IF(AZ63=1,G63,0)</f>
        <v>0</v>
      </c>
      <c r="BB63" s="232">
        <f>IF(AZ63=2,G63,0)</f>
        <v>0</v>
      </c>
      <c r="BC63" s="232">
        <f>IF(AZ63=3,G63,0)</f>
        <v>0</v>
      </c>
      <c r="BD63" s="232">
        <f>IF(AZ63=4,G63,0)</f>
        <v>0</v>
      </c>
      <c r="BE63" s="232">
        <f>IF(AZ63=5,G63,0)</f>
        <v>0</v>
      </c>
      <c r="CA63" s="259">
        <v>1</v>
      </c>
      <c r="CB63" s="259">
        <v>1</v>
      </c>
    </row>
    <row r="64" spans="1:80">
      <c r="A64" s="260">
        <v>20</v>
      </c>
      <c r="B64" s="261" t="s">
        <v>284</v>
      </c>
      <c r="C64" s="262" t="s">
        <v>285</v>
      </c>
      <c r="D64" s="263" t="s">
        <v>131</v>
      </c>
      <c r="E64" s="264">
        <v>100</v>
      </c>
      <c r="F64" s="264">
        <v>0</v>
      </c>
      <c r="G64" s="265">
        <f>E64*F64</f>
        <v>0</v>
      </c>
      <c r="H64" s="266">
        <v>0.38624999999999998</v>
      </c>
      <c r="I64" s="267">
        <f>E64*H64</f>
        <v>38.625</v>
      </c>
      <c r="J64" s="266">
        <v>0</v>
      </c>
      <c r="K64" s="267">
        <f>E64*J64</f>
        <v>0</v>
      </c>
      <c r="O64" s="259">
        <v>2</v>
      </c>
      <c r="AA64" s="232">
        <v>1</v>
      </c>
      <c r="AB64" s="232">
        <v>1</v>
      </c>
      <c r="AC64" s="232">
        <v>1</v>
      </c>
      <c r="AZ64" s="232">
        <v>1</v>
      </c>
      <c r="BA64" s="232">
        <f>IF(AZ64=1,G64,0)</f>
        <v>0</v>
      </c>
      <c r="BB64" s="232">
        <f>IF(AZ64=2,G64,0)</f>
        <v>0</v>
      </c>
      <c r="BC64" s="232">
        <f>IF(AZ64=3,G64,0)</f>
        <v>0</v>
      </c>
      <c r="BD64" s="232">
        <f>IF(AZ64=4,G64,0)</f>
        <v>0</v>
      </c>
      <c r="BE64" s="232">
        <f>IF(AZ64=5,G64,0)</f>
        <v>0</v>
      </c>
      <c r="CA64" s="259">
        <v>1</v>
      </c>
      <c r="CB64" s="259">
        <v>1</v>
      </c>
    </row>
    <row r="65" spans="1:80">
      <c r="A65" s="268"/>
      <c r="B65" s="272"/>
      <c r="C65" s="327" t="s">
        <v>286</v>
      </c>
      <c r="D65" s="328"/>
      <c r="E65" s="273">
        <v>100</v>
      </c>
      <c r="F65" s="274"/>
      <c r="G65" s="275"/>
      <c r="H65" s="276"/>
      <c r="I65" s="270"/>
      <c r="J65" s="277"/>
      <c r="K65" s="270"/>
      <c r="M65" s="271" t="s">
        <v>286</v>
      </c>
      <c r="O65" s="259"/>
    </row>
    <row r="66" spans="1:80">
      <c r="A66" s="260">
        <v>21</v>
      </c>
      <c r="B66" s="261" t="s">
        <v>287</v>
      </c>
      <c r="C66" s="262" t="s">
        <v>288</v>
      </c>
      <c r="D66" s="263" t="s">
        <v>131</v>
      </c>
      <c r="E66" s="264">
        <v>59</v>
      </c>
      <c r="F66" s="264">
        <v>0</v>
      </c>
      <c r="G66" s="265">
        <f>E66*F66</f>
        <v>0</v>
      </c>
      <c r="H66" s="266">
        <v>0.37080000000000002</v>
      </c>
      <c r="I66" s="267">
        <f>E66*H66</f>
        <v>21.877200000000002</v>
      </c>
      <c r="J66" s="266">
        <v>0</v>
      </c>
      <c r="K66" s="267">
        <f>E66*J66</f>
        <v>0</v>
      </c>
      <c r="O66" s="259">
        <v>2</v>
      </c>
      <c r="AA66" s="232">
        <v>1</v>
      </c>
      <c r="AB66" s="232">
        <v>1</v>
      </c>
      <c r="AC66" s="232">
        <v>1</v>
      </c>
      <c r="AZ66" s="232">
        <v>1</v>
      </c>
      <c r="BA66" s="232">
        <f>IF(AZ66=1,G66,0)</f>
        <v>0</v>
      </c>
      <c r="BB66" s="232">
        <f>IF(AZ66=2,G66,0)</f>
        <v>0</v>
      </c>
      <c r="BC66" s="232">
        <f>IF(AZ66=3,G66,0)</f>
        <v>0</v>
      </c>
      <c r="BD66" s="232">
        <f>IF(AZ66=4,G66,0)</f>
        <v>0</v>
      </c>
      <c r="BE66" s="232">
        <f>IF(AZ66=5,G66,0)</f>
        <v>0</v>
      </c>
      <c r="CA66" s="259">
        <v>1</v>
      </c>
      <c r="CB66" s="259">
        <v>1</v>
      </c>
    </row>
    <row r="67" spans="1:80">
      <c r="A67" s="268"/>
      <c r="B67" s="272"/>
      <c r="C67" s="327" t="s">
        <v>289</v>
      </c>
      <c r="D67" s="328"/>
      <c r="E67" s="273">
        <v>59</v>
      </c>
      <c r="F67" s="274"/>
      <c r="G67" s="275"/>
      <c r="H67" s="276"/>
      <c r="I67" s="270"/>
      <c r="J67" s="277"/>
      <c r="K67" s="270"/>
      <c r="M67" s="271" t="s">
        <v>289</v>
      </c>
      <c r="O67" s="259"/>
    </row>
    <row r="68" spans="1:80">
      <c r="A68" s="260">
        <v>22</v>
      </c>
      <c r="B68" s="261" t="s">
        <v>290</v>
      </c>
      <c r="C68" s="262" t="s">
        <v>291</v>
      </c>
      <c r="D68" s="263" t="s">
        <v>131</v>
      </c>
      <c r="E68" s="264">
        <v>230.96</v>
      </c>
      <c r="F68" s="264">
        <v>0</v>
      </c>
      <c r="G68" s="265">
        <f>E68*F68</f>
        <v>0</v>
      </c>
      <c r="H68" s="266">
        <v>0.23737</v>
      </c>
      <c r="I68" s="267">
        <f>E68*H68</f>
        <v>54.822975200000002</v>
      </c>
      <c r="J68" s="266">
        <v>0</v>
      </c>
      <c r="K68" s="267">
        <f>E68*J68</f>
        <v>0</v>
      </c>
      <c r="O68" s="259">
        <v>2</v>
      </c>
      <c r="AA68" s="232">
        <v>1</v>
      </c>
      <c r="AB68" s="232">
        <v>1</v>
      </c>
      <c r="AC68" s="232">
        <v>1</v>
      </c>
      <c r="AZ68" s="232">
        <v>1</v>
      </c>
      <c r="BA68" s="232">
        <f>IF(AZ68=1,G68,0)</f>
        <v>0</v>
      </c>
      <c r="BB68" s="232">
        <f>IF(AZ68=2,G68,0)</f>
        <v>0</v>
      </c>
      <c r="BC68" s="232">
        <f>IF(AZ68=3,G68,0)</f>
        <v>0</v>
      </c>
      <c r="BD68" s="232">
        <f>IF(AZ68=4,G68,0)</f>
        <v>0</v>
      </c>
      <c r="BE68" s="232">
        <f>IF(AZ68=5,G68,0)</f>
        <v>0</v>
      </c>
      <c r="CA68" s="259">
        <v>1</v>
      </c>
      <c r="CB68" s="259">
        <v>1</v>
      </c>
    </row>
    <row r="69" spans="1:80">
      <c r="A69" s="260">
        <v>23</v>
      </c>
      <c r="B69" s="261" t="s">
        <v>292</v>
      </c>
      <c r="C69" s="262" t="s">
        <v>293</v>
      </c>
      <c r="D69" s="263" t="s">
        <v>131</v>
      </c>
      <c r="E69" s="264">
        <v>230.96</v>
      </c>
      <c r="F69" s="264">
        <v>0</v>
      </c>
      <c r="G69" s="265">
        <f>E69*F69</f>
        <v>0</v>
      </c>
      <c r="H69" s="266">
        <v>6.0999999999999997E-4</v>
      </c>
      <c r="I69" s="267">
        <f>E69*H69</f>
        <v>0.1408856</v>
      </c>
      <c r="J69" s="266">
        <v>0</v>
      </c>
      <c r="K69" s="267">
        <f>E69*J69</f>
        <v>0</v>
      </c>
      <c r="O69" s="259">
        <v>2</v>
      </c>
      <c r="AA69" s="232">
        <v>1</v>
      </c>
      <c r="AB69" s="232">
        <v>1</v>
      </c>
      <c r="AC69" s="232">
        <v>1</v>
      </c>
      <c r="AZ69" s="232">
        <v>1</v>
      </c>
      <c r="BA69" s="232">
        <f>IF(AZ69=1,G69,0)</f>
        <v>0</v>
      </c>
      <c r="BB69" s="232">
        <f>IF(AZ69=2,G69,0)</f>
        <v>0</v>
      </c>
      <c r="BC69" s="232">
        <f>IF(AZ69=3,G69,0)</f>
        <v>0</v>
      </c>
      <c r="BD69" s="232">
        <f>IF(AZ69=4,G69,0)</f>
        <v>0</v>
      </c>
      <c r="BE69" s="232">
        <f>IF(AZ69=5,G69,0)</f>
        <v>0</v>
      </c>
      <c r="CA69" s="259">
        <v>1</v>
      </c>
      <c r="CB69" s="259">
        <v>1</v>
      </c>
    </row>
    <row r="70" spans="1:80">
      <c r="A70" s="260">
        <v>24</v>
      </c>
      <c r="B70" s="261" t="s">
        <v>294</v>
      </c>
      <c r="C70" s="262" t="s">
        <v>295</v>
      </c>
      <c r="D70" s="263" t="s">
        <v>131</v>
      </c>
      <c r="E70" s="264">
        <v>230.96</v>
      </c>
      <c r="F70" s="264">
        <v>0</v>
      </c>
      <c r="G70" s="265">
        <f>E70*F70</f>
        <v>0</v>
      </c>
      <c r="H70" s="266">
        <v>0.12966</v>
      </c>
      <c r="I70" s="267">
        <f>E70*H70</f>
        <v>29.946273600000001</v>
      </c>
      <c r="J70" s="266">
        <v>0</v>
      </c>
      <c r="K70" s="267">
        <f>E70*J70</f>
        <v>0</v>
      </c>
      <c r="O70" s="259">
        <v>2</v>
      </c>
      <c r="AA70" s="232">
        <v>1</v>
      </c>
      <c r="AB70" s="232">
        <v>1</v>
      </c>
      <c r="AC70" s="232">
        <v>1</v>
      </c>
      <c r="AZ70" s="232">
        <v>1</v>
      </c>
      <c r="BA70" s="232">
        <f>IF(AZ70=1,G70,0)</f>
        <v>0</v>
      </c>
      <c r="BB70" s="232">
        <f>IF(AZ70=2,G70,0)</f>
        <v>0</v>
      </c>
      <c r="BC70" s="232">
        <f>IF(AZ70=3,G70,0)</f>
        <v>0</v>
      </c>
      <c r="BD70" s="232">
        <f>IF(AZ70=4,G70,0)</f>
        <v>0</v>
      </c>
      <c r="BE70" s="232">
        <f>IF(AZ70=5,G70,0)</f>
        <v>0</v>
      </c>
      <c r="CA70" s="259">
        <v>1</v>
      </c>
      <c r="CB70" s="259">
        <v>1</v>
      </c>
    </row>
    <row r="71" spans="1:80">
      <c r="A71" s="260">
        <v>25</v>
      </c>
      <c r="B71" s="261" t="s">
        <v>296</v>
      </c>
      <c r="C71" s="262" t="s">
        <v>297</v>
      </c>
      <c r="D71" s="263" t="s">
        <v>140</v>
      </c>
      <c r="E71" s="264">
        <v>26.95</v>
      </c>
      <c r="F71" s="264">
        <v>0</v>
      </c>
      <c r="G71" s="265">
        <f>E71*F71</f>
        <v>0</v>
      </c>
      <c r="H71" s="266">
        <v>3.5999999999999999E-3</v>
      </c>
      <c r="I71" s="267">
        <f>E71*H71</f>
        <v>9.7019999999999995E-2</v>
      </c>
      <c r="J71" s="266">
        <v>0</v>
      </c>
      <c r="K71" s="267">
        <f>E71*J71</f>
        <v>0</v>
      </c>
      <c r="O71" s="259">
        <v>2</v>
      </c>
      <c r="AA71" s="232">
        <v>1</v>
      </c>
      <c r="AB71" s="232">
        <v>1</v>
      </c>
      <c r="AC71" s="232">
        <v>1</v>
      </c>
      <c r="AZ71" s="232">
        <v>1</v>
      </c>
      <c r="BA71" s="232">
        <f>IF(AZ71=1,G71,0)</f>
        <v>0</v>
      </c>
      <c r="BB71" s="232">
        <f>IF(AZ71=2,G71,0)</f>
        <v>0</v>
      </c>
      <c r="BC71" s="232">
        <f>IF(AZ71=3,G71,0)</f>
        <v>0</v>
      </c>
      <c r="BD71" s="232">
        <f>IF(AZ71=4,G71,0)</f>
        <v>0</v>
      </c>
      <c r="BE71" s="232">
        <f>IF(AZ71=5,G71,0)</f>
        <v>0</v>
      </c>
      <c r="CA71" s="259">
        <v>1</v>
      </c>
      <c r="CB71" s="259">
        <v>1</v>
      </c>
    </row>
    <row r="72" spans="1:80">
      <c r="A72" s="268"/>
      <c r="B72" s="272"/>
      <c r="C72" s="327" t="s">
        <v>298</v>
      </c>
      <c r="D72" s="328"/>
      <c r="E72" s="273">
        <v>26.95</v>
      </c>
      <c r="F72" s="274"/>
      <c r="G72" s="275"/>
      <c r="H72" s="276"/>
      <c r="I72" s="270"/>
      <c r="J72" s="277"/>
      <c r="K72" s="270"/>
      <c r="M72" s="271" t="s">
        <v>298</v>
      </c>
      <c r="O72" s="259"/>
    </row>
    <row r="73" spans="1:80">
      <c r="A73" s="260">
        <v>26</v>
      </c>
      <c r="B73" s="261" t="s">
        <v>299</v>
      </c>
      <c r="C73" s="262" t="s">
        <v>300</v>
      </c>
      <c r="D73" s="263" t="s">
        <v>131</v>
      </c>
      <c r="E73" s="264">
        <v>230</v>
      </c>
      <c r="F73" s="264">
        <v>0</v>
      </c>
      <c r="G73" s="265">
        <f>E73*F73</f>
        <v>0</v>
      </c>
      <c r="H73" s="266">
        <v>0.15765000000000001</v>
      </c>
      <c r="I73" s="267">
        <f>E73*H73</f>
        <v>36.259500000000003</v>
      </c>
      <c r="J73" s="266"/>
      <c r="K73" s="267">
        <f>E73*J73</f>
        <v>0</v>
      </c>
      <c r="O73" s="259">
        <v>2</v>
      </c>
      <c r="AA73" s="232">
        <v>12</v>
      </c>
      <c r="AB73" s="232">
        <v>0</v>
      </c>
      <c r="AC73" s="232">
        <v>2</v>
      </c>
      <c r="AZ73" s="232">
        <v>1</v>
      </c>
      <c r="BA73" s="232">
        <f>IF(AZ73=1,G73,0)</f>
        <v>0</v>
      </c>
      <c r="BB73" s="232">
        <f>IF(AZ73=2,G73,0)</f>
        <v>0</v>
      </c>
      <c r="BC73" s="232">
        <f>IF(AZ73=3,G73,0)</f>
        <v>0</v>
      </c>
      <c r="BD73" s="232">
        <f>IF(AZ73=4,G73,0)</f>
        <v>0</v>
      </c>
      <c r="BE73" s="232">
        <f>IF(AZ73=5,G73,0)</f>
        <v>0</v>
      </c>
      <c r="CA73" s="259">
        <v>12</v>
      </c>
      <c r="CB73" s="259">
        <v>0</v>
      </c>
    </row>
    <row r="74" spans="1:80">
      <c r="A74" s="278"/>
      <c r="B74" s="279" t="s">
        <v>100</v>
      </c>
      <c r="C74" s="280" t="s">
        <v>278</v>
      </c>
      <c r="D74" s="281"/>
      <c r="E74" s="282"/>
      <c r="F74" s="283"/>
      <c r="G74" s="284">
        <f>SUM(G60:G73)</f>
        <v>0</v>
      </c>
      <c r="H74" s="285"/>
      <c r="I74" s="286">
        <f>SUM(I60:I73)</f>
        <v>418.33834502500002</v>
      </c>
      <c r="J74" s="285"/>
      <c r="K74" s="286">
        <f>SUM(K60:K73)</f>
        <v>0</v>
      </c>
      <c r="O74" s="259">
        <v>4</v>
      </c>
      <c r="BA74" s="287">
        <f>SUM(BA60:BA73)</f>
        <v>0</v>
      </c>
      <c r="BB74" s="287">
        <f>SUM(BB60:BB73)</f>
        <v>0</v>
      </c>
      <c r="BC74" s="287">
        <f>SUM(BC60:BC73)</f>
        <v>0</v>
      </c>
      <c r="BD74" s="287">
        <f>SUM(BD60:BD73)</f>
        <v>0</v>
      </c>
      <c r="BE74" s="287">
        <f>SUM(BE60:BE73)</f>
        <v>0</v>
      </c>
    </row>
    <row r="75" spans="1:80">
      <c r="A75" s="249" t="s">
        <v>97</v>
      </c>
      <c r="B75" s="250" t="s">
        <v>165</v>
      </c>
      <c r="C75" s="251" t="s">
        <v>166</v>
      </c>
      <c r="D75" s="252"/>
      <c r="E75" s="253"/>
      <c r="F75" s="253"/>
      <c r="G75" s="254"/>
      <c r="H75" s="255"/>
      <c r="I75" s="256"/>
      <c r="J75" s="257"/>
      <c r="K75" s="258"/>
      <c r="O75" s="259">
        <v>1</v>
      </c>
    </row>
    <row r="76" spans="1:80">
      <c r="A76" s="260">
        <v>27</v>
      </c>
      <c r="B76" s="261" t="s">
        <v>301</v>
      </c>
      <c r="C76" s="262" t="s">
        <v>302</v>
      </c>
      <c r="D76" s="263" t="s">
        <v>122</v>
      </c>
      <c r="E76" s="264">
        <v>1</v>
      </c>
      <c r="F76" s="264">
        <v>0</v>
      </c>
      <c r="G76" s="265">
        <f>E76*F76</f>
        <v>0</v>
      </c>
      <c r="H76" s="266">
        <v>0.25</v>
      </c>
      <c r="I76" s="267">
        <f>E76*H76</f>
        <v>0.25</v>
      </c>
      <c r="J76" s="266">
        <v>0</v>
      </c>
      <c r="K76" s="267">
        <f>E76*J76</f>
        <v>0</v>
      </c>
      <c r="O76" s="259">
        <v>2</v>
      </c>
      <c r="AA76" s="232">
        <v>1</v>
      </c>
      <c r="AB76" s="232">
        <v>1</v>
      </c>
      <c r="AC76" s="232">
        <v>1</v>
      </c>
      <c r="AZ76" s="232">
        <v>1</v>
      </c>
      <c r="BA76" s="232">
        <f>IF(AZ76=1,G76,0)</f>
        <v>0</v>
      </c>
      <c r="BB76" s="232">
        <f>IF(AZ76=2,G76,0)</f>
        <v>0</v>
      </c>
      <c r="BC76" s="232">
        <f>IF(AZ76=3,G76,0)</f>
        <v>0</v>
      </c>
      <c r="BD76" s="232">
        <f>IF(AZ76=4,G76,0)</f>
        <v>0</v>
      </c>
      <c r="BE76" s="232">
        <f>IF(AZ76=5,G76,0)</f>
        <v>0</v>
      </c>
      <c r="CA76" s="259">
        <v>1</v>
      </c>
      <c r="CB76" s="259">
        <v>1</v>
      </c>
    </row>
    <row r="77" spans="1:80">
      <c r="A77" s="260">
        <v>28</v>
      </c>
      <c r="B77" s="261" t="s">
        <v>303</v>
      </c>
      <c r="C77" s="262" t="s">
        <v>304</v>
      </c>
      <c r="D77" s="263" t="s">
        <v>140</v>
      </c>
      <c r="E77" s="264">
        <v>326.7</v>
      </c>
      <c r="F77" s="264">
        <v>0</v>
      </c>
      <c r="G77" s="265">
        <f>E77*F77</f>
        <v>0</v>
      </c>
      <c r="H77" s="266">
        <v>0.13611999999999999</v>
      </c>
      <c r="I77" s="267">
        <f>E77*H77</f>
        <v>44.470403999999995</v>
      </c>
      <c r="J77" s="266">
        <v>0</v>
      </c>
      <c r="K77" s="267">
        <f>E77*J77</f>
        <v>0</v>
      </c>
      <c r="O77" s="259">
        <v>2</v>
      </c>
      <c r="AA77" s="232">
        <v>1</v>
      </c>
      <c r="AB77" s="232">
        <v>0</v>
      </c>
      <c r="AC77" s="232">
        <v>0</v>
      </c>
      <c r="AZ77" s="232">
        <v>1</v>
      </c>
      <c r="BA77" s="232">
        <f>IF(AZ77=1,G77,0)</f>
        <v>0</v>
      </c>
      <c r="BB77" s="232">
        <f>IF(AZ77=2,G77,0)</f>
        <v>0</v>
      </c>
      <c r="BC77" s="232">
        <f>IF(AZ77=3,G77,0)</f>
        <v>0</v>
      </c>
      <c r="BD77" s="232">
        <f>IF(AZ77=4,G77,0)</f>
        <v>0</v>
      </c>
      <c r="BE77" s="232">
        <f>IF(AZ77=5,G77,0)</f>
        <v>0</v>
      </c>
      <c r="CA77" s="259">
        <v>1</v>
      </c>
      <c r="CB77" s="259">
        <v>0</v>
      </c>
    </row>
    <row r="78" spans="1:80">
      <c r="A78" s="268"/>
      <c r="B78" s="272"/>
      <c r="C78" s="327" t="s">
        <v>305</v>
      </c>
      <c r="D78" s="328"/>
      <c r="E78" s="273">
        <v>163.95</v>
      </c>
      <c r="F78" s="274"/>
      <c r="G78" s="275"/>
      <c r="H78" s="276"/>
      <c r="I78" s="270"/>
      <c r="J78" s="277"/>
      <c r="K78" s="270"/>
      <c r="M78" s="271" t="s">
        <v>305</v>
      </c>
      <c r="O78" s="259"/>
    </row>
    <row r="79" spans="1:80">
      <c r="A79" s="268"/>
      <c r="B79" s="272"/>
      <c r="C79" s="327" t="s">
        <v>306</v>
      </c>
      <c r="D79" s="328"/>
      <c r="E79" s="273">
        <v>162.75</v>
      </c>
      <c r="F79" s="274"/>
      <c r="G79" s="275"/>
      <c r="H79" s="276"/>
      <c r="I79" s="270"/>
      <c r="J79" s="277"/>
      <c r="K79" s="270"/>
      <c r="M79" s="271" t="s">
        <v>306</v>
      </c>
      <c r="O79" s="259"/>
    </row>
    <row r="80" spans="1:80">
      <c r="A80" s="260">
        <v>29</v>
      </c>
      <c r="B80" s="261" t="s">
        <v>307</v>
      </c>
      <c r="C80" s="262" t="s">
        <v>308</v>
      </c>
      <c r="D80" s="263" t="s">
        <v>144</v>
      </c>
      <c r="E80" s="264">
        <v>19.113</v>
      </c>
      <c r="F80" s="264">
        <v>0</v>
      </c>
      <c r="G80" s="265">
        <f>E80*F80</f>
        <v>0</v>
      </c>
      <c r="H80" s="266">
        <v>2.5249999999999999</v>
      </c>
      <c r="I80" s="267">
        <f>E80*H80</f>
        <v>48.260324999999995</v>
      </c>
      <c r="J80" s="266">
        <v>0</v>
      </c>
      <c r="K80" s="267">
        <f>E80*J80</f>
        <v>0</v>
      </c>
      <c r="O80" s="259">
        <v>2</v>
      </c>
      <c r="AA80" s="232">
        <v>1</v>
      </c>
      <c r="AB80" s="232">
        <v>1</v>
      </c>
      <c r="AC80" s="232">
        <v>1</v>
      </c>
      <c r="AZ80" s="232">
        <v>1</v>
      </c>
      <c r="BA80" s="232">
        <f>IF(AZ80=1,G80,0)</f>
        <v>0</v>
      </c>
      <c r="BB80" s="232">
        <f>IF(AZ80=2,G80,0)</f>
        <v>0</v>
      </c>
      <c r="BC80" s="232">
        <f>IF(AZ80=3,G80,0)</f>
        <v>0</v>
      </c>
      <c r="BD80" s="232">
        <f>IF(AZ80=4,G80,0)</f>
        <v>0</v>
      </c>
      <c r="BE80" s="232">
        <f>IF(AZ80=5,G80,0)</f>
        <v>0</v>
      </c>
      <c r="CA80" s="259">
        <v>1</v>
      </c>
      <c r="CB80" s="259">
        <v>1</v>
      </c>
    </row>
    <row r="81" spans="1:80">
      <c r="A81" s="268"/>
      <c r="B81" s="272"/>
      <c r="C81" s="327" t="s">
        <v>309</v>
      </c>
      <c r="D81" s="328"/>
      <c r="E81" s="273">
        <v>20.838000000000001</v>
      </c>
      <c r="F81" s="274"/>
      <c r="G81" s="275"/>
      <c r="H81" s="276"/>
      <c r="I81" s="270"/>
      <c r="J81" s="277"/>
      <c r="K81" s="270"/>
      <c r="M81" s="271" t="s">
        <v>309</v>
      </c>
      <c r="O81" s="259"/>
    </row>
    <row r="82" spans="1:80">
      <c r="A82" s="268"/>
      <c r="B82" s="272"/>
      <c r="C82" s="327" t="s">
        <v>310</v>
      </c>
      <c r="D82" s="328"/>
      <c r="E82" s="273">
        <v>-1.7250000000000001</v>
      </c>
      <c r="F82" s="274"/>
      <c r="G82" s="275"/>
      <c r="H82" s="276"/>
      <c r="I82" s="270"/>
      <c r="J82" s="277"/>
      <c r="K82" s="270"/>
      <c r="M82" s="298">
        <v>-1725</v>
      </c>
      <c r="O82" s="259"/>
    </row>
    <row r="83" spans="1:80">
      <c r="A83" s="260">
        <v>30</v>
      </c>
      <c r="B83" s="261" t="s">
        <v>311</v>
      </c>
      <c r="C83" s="262" t="s">
        <v>312</v>
      </c>
      <c r="D83" s="263" t="s">
        <v>122</v>
      </c>
      <c r="E83" s="264">
        <v>1</v>
      </c>
      <c r="F83" s="264">
        <v>0</v>
      </c>
      <c r="G83" s="265">
        <f>E83*F83</f>
        <v>0</v>
      </c>
      <c r="H83" s="266">
        <v>0.25</v>
      </c>
      <c r="I83" s="267">
        <f>E83*H83</f>
        <v>0.25</v>
      </c>
      <c r="J83" s="266"/>
      <c r="K83" s="267">
        <f>E83*J83</f>
        <v>0</v>
      </c>
      <c r="O83" s="259">
        <v>2</v>
      </c>
      <c r="AA83" s="232">
        <v>12</v>
      </c>
      <c r="AB83" s="232">
        <v>0</v>
      </c>
      <c r="AC83" s="232">
        <v>5</v>
      </c>
      <c r="AZ83" s="232">
        <v>1</v>
      </c>
      <c r="BA83" s="232">
        <f>IF(AZ83=1,G83,0)</f>
        <v>0</v>
      </c>
      <c r="BB83" s="232">
        <f>IF(AZ83=2,G83,0)</f>
        <v>0</v>
      </c>
      <c r="BC83" s="232">
        <f>IF(AZ83=3,G83,0)</f>
        <v>0</v>
      </c>
      <c r="BD83" s="232">
        <f>IF(AZ83=4,G83,0)</f>
        <v>0</v>
      </c>
      <c r="BE83" s="232">
        <f>IF(AZ83=5,G83,0)</f>
        <v>0</v>
      </c>
      <c r="CA83" s="259">
        <v>12</v>
      </c>
      <c r="CB83" s="259">
        <v>0</v>
      </c>
    </row>
    <row r="84" spans="1:80">
      <c r="A84" s="268"/>
      <c r="B84" s="269"/>
      <c r="C84" s="329" t="s">
        <v>313</v>
      </c>
      <c r="D84" s="330"/>
      <c r="E84" s="330"/>
      <c r="F84" s="330"/>
      <c r="G84" s="331"/>
      <c r="I84" s="270"/>
      <c r="K84" s="270"/>
      <c r="L84" s="271" t="s">
        <v>313</v>
      </c>
      <c r="O84" s="259">
        <v>3</v>
      </c>
    </row>
    <row r="85" spans="1:80">
      <c r="A85" s="268"/>
      <c r="B85" s="269"/>
      <c r="C85" s="329" t="s">
        <v>314</v>
      </c>
      <c r="D85" s="330"/>
      <c r="E85" s="330"/>
      <c r="F85" s="330"/>
      <c r="G85" s="331"/>
      <c r="I85" s="270"/>
      <c r="K85" s="270"/>
      <c r="L85" s="271" t="s">
        <v>314</v>
      </c>
      <c r="O85" s="259">
        <v>3</v>
      </c>
    </row>
    <row r="86" spans="1:80">
      <c r="A86" s="268"/>
      <c r="B86" s="269"/>
      <c r="C86" s="329" t="s">
        <v>315</v>
      </c>
      <c r="D86" s="330"/>
      <c r="E86" s="330"/>
      <c r="F86" s="330"/>
      <c r="G86" s="331"/>
      <c r="I86" s="270"/>
      <c r="K86" s="270"/>
      <c r="L86" s="271" t="s">
        <v>315</v>
      </c>
      <c r="O86" s="259">
        <v>3</v>
      </c>
    </row>
    <row r="87" spans="1:80">
      <c r="A87" s="268"/>
      <c r="B87" s="269"/>
      <c r="C87" s="329" t="s">
        <v>316</v>
      </c>
      <c r="D87" s="330"/>
      <c r="E87" s="330"/>
      <c r="F87" s="330"/>
      <c r="G87" s="331"/>
      <c r="I87" s="270"/>
      <c r="K87" s="270"/>
      <c r="L87" s="271" t="s">
        <v>316</v>
      </c>
      <c r="O87" s="259">
        <v>3</v>
      </c>
    </row>
    <row r="88" spans="1:80">
      <c r="A88" s="260">
        <v>31</v>
      </c>
      <c r="B88" s="261" t="s">
        <v>317</v>
      </c>
      <c r="C88" s="262" t="s">
        <v>318</v>
      </c>
      <c r="D88" s="263" t="s">
        <v>122</v>
      </c>
      <c r="E88" s="264">
        <v>326</v>
      </c>
      <c r="F88" s="264">
        <v>0</v>
      </c>
      <c r="G88" s="265">
        <f>E88*F88</f>
        <v>0</v>
      </c>
      <c r="H88" s="266">
        <v>2.7E-2</v>
      </c>
      <c r="I88" s="267">
        <f>E88*H88</f>
        <v>8.8019999999999996</v>
      </c>
      <c r="J88" s="266"/>
      <c r="K88" s="267">
        <f>E88*J88</f>
        <v>0</v>
      </c>
      <c r="O88" s="259">
        <v>2</v>
      </c>
      <c r="AA88" s="232">
        <v>3</v>
      </c>
      <c r="AB88" s="232">
        <v>1</v>
      </c>
      <c r="AC88" s="232" t="s">
        <v>317</v>
      </c>
      <c r="AZ88" s="232">
        <v>1</v>
      </c>
      <c r="BA88" s="232">
        <f>IF(AZ88=1,G88,0)</f>
        <v>0</v>
      </c>
      <c r="BB88" s="232">
        <f>IF(AZ88=2,G88,0)</f>
        <v>0</v>
      </c>
      <c r="BC88" s="232">
        <f>IF(AZ88=3,G88,0)</f>
        <v>0</v>
      </c>
      <c r="BD88" s="232">
        <f>IF(AZ88=4,G88,0)</f>
        <v>0</v>
      </c>
      <c r="BE88" s="232">
        <f>IF(AZ88=5,G88,0)</f>
        <v>0</v>
      </c>
      <c r="CA88" s="259">
        <v>3</v>
      </c>
      <c r="CB88" s="259">
        <v>1</v>
      </c>
    </row>
    <row r="89" spans="1:80">
      <c r="A89" s="260">
        <v>32</v>
      </c>
      <c r="B89" s="261" t="s">
        <v>319</v>
      </c>
      <c r="C89" s="262" t="s">
        <v>320</v>
      </c>
      <c r="D89" s="263" t="s">
        <v>122</v>
      </c>
      <c r="E89" s="264">
        <v>86.649000000000001</v>
      </c>
      <c r="F89" s="264">
        <v>0</v>
      </c>
      <c r="G89" s="265">
        <f>E89*F89</f>
        <v>0</v>
      </c>
      <c r="H89" s="266">
        <v>0.08</v>
      </c>
      <c r="I89" s="267">
        <f>E89*H89</f>
        <v>6.9319199999999999</v>
      </c>
      <c r="J89" s="266"/>
      <c r="K89" s="267">
        <f>E89*J89</f>
        <v>0</v>
      </c>
      <c r="O89" s="259">
        <v>2</v>
      </c>
      <c r="AA89" s="232">
        <v>3</v>
      </c>
      <c r="AB89" s="232">
        <v>0</v>
      </c>
      <c r="AC89" s="232">
        <v>59217472</v>
      </c>
      <c r="AZ89" s="232">
        <v>1</v>
      </c>
      <c r="BA89" s="232">
        <f>IF(AZ89=1,G89,0)</f>
        <v>0</v>
      </c>
      <c r="BB89" s="232">
        <f>IF(AZ89=2,G89,0)</f>
        <v>0</v>
      </c>
      <c r="BC89" s="232">
        <f>IF(AZ89=3,G89,0)</f>
        <v>0</v>
      </c>
      <c r="BD89" s="232">
        <f>IF(AZ89=4,G89,0)</f>
        <v>0</v>
      </c>
      <c r="BE89" s="232">
        <f>IF(AZ89=5,G89,0)</f>
        <v>0</v>
      </c>
      <c r="CA89" s="259">
        <v>3</v>
      </c>
      <c r="CB89" s="259">
        <v>0</v>
      </c>
    </row>
    <row r="90" spans="1:80">
      <c r="A90" s="268"/>
      <c r="B90" s="272"/>
      <c r="C90" s="327" t="s">
        <v>321</v>
      </c>
      <c r="D90" s="328"/>
      <c r="E90" s="273">
        <v>86.649000000000001</v>
      </c>
      <c r="F90" s="274"/>
      <c r="G90" s="275"/>
      <c r="H90" s="276"/>
      <c r="I90" s="270"/>
      <c r="J90" s="277"/>
      <c r="K90" s="270"/>
      <c r="M90" s="271" t="s">
        <v>321</v>
      </c>
      <c r="O90" s="259"/>
    </row>
    <row r="91" spans="1:80">
      <c r="A91" s="260">
        <v>33</v>
      </c>
      <c r="B91" s="261" t="s">
        <v>322</v>
      </c>
      <c r="C91" s="262" t="s">
        <v>323</v>
      </c>
      <c r="D91" s="263" t="s">
        <v>122</v>
      </c>
      <c r="E91" s="264">
        <v>71.400000000000006</v>
      </c>
      <c r="F91" s="264">
        <v>0</v>
      </c>
      <c r="G91" s="265">
        <f>E91*F91</f>
        <v>0</v>
      </c>
      <c r="H91" s="266">
        <v>4.8000000000000001E-2</v>
      </c>
      <c r="I91" s="267">
        <f>E91*H91</f>
        <v>3.4272000000000005</v>
      </c>
      <c r="J91" s="266"/>
      <c r="K91" s="267">
        <f>E91*J91</f>
        <v>0</v>
      </c>
      <c r="O91" s="259">
        <v>2</v>
      </c>
      <c r="AA91" s="232">
        <v>3</v>
      </c>
      <c r="AB91" s="232">
        <v>0</v>
      </c>
      <c r="AC91" s="232">
        <v>59217476</v>
      </c>
      <c r="AZ91" s="232">
        <v>1</v>
      </c>
      <c r="BA91" s="232">
        <f>IF(AZ91=1,G91,0)</f>
        <v>0</v>
      </c>
      <c r="BB91" s="232">
        <f>IF(AZ91=2,G91,0)</f>
        <v>0</v>
      </c>
      <c r="BC91" s="232">
        <f>IF(AZ91=3,G91,0)</f>
        <v>0</v>
      </c>
      <c r="BD91" s="232">
        <f>IF(AZ91=4,G91,0)</f>
        <v>0</v>
      </c>
      <c r="BE91" s="232">
        <f>IF(AZ91=5,G91,0)</f>
        <v>0</v>
      </c>
      <c r="CA91" s="259">
        <v>3</v>
      </c>
      <c r="CB91" s="259">
        <v>0</v>
      </c>
    </row>
    <row r="92" spans="1:80">
      <c r="A92" s="268"/>
      <c r="B92" s="272"/>
      <c r="C92" s="327" t="s">
        <v>324</v>
      </c>
      <c r="D92" s="328"/>
      <c r="E92" s="273">
        <v>71.400000000000006</v>
      </c>
      <c r="F92" s="274"/>
      <c r="G92" s="275"/>
      <c r="H92" s="276"/>
      <c r="I92" s="270"/>
      <c r="J92" s="277"/>
      <c r="K92" s="270"/>
      <c r="M92" s="271" t="s">
        <v>324</v>
      </c>
      <c r="O92" s="259"/>
    </row>
    <row r="93" spans="1:80">
      <c r="A93" s="260">
        <v>34</v>
      </c>
      <c r="B93" s="261" t="s">
        <v>325</v>
      </c>
      <c r="C93" s="262" t="s">
        <v>326</v>
      </c>
      <c r="D93" s="263" t="s">
        <v>122</v>
      </c>
      <c r="E93" s="264">
        <v>5.0999999999999996</v>
      </c>
      <c r="F93" s="264">
        <v>0</v>
      </c>
      <c r="G93" s="265">
        <f>E93*F93</f>
        <v>0</v>
      </c>
      <c r="H93" s="266">
        <v>6.4000000000000001E-2</v>
      </c>
      <c r="I93" s="267">
        <f>E93*H93</f>
        <v>0.32639999999999997</v>
      </c>
      <c r="J93" s="266"/>
      <c r="K93" s="267">
        <f>E93*J93</f>
        <v>0</v>
      </c>
      <c r="O93" s="259">
        <v>2</v>
      </c>
      <c r="AA93" s="232">
        <v>3</v>
      </c>
      <c r="AB93" s="232">
        <v>0</v>
      </c>
      <c r="AC93" s="232">
        <v>59217480</v>
      </c>
      <c r="AZ93" s="232">
        <v>1</v>
      </c>
      <c r="BA93" s="232">
        <f>IF(AZ93=1,G93,0)</f>
        <v>0</v>
      </c>
      <c r="BB93" s="232">
        <f>IF(AZ93=2,G93,0)</f>
        <v>0</v>
      </c>
      <c r="BC93" s="232">
        <f>IF(AZ93=3,G93,0)</f>
        <v>0</v>
      </c>
      <c r="BD93" s="232">
        <f>IF(AZ93=4,G93,0)</f>
        <v>0</v>
      </c>
      <c r="BE93" s="232">
        <f>IF(AZ93=5,G93,0)</f>
        <v>0</v>
      </c>
      <c r="CA93" s="259">
        <v>3</v>
      </c>
      <c r="CB93" s="259">
        <v>0</v>
      </c>
    </row>
    <row r="94" spans="1:80">
      <c r="A94" s="268"/>
      <c r="B94" s="272"/>
      <c r="C94" s="327" t="s">
        <v>327</v>
      </c>
      <c r="D94" s="328"/>
      <c r="E94" s="273">
        <v>5.0999999999999996</v>
      </c>
      <c r="F94" s="274"/>
      <c r="G94" s="275"/>
      <c r="H94" s="276"/>
      <c r="I94" s="270"/>
      <c r="J94" s="277"/>
      <c r="K94" s="270"/>
      <c r="M94" s="271" t="s">
        <v>327</v>
      </c>
      <c r="O94" s="259"/>
    </row>
    <row r="95" spans="1:80">
      <c r="A95" s="260">
        <v>35</v>
      </c>
      <c r="B95" s="261" t="s">
        <v>328</v>
      </c>
      <c r="C95" s="262" t="s">
        <v>329</v>
      </c>
      <c r="D95" s="263" t="s">
        <v>122</v>
      </c>
      <c r="E95" s="264">
        <v>4.08</v>
      </c>
      <c r="F95" s="264">
        <v>0</v>
      </c>
      <c r="G95" s="265">
        <f>E95*F95</f>
        <v>0</v>
      </c>
      <c r="H95" s="266">
        <v>6.4000000000000001E-2</v>
      </c>
      <c r="I95" s="267">
        <f>E95*H95</f>
        <v>0.26112000000000002</v>
      </c>
      <c r="J95" s="266"/>
      <c r="K95" s="267">
        <f>E95*J95</f>
        <v>0</v>
      </c>
      <c r="O95" s="259">
        <v>2</v>
      </c>
      <c r="AA95" s="232">
        <v>3</v>
      </c>
      <c r="AB95" s="232">
        <v>0</v>
      </c>
      <c r="AC95" s="232">
        <v>59217481</v>
      </c>
      <c r="AZ95" s="232">
        <v>1</v>
      </c>
      <c r="BA95" s="232">
        <f>IF(AZ95=1,G95,0)</f>
        <v>0</v>
      </c>
      <c r="BB95" s="232">
        <f>IF(AZ95=2,G95,0)</f>
        <v>0</v>
      </c>
      <c r="BC95" s="232">
        <f>IF(AZ95=3,G95,0)</f>
        <v>0</v>
      </c>
      <c r="BD95" s="232">
        <f>IF(AZ95=4,G95,0)</f>
        <v>0</v>
      </c>
      <c r="BE95" s="232">
        <f>IF(AZ95=5,G95,0)</f>
        <v>0</v>
      </c>
      <c r="CA95" s="259">
        <v>3</v>
      </c>
      <c r="CB95" s="259">
        <v>0</v>
      </c>
    </row>
    <row r="96" spans="1:80">
      <c r="A96" s="268"/>
      <c r="B96" s="272"/>
      <c r="C96" s="327" t="s">
        <v>330</v>
      </c>
      <c r="D96" s="328"/>
      <c r="E96" s="273">
        <v>4.08</v>
      </c>
      <c r="F96" s="274"/>
      <c r="G96" s="275"/>
      <c r="H96" s="276"/>
      <c r="I96" s="270"/>
      <c r="J96" s="277"/>
      <c r="K96" s="270"/>
      <c r="M96" s="271" t="s">
        <v>330</v>
      </c>
      <c r="O96" s="259"/>
    </row>
    <row r="97" spans="1:80">
      <c r="A97" s="278"/>
      <c r="B97" s="279" t="s">
        <v>100</v>
      </c>
      <c r="C97" s="280" t="s">
        <v>167</v>
      </c>
      <c r="D97" s="281"/>
      <c r="E97" s="282"/>
      <c r="F97" s="283"/>
      <c r="G97" s="284">
        <f>SUM(G75:G96)</f>
        <v>0</v>
      </c>
      <c r="H97" s="285"/>
      <c r="I97" s="286">
        <f>SUM(I75:I96)</f>
        <v>112.97936900000001</v>
      </c>
      <c r="J97" s="285"/>
      <c r="K97" s="286">
        <f>SUM(K75:K96)</f>
        <v>0</v>
      </c>
      <c r="O97" s="259">
        <v>4</v>
      </c>
      <c r="BA97" s="287">
        <f>SUM(BA75:BA96)</f>
        <v>0</v>
      </c>
      <c r="BB97" s="287">
        <f>SUM(BB75:BB96)</f>
        <v>0</v>
      </c>
      <c r="BC97" s="287">
        <f>SUM(BC75:BC96)</f>
        <v>0</v>
      </c>
      <c r="BD97" s="287">
        <f>SUM(BD75:BD96)</f>
        <v>0</v>
      </c>
      <c r="BE97" s="287">
        <f>SUM(BE75:BE96)</f>
        <v>0</v>
      </c>
    </row>
    <row r="98" spans="1:80">
      <c r="A98" s="249" t="s">
        <v>97</v>
      </c>
      <c r="B98" s="250" t="s">
        <v>184</v>
      </c>
      <c r="C98" s="251" t="s">
        <v>185</v>
      </c>
      <c r="D98" s="252"/>
      <c r="E98" s="253"/>
      <c r="F98" s="253"/>
      <c r="G98" s="254"/>
      <c r="H98" s="255"/>
      <c r="I98" s="256"/>
      <c r="J98" s="257"/>
      <c r="K98" s="258"/>
      <c r="O98" s="259">
        <v>1</v>
      </c>
    </row>
    <row r="99" spans="1:80">
      <c r="A99" s="260">
        <v>36</v>
      </c>
      <c r="B99" s="261" t="s">
        <v>187</v>
      </c>
      <c r="C99" s="262" t="s">
        <v>188</v>
      </c>
      <c r="D99" s="263" t="s">
        <v>189</v>
      </c>
      <c r="E99" s="264">
        <v>531.75826190999999</v>
      </c>
      <c r="F99" s="264">
        <v>0</v>
      </c>
      <c r="G99" s="265">
        <f>E99*F99</f>
        <v>0</v>
      </c>
      <c r="H99" s="266">
        <v>0</v>
      </c>
      <c r="I99" s="267">
        <f>E99*H99</f>
        <v>0</v>
      </c>
      <c r="J99" s="266"/>
      <c r="K99" s="267">
        <f>E99*J99</f>
        <v>0</v>
      </c>
      <c r="O99" s="259">
        <v>2</v>
      </c>
      <c r="AA99" s="232">
        <v>7</v>
      </c>
      <c r="AB99" s="232">
        <v>1</v>
      </c>
      <c r="AC99" s="232">
        <v>2</v>
      </c>
      <c r="AZ99" s="232">
        <v>1</v>
      </c>
      <c r="BA99" s="232">
        <f>IF(AZ99=1,G99,0)</f>
        <v>0</v>
      </c>
      <c r="BB99" s="232">
        <f>IF(AZ99=2,G99,0)</f>
        <v>0</v>
      </c>
      <c r="BC99" s="232">
        <f>IF(AZ99=3,G99,0)</f>
        <v>0</v>
      </c>
      <c r="BD99" s="232">
        <f>IF(AZ99=4,G99,0)</f>
        <v>0</v>
      </c>
      <c r="BE99" s="232">
        <f>IF(AZ99=5,G99,0)</f>
        <v>0</v>
      </c>
      <c r="CA99" s="259">
        <v>7</v>
      </c>
      <c r="CB99" s="259">
        <v>1</v>
      </c>
    </row>
    <row r="100" spans="1:80">
      <c r="A100" s="278"/>
      <c r="B100" s="279" t="s">
        <v>100</v>
      </c>
      <c r="C100" s="280" t="s">
        <v>186</v>
      </c>
      <c r="D100" s="281"/>
      <c r="E100" s="282"/>
      <c r="F100" s="283"/>
      <c r="G100" s="284">
        <f>SUM(G98:G99)</f>
        <v>0</v>
      </c>
      <c r="H100" s="285"/>
      <c r="I100" s="286">
        <f>SUM(I98:I99)</f>
        <v>0</v>
      </c>
      <c r="J100" s="285"/>
      <c r="K100" s="286">
        <f>SUM(K98:K99)</f>
        <v>0</v>
      </c>
      <c r="O100" s="259">
        <v>4</v>
      </c>
      <c r="BA100" s="287">
        <f>SUM(BA98:BA99)</f>
        <v>0</v>
      </c>
      <c r="BB100" s="287">
        <f>SUM(BB98:BB99)</f>
        <v>0</v>
      </c>
      <c r="BC100" s="287">
        <f>SUM(BC98:BC99)</f>
        <v>0</v>
      </c>
      <c r="BD100" s="287">
        <f>SUM(BD98:BD99)</f>
        <v>0</v>
      </c>
      <c r="BE100" s="287">
        <f>SUM(BE98:BE99)</f>
        <v>0</v>
      </c>
    </row>
    <row r="101" spans="1:80">
      <c r="E101" s="232"/>
    </row>
    <row r="102" spans="1:80">
      <c r="E102" s="232"/>
    </row>
    <row r="103" spans="1:80">
      <c r="E103" s="232"/>
    </row>
    <row r="104" spans="1:80">
      <c r="E104" s="232"/>
    </row>
    <row r="105" spans="1:80">
      <c r="E105" s="232"/>
    </row>
    <row r="106" spans="1:80">
      <c r="E106" s="232"/>
    </row>
    <row r="107" spans="1:80">
      <c r="E107" s="232"/>
    </row>
    <row r="108" spans="1:80">
      <c r="E108" s="232"/>
    </row>
    <row r="109" spans="1:80">
      <c r="E109" s="232"/>
    </row>
    <row r="110" spans="1:80">
      <c r="E110" s="232"/>
    </row>
    <row r="111" spans="1:80">
      <c r="E111" s="232"/>
    </row>
    <row r="112" spans="1:80">
      <c r="E112" s="232"/>
    </row>
    <row r="113" spans="1:7">
      <c r="E113" s="232"/>
    </row>
    <row r="114" spans="1:7">
      <c r="E114" s="232"/>
    </row>
    <row r="115" spans="1:7">
      <c r="E115" s="232"/>
    </row>
    <row r="116" spans="1:7">
      <c r="E116" s="232"/>
    </row>
    <row r="117" spans="1:7">
      <c r="E117" s="232"/>
    </row>
    <row r="118" spans="1:7">
      <c r="E118" s="232"/>
    </row>
    <row r="119" spans="1:7">
      <c r="E119" s="232"/>
    </row>
    <row r="120" spans="1:7">
      <c r="E120" s="232"/>
    </row>
    <row r="121" spans="1:7">
      <c r="E121" s="232"/>
    </row>
    <row r="122" spans="1:7">
      <c r="E122" s="232"/>
    </row>
    <row r="123" spans="1:7">
      <c r="E123" s="232"/>
    </row>
    <row r="124" spans="1:7">
      <c r="A124" s="277"/>
      <c r="B124" s="277"/>
      <c r="C124" s="277"/>
      <c r="D124" s="277"/>
      <c r="E124" s="277"/>
      <c r="F124" s="277"/>
      <c r="G124" s="277"/>
    </row>
    <row r="125" spans="1:7">
      <c r="A125" s="277"/>
      <c r="B125" s="277"/>
      <c r="C125" s="277"/>
      <c r="D125" s="277"/>
      <c r="E125" s="277"/>
      <c r="F125" s="277"/>
      <c r="G125" s="277"/>
    </row>
    <row r="126" spans="1:7">
      <c r="A126" s="277"/>
      <c r="B126" s="277"/>
      <c r="C126" s="277"/>
      <c r="D126" s="277"/>
      <c r="E126" s="277"/>
      <c r="F126" s="277"/>
      <c r="G126" s="277"/>
    </row>
    <row r="127" spans="1:7">
      <c r="A127" s="277"/>
      <c r="B127" s="277"/>
      <c r="C127" s="277"/>
      <c r="D127" s="277"/>
      <c r="E127" s="277"/>
      <c r="F127" s="277"/>
      <c r="G127" s="277"/>
    </row>
    <row r="128" spans="1:7">
      <c r="E128" s="232"/>
    </row>
    <row r="129" spans="5:5">
      <c r="E129" s="232"/>
    </row>
    <row r="130" spans="5:5">
      <c r="E130" s="232"/>
    </row>
    <row r="131" spans="5:5">
      <c r="E131" s="232"/>
    </row>
    <row r="132" spans="5:5">
      <c r="E132" s="232"/>
    </row>
    <row r="133" spans="5:5">
      <c r="E133" s="232"/>
    </row>
    <row r="134" spans="5:5">
      <c r="E134" s="232"/>
    </row>
    <row r="135" spans="5:5">
      <c r="E135" s="232"/>
    </row>
    <row r="136" spans="5:5">
      <c r="E136" s="232"/>
    </row>
    <row r="137" spans="5:5">
      <c r="E137" s="232"/>
    </row>
    <row r="138" spans="5:5">
      <c r="E138" s="232"/>
    </row>
    <row r="139" spans="5:5">
      <c r="E139" s="232"/>
    </row>
    <row r="140" spans="5:5">
      <c r="E140" s="232"/>
    </row>
    <row r="141" spans="5:5">
      <c r="E141" s="232"/>
    </row>
    <row r="142" spans="5:5">
      <c r="E142" s="232"/>
    </row>
    <row r="143" spans="5:5">
      <c r="E143" s="232"/>
    </row>
    <row r="144" spans="5:5">
      <c r="E144" s="232"/>
    </row>
    <row r="145" spans="1:7">
      <c r="E145" s="232"/>
    </row>
    <row r="146" spans="1:7">
      <c r="E146" s="232"/>
    </row>
    <row r="147" spans="1:7">
      <c r="E147" s="232"/>
    </row>
    <row r="148" spans="1:7">
      <c r="E148" s="232"/>
    </row>
    <row r="149" spans="1:7">
      <c r="E149" s="232"/>
    </row>
    <row r="150" spans="1:7">
      <c r="E150" s="232"/>
    </row>
    <row r="151" spans="1:7">
      <c r="E151" s="232"/>
    </row>
    <row r="152" spans="1:7">
      <c r="E152" s="232"/>
    </row>
    <row r="153" spans="1:7">
      <c r="E153" s="232"/>
    </row>
    <row r="154" spans="1:7">
      <c r="E154" s="232"/>
    </row>
    <row r="155" spans="1:7">
      <c r="E155" s="232"/>
    </row>
    <row r="156" spans="1:7">
      <c r="E156" s="232"/>
    </row>
    <row r="157" spans="1:7">
      <c r="E157" s="232"/>
    </row>
    <row r="158" spans="1:7">
      <c r="E158" s="232"/>
    </row>
    <row r="159" spans="1:7">
      <c r="A159" s="288"/>
      <c r="B159" s="288"/>
    </row>
    <row r="160" spans="1:7">
      <c r="A160" s="277"/>
      <c r="B160" s="277"/>
      <c r="C160" s="289"/>
      <c r="D160" s="289"/>
      <c r="E160" s="290"/>
      <c r="F160" s="289"/>
      <c r="G160" s="291"/>
    </row>
    <row r="161" spans="1:7">
      <c r="A161" s="292"/>
      <c r="B161" s="292"/>
      <c r="C161" s="277"/>
      <c r="D161" s="277"/>
      <c r="E161" s="293"/>
      <c r="F161" s="277"/>
      <c r="G161" s="277"/>
    </row>
    <row r="162" spans="1:7">
      <c r="A162" s="277"/>
      <c r="B162" s="277"/>
      <c r="C162" s="277"/>
      <c r="D162" s="277"/>
      <c r="E162" s="293"/>
      <c r="F162" s="277"/>
      <c r="G162" s="277"/>
    </row>
    <row r="163" spans="1:7">
      <c r="A163" s="277"/>
      <c r="B163" s="277"/>
      <c r="C163" s="277"/>
      <c r="D163" s="277"/>
      <c r="E163" s="293"/>
      <c r="F163" s="277"/>
      <c r="G163" s="277"/>
    </row>
    <row r="164" spans="1:7">
      <c r="A164" s="277"/>
      <c r="B164" s="277"/>
      <c r="C164" s="277"/>
      <c r="D164" s="277"/>
      <c r="E164" s="293"/>
      <c r="F164" s="277"/>
      <c r="G164" s="277"/>
    </row>
    <row r="165" spans="1:7">
      <c r="A165" s="277"/>
      <c r="B165" s="277"/>
      <c r="C165" s="277"/>
      <c r="D165" s="277"/>
      <c r="E165" s="293"/>
      <c r="F165" s="277"/>
      <c r="G165" s="277"/>
    </row>
    <row r="166" spans="1:7">
      <c r="A166" s="277"/>
      <c r="B166" s="277"/>
      <c r="C166" s="277"/>
      <c r="D166" s="277"/>
      <c r="E166" s="293"/>
      <c r="F166" s="277"/>
      <c r="G166" s="277"/>
    </row>
    <row r="167" spans="1:7">
      <c r="A167" s="277"/>
      <c r="B167" s="277"/>
      <c r="C167" s="277"/>
      <c r="D167" s="277"/>
      <c r="E167" s="293"/>
      <c r="F167" s="277"/>
      <c r="G167" s="277"/>
    </row>
    <row r="168" spans="1:7">
      <c r="A168" s="277"/>
      <c r="B168" s="277"/>
      <c r="C168" s="277"/>
      <c r="D168" s="277"/>
      <c r="E168" s="293"/>
      <c r="F168" s="277"/>
      <c r="G168" s="277"/>
    </row>
    <row r="169" spans="1:7">
      <c r="A169" s="277"/>
      <c r="B169" s="277"/>
      <c r="C169" s="277"/>
      <c r="D169" s="277"/>
      <c r="E169" s="293"/>
      <c r="F169" s="277"/>
      <c r="G169" s="277"/>
    </row>
    <row r="170" spans="1:7">
      <c r="A170" s="277"/>
      <c r="B170" s="277"/>
      <c r="C170" s="277"/>
      <c r="D170" s="277"/>
      <c r="E170" s="293"/>
      <c r="F170" s="277"/>
      <c r="G170" s="277"/>
    </row>
    <row r="171" spans="1:7">
      <c r="A171" s="277"/>
      <c r="B171" s="277"/>
      <c r="C171" s="277"/>
      <c r="D171" s="277"/>
      <c r="E171" s="293"/>
      <c r="F171" s="277"/>
      <c r="G171" s="277"/>
    </row>
    <row r="172" spans="1:7">
      <c r="A172" s="277"/>
      <c r="B172" s="277"/>
      <c r="C172" s="277"/>
      <c r="D172" s="277"/>
      <c r="E172" s="293"/>
      <c r="F172" s="277"/>
      <c r="G172" s="277"/>
    </row>
    <row r="173" spans="1:7">
      <c r="A173" s="277"/>
      <c r="B173" s="277"/>
      <c r="C173" s="277"/>
      <c r="D173" s="277"/>
      <c r="E173" s="293"/>
      <c r="F173" s="277"/>
      <c r="G173" s="277"/>
    </row>
  </sheetData>
  <mergeCells count="52">
    <mergeCell ref="C12:D12"/>
    <mergeCell ref="C13:D13"/>
    <mergeCell ref="C14:D14"/>
    <mergeCell ref="A1:G1"/>
    <mergeCell ref="A3:B3"/>
    <mergeCell ref="A4:B4"/>
    <mergeCell ref="E4:G4"/>
    <mergeCell ref="C9:D9"/>
    <mergeCell ref="C10:D10"/>
    <mergeCell ref="C31:D31"/>
    <mergeCell ref="C33:D33"/>
    <mergeCell ref="C34:D34"/>
    <mergeCell ref="C15:D15"/>
    <mergeCell ref="C17:D17"/>
    <mergeCell ref="C18:D18"/>
    <mergeCell ref="C19:D19"/>
    <mergeCell ref="C20:D20"/>
    <mergeCell ref="C22:D22"/>
    <mergeCell ref="C24:D24"/>
    <mergeCell ref="C25:D25"/>
    <mergeCell ref="C27:D27"/>
    <mergeCell ref="C28:D28"/>
    <mergeCell ref="C30:D30"/>
    <mergeCell ref="C62:D62"/>
    <mergeCell ref="C36:D36"/>
    <mergeCell ref="C37:D37"/>
    <mergeCell ref="C40:D40"/>
    <mergeCell ref="C42:D42"/>
    <mergeCell ref="C39:D39"/>
    <mergeCell ref="C52:D52"/>
    <mergeCell ref="C54:D54"/>
    <mergeCell ref="C55:D55"/>
    <mergeCell ref="C57:D57"/>
    <mergeCell ref="C58:D58"/>
    <mergeCell ref="C44:D44"/>
    <mergeCell ref="C47:D47"/>
    <mergeCell ref="C48:D48"/>
    <mergeCell ref="C90:D90"/>
    <mergeCell ref="C92:D92"/>
    <mergeCell ref="C94:D94"/>
    <mergeCell ref="C96:D96"/>
    <mergeCell ref="C65:D65"/>
    <mergeCell ref="C67:D67"/>
    <mergeCell ref="C72:D72"/>
    <mergeCell ref="C84:G84"/>
    <mergeCell ref="C85:G85"/>
    <mergeCell ref="C86:G86"/>
    <mergeCell ref="C87:G87"/>
    <mergeCell ref="C78:D78"/>
    <mergeCell ref="C79:D79"/>
    <mergeCell ref="C81:D81"/>
    <mergeCell ref="C82:D82"/>
  </mergeCells>
  <phoneticPr fontId="22" type="noConversion"/>
  <printOptions horizontalCentered="1" gridLinesSet="0"/>
  <pageMargins left="0.59055118110236227" right="0.39370078740157483" top="0.59055118110236227" bottom="0.98425196850393704" header="0.19685039370078741" footer="0.51181102362204722"/>
  <pageSetup paperSize="9" orientation="landscape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23"/>
  <dimension ref="A1:BE51"/>
  <sheetViews>
    <sheetView workbookViewId="0"/>
  </sheetViews>
  <sheetFormatPr defaultColWidth="9.109375" defaultRowHeight="13.2"/>
  <cols>
    <col min="1" max="1" width="2" style="1" customWidth="1"/>
    <col min="2" max="2" width="15" style="1" customWidth="1"/>
    <col min="3" max="3" width="15.88671875" style="1" customWidth="1"/>
    <col min="4" max="4" width="14.5546875" style="1" customWidth="1"/>
    <col min="5" max="5" width="13.5546875" style="1" customWidth="1"/>
    <col min="6" max="6" width="16.5546875" style="1" customWidth="1"/>
    <col min="7" max="7" width="15.33203125" style="1" customWidth="1"/>
    <col min="8" max="16384" width="9.109375" style="1"/>
  </cols>
  <sheetData>
    <row r="1" spans="1:57" ht="24.75" customHeight="1" thickBot="1">
      <c r="A1" s="93" t="s">
        <v>101</v>
      </c>
      <c r="B1" s="94"/>
      <c r="C1" s="94"/>
      <c r="D1" s="94"/>
      <c r="E1" s="94"/>
      <c r="F1" s="94"/>
      <c r="G1" s="94"/>
    </row>
    <row r="2" spans="1:57" ht="12.75" customHeight="1">
      <c r="A2" s="95" t="s">
        <v>32</v>
      </c>
      <c r="B2" s="96"/>
      <c r="C2" s="97" t="s">
        <v>109</v>
      </c>
      <c r="D2" s="97" t="s">
        <v>334</v>
      </c>
      <c r="E2" s="98"/>
      <c r="F2" s="99" t="s">
        <v>33</v>
      </c>
      <c r="G2" s="100"/>
    </row>
    <row r="3" spans="1:57" ht="3" hidden="1" customHeight="1">
      <c r="A3" s="101"/>
      <c r="B3" s="102"/>
      <c r="C3" s="103"/>
      <c r="D3" s="103"/>
      <c r="E3" s="104"/>
      <c r="F3" s="105"/>
      <c r="G3" s="106"/>
    </row>
    <row r="4" spans="1:57" ht="12" customHeight="1">
      <c r="A4" s="107" t="s">
        <v>34</v>
      </c>
      <c r="B4" s="102"/>
      <c r="C4" s="103"/>
      <c r="D4" s="103"/>
      <c r="E4" s="104"/>
      <c r="F4" s="105" t="s">
        <v>35</v>
      </c>
      <c r="G4" s="108"/>
    </row>
    <row r="5" spans="1:57" ht="12.9" customHeight="1">
      <c r="A5" s="109" t="s">
        <v>333</v>
      </c>
      <c r="B5" s="110"/>
      <c r="C5" s="111" t="s">
        <v>334</v>
      </c>
      <c r="D5" s="112"/>
      <c r="E5" s="110"/>
      <c r="F5" s="105" t="s">
        <v>36</v>
      </c>
      <c r="G5" s="106"/>
    </row>
    <row r="6" spans="1:57" ht="12.9" customHeight="1">
      <c r="A6" s="107" t="s">
        <v>37</v>
      </c>
      <c r="B6" s="102"/>
      <c r="C6" s="103"/>
      <c r="D6" s="103"/>
      <c r="E6" s="104"/>
      <c r="F6" s="113" t="s">
        <v>38</v>
      </c>
      <c r="G6" s="114"/>
      <c r="O6" s="115"/>
    </row>
    <row r="7" spans="1:57" ht="12.9" customHeight="1">
      <c r="A7" s="116" t="s">
        <v>103</v>
      </c>
      <c r="B7" s="117"/>
      <c r="C7" s="118" t="s">
        <v>104</v>
      </c>
      <c r="D7" s="119"/>
      <c r="E7" s="119"/>
      <c r="F7" s="120" t="s">
        <v>39</v>
      </c>
      <c r="G7" s="114">
        <f>IF(G6=0,,ROUND((F30+F32)/G6,1))</f>
        <v>0</v>
      </c>
    </row>
    <row r="8" spans="1:57">
      <c r="A8" s="121" t="s">
        <v>40</v>
      </c>
      <c r="B8" s="105"/>
      <c r="C8" s="315"/>
      <c r="D8" s="315"/>
      <c r="E8" s="316"/>
      <c r="F8" s="122" t="s">
        <v>41</v>
      </c>
      <c r="G8" s="123"/>
      <c r="H8" s="124"/>
      <c r="I8" s="125"/>
    </row>
    <row r="9" spans="1:57">
      <c r="A9" s="121" t="s">
        <v>42</v>
      </c>
      <c r="B9" s="105"/>
      <c r="C9" s="315"/>
      <c r="D9" s="315"/>
      <c r="E9" s="316"/>
      <c r="F9" s="105"/>
      <c r="G9" s="126"/>
      <c r="H9" s="127"/>
    </row>
    <row r="10" spans="1:57">
      <c r="A10" s="121" t="s">
        <v>43</v>
      </c>
      <c r="B10" s="105"/>
      <c r="C10" s="315"/>
      <c r="D10" s="315"/>
      <c r="E10" s="315"/>
      <c r="F10" s="128"/>
      <c r="G10" s="129"/>
      <c r="H10" s="130"/>
    </row>
    <row r="11" spans="1:57" ht="13.5" customHeight="1">
      <c r="A11" s="121" t="s">
        <v>44</v>
      </c>
      <c r="B11" s="105"/>
      <c r="C11" s="315"/>
      <c r="D11" s="315"/>
      <c r="E11" s="315"/>
      <c r="F11" s="131" t="s">
        <v>45</v>
      </c>
      <c r="G11" s="132"/>
      <c r="H11" s="127"/>
      <c r="BA11" s="133"/>
      <c r="BB11" s="133"/>
      <c r="BC11" s="133"/>
      <c r="BD11" s="133"/>
      <c r="BE11" s="133"/>
    </row>
    <row r="12" spans="1:57" ht="12.75" customHeight="1">
      <c r="A12" s="134" t="s">
        <v>46</v>
      </c>
      <c r="B12" s="102"/>
      <c r="C12" s="317"/>
      <c r="D12" s="317"/>
      <c r="E12" s="317"/>
      <c r="F12" s="135" t="s">
        <v>47</v>
      </c>
      <c r="G12" s="136"/>
      <c r="H12" s="127"/>
    </row>
    <row r="13" spans="1:57" ht="28.5" customHeight="1" thickBot="1">
      <c r="A13" s="137" t="s">
        <v>48</v>
      </c>
      <c r="B13" s="138"/>
      <c r="C13" s="138"/>
      <c r="D13" s="138"/>
      <c r="E13" s="139"/>
      <c r="F13" s="139"/>
      <c r="G13" s="140"/>
      <c r="H13" s="127"/>
    </row>
    <row r="14" spans="1:57" ht="17.25" customHeight="1" thickBot="1">
      <c r="A14" s="141" t="s">
        <v>49</v>
      </c>
      <c r="B14" s="142"/>
      <c r="C14" s="143"/>
      <c r="D14" s="144" t="s">
        <v>50</v>
      </c>
      <c r="E14" s="145"/>
      <c r="F14" s="145"/>
      <c r="G14" s="143"/>
    </row>
    <row r="15" spans="1:57" ht="15.9" customHeight="1">
      <c r="A15" s="146"/>
      <c r="B15" s="147" t="s">
        <v>51</v>
      </c>
      <c r="C15" s="148">
        <f ca="1">'SO 02 001 Rek'!E16</f>
        <v>0</v>
      </c>
      <c r="D15" s="149" t="str">
        <f ca="1">'SO 02 001 Rek'!A21</f>
        <v>Ztížené výrobní podmínky</v>
      </c>
      <c r="E15" s="150"/>
      <c r="F15" s="151"/>
      <c r="G15" s="148">
        <f ca="1">'SO 02 001 Rek'!I21</f>
        <v>0</v>
      </c>
    </row>
    <row r="16" spans="1:57" ht="15.9" customHeight="1">
      <c r="A16" s="146" t="s">
        <v>52</v>
      </c>
      <c r="B16" s="147" t="s">
        <v>53</v>
      </c>
      <c r="C16" s="148">
        <f ca="1">'SO 02 001 Rek'!F16</f>
        <v>0</v>
      </c>
      <c r="D16" s="101" t="str">
        <f ca="1">'SO 02 001 Rek'!A22</f>
        <v>Oborová přirážka</v>
      </c>
      <c r="E16" s="152"/>
      <c r="F16" s="153"/>
      <c r="G16" s="148">
        <f ca="1">'SO 02 001 Rek'!I22</f>
        <v>0</v>
      </c>
    </row>
    <row r="17" spans="1:7" ht="15.9" customHeight="1">
      <c r="A17" s="146" t="s">
        <v>54</v>
      </c>
      <c r="B17" s="147" t="s">
        <v>55</v>
      </c>
      <c r="C17" s="148">
        <f ca="1">'SO 02 001 Rek'!H16</f>
        <v>0</v>
      </c>
      <c r="D17" s="101" t="str">
        <f ca="1">'SO 02 001 Rek'!A23</f>
        <v>Přesun stavebních kapacit</v>
      </c>
      <c r="E17" s="152"/>
      <c r="F17" s="153"/>
      <c r="G17" s="148">
        <f ca="1">'SO 02 001 Rek'!I23</f>
        <v>0</v>
      </c>
    </row>
    <row r="18" spans="1:7" ht="15.9" customHeight="1">
      <c r="A18" s="154" t="s">
        <v>56</v>
      </c>
      <c r="B18" s="155" t="s">
        <v>57</v>
      </c>
      <c r="C18" s="148">
        <f ca="1">'SO 02 001 Rek'!G16</f>
        <v>0</v>
      </c>
      <c r="D18" s="101" t="str">
        <f ca="1">'SO 02 001 Rek'!A24</f>
        <v>Mimostaveništní doprava</v>
      </c>
      <c r="E18" s="152"/>
      <c r="F18" s="153"/>
      <c r="G18" s="148">
        <f ca="1">'SO 02 001 Rek'!I24</f>
        <v>0</v>
      </c>
    </row>
    <row r="19" spans="1:7" ht="15.9" customHeight="1">
      <c r="A19" s="156" t="s">
        <v>58</v>
      </c>
      <c r="B19" s="147"/>
      <c r="C19" s="148">
        <f ca="1">SUM(C15:C18)</f>
        <v>0</v>
      </c>
      <c r="D19" s="101" t="str">
        <f ca="1">'SO 02 001 Rek'!A25</f>
        <v>Zařízení staveniště</v>
      </c>
      <c r="E19" s="152"/>
      <c r="F19" s="153"/>
      <c r="G19" s="148">
        <f ca="1">'SO 02 001 Rek'!I25</f>
        <v>0</v>
      </c>
    </row>
    <row r="20" spans="1:7" ht="15.9" customHeight="1">
      <c r="A20" s="156"/>
      <c r="B20" s="147"/>
      <c r="C20" s="148"/>
      <c r="D20" s="101" t="str">
        <f ca="1">'SO 02 001 Rek'!A26</f>
        <v>Provoz investora</v>
      </c>
      <c r="E20" s="152"/>
      <c r="F20" s="153"/>
      <c r="G20" s="148">
        <f ca="1">'SO 02 001 Rek'!I26</f>
        <v>0</v>
      </c>
    </row>
    <row r="21" spans="1:7" ht="15.9" customHeight="1">
      <c r="A21" s="156" t="s">
        <v>29</v>
      </c>
      <c r="B21" s="147"/>
      <c r="C21" s="148">
        <f ca="1">'SO 02 001 Rek'!I16</f>
        <v>0</v>
      </c>
      <c r="D21" s="101" t="str">
        <f ca="1">'SO 02 001 Rek'!A27</f>
        <v>Kompletační činnost (IČD)</v>
      </c>
      <c r="E21" s="152"/>
      <c r="F21" s="153"/>
      <c r="G21" s="148">
        <f ca="1">'SO 02 001 Rek'!I27</f>
        <v>0</v>
      </c>
    </row>
    <row r="22" spans="1:7" ht="15.9" customHeight="1">
      <c r="A22" s="157" t="s">
        <v>59</v>
      </c>
      <c r="B22" s="127"/>
      <c r="C22" s="148">
        <f ca="1">C19+C21</f>
        <v>0</v>
      </c>
      <c r="D22" s="101" t="s">
        <v>60</v>
      </c>
      <c r="E22" s="152"/>
      <c r="F22" s="153"/>
      <c r="G22" s="148">
        <f ca="1">G23-SUM(G15:G21)</f>
        <v>0</v>
      </c>
    </row>
    <row r="23" spans="1:7" ht="15.9" customHeight="1" thickBot="1">
      <c r="A23" s="313" t="s">
        <v>61</v>
      </c>
      <c r="B23" s="314"/>
      <c r="C23" s="158">
        <f ca="1">C22+G23</f>
        <v>0</v>
      </c>
      <c r="D23" s="159" t="s">
        <v>62</v>
      </c>
      <c r="E23" s="160"/>
      <c r="F23" s="161"/>
      <c r="G23" s="148">
        <f ca="1">'SO 02 001 Rek'!H29</f>
        <v>0</v>
      </c>
    </row>
    <row r="24" spans="1:7">
      <c r="A24" s="162" t="s">
        <v>63</v>
      </c>
      <c r="B24" s="163"/>
      <c r="C24" s="164"/>
      <c r="D24" s="163" t="s">
        <v>64</v>
      </c>
      <c r="E24" s="163"/>
      <c r="F24" s="165" t="s">
        <v>65</v>
      </c>
      <c r="G24" s="166"/>
    </row>
    <row r="25" spans="1:7">
      <c r="A25" s="157" t="s">
        <v>66</v>
      </c>
      <c r="B25" s="127"/>
      <c r="C25" s="167"/>
      <c r="D25" s="127" t="s">
        <v>66</v>
      </c>
      <c r="F25" s="168" t="s">
        <v>66</v>
      </c>
      <c r="G25" s="169"/>
    </row>
    <row r="26" spans="1:7" ht="37.5" customHeight="1">
      <c r="A26" s="157" t="s">
        <v>67</v>
      </c>
      <c r="B26" s="170"/>
      <c r="C26" s="167"/>
      <c r="D26" s="127" t="s">
        <v>67</v>
      </c>
      <c r="F26" s="168" t="s">
        <v>67</v>
      </c>
      <c r="G26" s="169"/>
    </row>
    <row r="27" spans="1:7">
      <c r="A27" s="157"/>
      <c r="B27" s="171"/>
      <c r="C27" s="167"/>
      <c r="D27" s="127"/>
      <c r="F27" s="168"/>
      <c r="G27" s="169"/>
    </row>
    <row r="28" spans="1:7">
      <c r="A28" s="157" t="s">
        <v>68</v>
      </c>
      <c r="B28" s="127"/>
      <c r="C28" s="167"/>
      <c r="D28" s="168" t="s">
        <v>69</v>
      </c>
      <c r="E28" s="167"/>
      <c r="F28" s="172" t="s">
        <v>69</v>
      </c>
      <c r="G28" s="169"/>
    </row>
    <row r="29" spans="1:7" ht="69" customHeight="1">
      <c r="A29" s="157"/>
      <c r="B29" s="127"/>
      <c r="C29" s="173"/>
      <c r="D29" s="174"/>
      <c r="E29" s="173"/>
      <c r="F29" s="127"/>
      <c r="G29" s="169"/>
    </row>
    <row r="30" spans="1:7">
      <c r="A30" s="175" t="s">
        <v>11</v>
      </c>
      <c r="B30" s="176"/>
      <c r="C30" s="177">
        <v>21</v>
      </c>
      <c r="D30" s="176" t="s">
        <v>70</v>
      </c>
      <c r="E30" s="178"/>
      <c r="F30" s="308">
        <f>C23-F32</f>
        <v>0</v>
      </c>
      <c r="G30" s="309"/>
    </row>
    <row r="31" spans="1:7">
      <c r="A31" s="175" t="s">
        <v>71</v>
      </c>
      <c r="B31" s="176"/>
      <c r="C31" s="177">
        <f>C30</f>
        <v>21</v>
      </c>
      <c r="D31" s="176" t="s">
        <v>72</v>
      </c>
      <c r="E31" s="178"/>
      <c r="F31" s="308">
        <f>ROUND(PRODUCT(F30,C31/100),0)</f>
        <v>0</v>
      </c>
      <c r="G31" s="309"/>
    </row>
    <row r="32" spans="1:7">
      <c r="A32" s="175" t="s">
        <v>11</v>
      </c>
      <c r="B32" s="176"/>
      <c r="C32" s="177">
        <v>0</v>
      </c>
      <c r="D32" s="176" t="s">
        <v>72</v>
      </c>
      <c r="E32" s="178"/>
      <c r="F32" s="308">
        <v>0</v>
      </c>
      <c r="G32" s="309"/>
    </row>
    <row r="33" spans="1:8">
      <c r="A33" s="175" t="s">
        <v>71</v>
      </c>
      <c r="B33" s="179"/>
      <c r="C33" s="180">
        <f>C32</f>
        <v>0</v>
      </c>
      <c r="D33" s="176" t="s">
        <v>72</v>
      </c>
      <c r="E33" s="153"/>
      <c r="F33" s="308">
        <f>ROUND(PRODUCT(F32,C33/100),0)</f>
        <v>0</v>
      </c>
      <c r="G33" s="309"/>
    </row>
    <row r="34" spans="1:8" s="184" customFormat="1" ht="19.5" customHeight="1" thickBot="1">
      <c r="A34" s="181" t="s">
        <v>73</v>
      </c>
      <c r="B34" s="182"/>
      <c r="C34" s="182"/>
      <c r="D34" s="182"/>
      <c r="E34" s="183"/>
      <c r="F34" s="310">
        <f>ROUND(SUM(F30:F33),0)</f>
        <v>0</v>
      </c>
      <c r="G34" s="311"/>
    </row>
    <row r="36" spans="1:8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>
      <c r="A37" s="2"/>
      <c r="B37" s="312"/>
      <c r="C37" s="312"/>
      <c r="D37" s="312"/>
      <c r="E37" s="312"/>
      <c r="F37" s="312"/>
      <c r="G37" s="312"/>
      <c r="H37" s="1" t="s">
        <v>1</v>
      </c>
    </row>
    <row r="38" spans="1:8" ht="12.75" customHeight="1">
      <c r="A38" s="185"/>
      <c r="B38" s="312"/>
      <c r="C38" s="312"/>
      <c r="D38" s="312"/>
      <c r="E38" s="312"/>
      <c r="F38" s="312"/>
      <c r="G38" s="312"/>
      <c r="H38" s="1" t="s">
        <v>1</v>
      </c>
    </row>
    <row r="39" spans="1:8">
      <c r="A39" s="185"/>
      <c r="B39" s="312"/>
      <c r="C39" s="312"/>
      <c r="D39" s="312"/>
      <c r="E39" s="312"/>
      <c r="F39" s="312"/>
      <c r="G39" s="312"/>
      <c r="H39" s="1" t="s">
        <v>1</v>
      </c>
    </row>
    <row r="40" spans="1:8">
      <c r="A40" s="185"/>
      <c r="B40" s="312"/>
      <c r="C40" s="312"/>
      <c r="D40" s="312"/>
      <c r="E40" s="312"/>
      <c r="F40" s="312"/>
      <c r="G40" s="312"/>
      <c r="H40" s="1" t="s">
        <v>1</v>
      </c>
    </row>
    <row r="41" spans="1:8">
      <c r="A41" s="185"/>
      <c r="B41" s="312"/>
      <c r="C41" s="312"/>
      <c r="D41" s="312"/>
      <c r="E41" s="312"/>
      <c r="F41" s="312"/>
      <c r="G41" s="312"/>
      <c r="H41" s="1" t="s">
        <v>1</v>
      </c>
    </row>
    <row r="42" spans="1:8">
      <c r="A42" s="185"/>
      <c r="B42" s="312"/>
      <c r="C42" s="312"/>
      <c r="D42" s="312"/>
      <c r="E42" s="312"/>
      <c r="F42" s="312"/>
      <c r="G42" s="312"/>
      <c r="H42" s="1" t="s">
        <v>1</v>
      </c>
    </row>
    <row r="43" spans="1:8">
      <c r="A43" s="185"/>
      <c r="B43" s="312"/>
      <c r="C43" s="312"/>
      <c r="D43" s="312"/>
      <c r="E43" s="312"/>
      <c r="F43" s="312"/>
      <c r="G43" s="312"/>
      <c r="H43" s="1" t="s">
        <v>1</v>
      </c>
    </row>
    <row r="44" spans="1:8" ht="12.75" customHeight="1">
      <c r="A44" s="185"/>
      <c r="B44" s="312"/>
      <c r="C44" s="312"/>
      <c r="D44" s="312"/>
      <c r="E44" s="312"/>
      <c r="F44" s="312"/>
      <c r="G44" s="312"/>
      <c r="H44" s="1" t="s">
        <v>1</v>
      </c>
    </row>
    <row r="45" spans="1:8" ht="12.75" customHeight="1">
      <c r="A45" s="185"/>
      <c r="B45" s="312"/>
      <c r="C45" s="312"/>
      <c r="D45" s="312"/>
      <c r="E45" s="312"/>
      <c r="F45" s="312"/>
      <c r="G45" s="312"/>
      <c r="H45" s="1" t="s">
        <v>1</v>
      </c>
    </row>
    <row r="46" spans="1:8">
      <c r="B46" s="307"/>
      <c r="C46" s="307"/>
      <c r="D46" s="307"/>
      <c r="E46" s="307"/>
      <c r="F46" s="307"/>
      <c r="G46" s="307"/>
    </row>
    <row r="47" spans="1:8">
      <c r="B47" s="307"/>
      <c r="C47" s="307"/>
      <c r="D47" s="307"/>
      <c r="E47" s="307"/>
      <c r="F47" s="307"/>
      <c r="G47" s="307"/>
    </row>
    <row r="48" spans="1:8">
      <c r="B48" s="307"/>
      <c r="C48" s="307"/>
      <c r="D48" s="307"/>
      <c r="E48" s="307"/>
      <c r="F48" s="307"/>
      <c r="G48" s="307"/>
    </row>
    <row r="49" spans="2:7">
      <c r="B49" s="307"/>
      <c r="C49" s="307"/>
      <c r="D49" s="307"/>
      <c r="E49" s="307"/>
      <c r="F49" s="307"/>
      <c r="G49" s="307"/>
    </row>
    <row r="50" spans="2:7">
      <c r="B50" s="307"/>
      <c r="C50" s="307"/>
      <c r="D50" s="307"/>
      <c r="E50" s="307"/>
      <c r="F50" s="307"/>
      <c r="G50" s="307"/>
    </row>
    <row r="51" spans="2:7">
      <c r="B51" s="307"/>
      <c r="C51" s="307"/>
      <c r="D51" s="307"/>
      <c r="E51" s="307"/>
      <c r="F51" s="307"/>
      <c r="G51" s="307"/>
    </row>
  </sheetData>
  <mergeCells count="18">
    <mergeCell ref="B47:G47"/>
    <mergeCell ref="B48:G48"/>
    <mergeCell ref="A23:B23"/>
    <mergeCell ref="C8:E8"/>
    <mergeCell ref="C9:E9"/>
    <mergeCell ref="C10:E10"/>
    <mergeCell ref="C11:E11"/>
    <mergeCell ref="C12:E12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B46:G46"/>
  </mergeCells>
  <phoneticPr fontId="22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33"/>
  <dimension ref="A1:BE80"/>
  <sheetViews>
    <sheetView workbookViewId="0">
      <selection sqref="A1:B1"/>
    </sheetView>
  </sheetViews>
  <sheetFormatPr defaultColWidth="9.109375" defaultRowHeight="13.2"/>
  <cols>
    <col min="1" max="1" width="5.88671875" style="1" customWidth="1"/>
    <col min="2" max="2" width="6.109375" style="1" customWidth="1"/>
    <col min="3" max="3" width="11.44140625" style="1" customWidth="1"/>
    <col min="4" max="4" width="15.88671875" style="1" customWidth="1"/>
    <col min="5" max="5" width="11.33203125" style="1" customWidth="1"/>
    <col min="6" max="6" width="10.88671875" style="1" customWidth="1"/>
    <col min="7" max="7" width="11" style="1" customWidth="1"/>
    <col min="8" max="8" width="11.109375" style="1" customWidth="1"/>
    <col min="9" max="9" width="10.6640625" style="1" customWidth="1"/>
    <col min="10" max="16384" width="9.109375" style="1"/>
  </cols>
  <sheetData>
    <row r="1" spans="1:9" ht="13.8" thickTop="1">
      <c r="A1" s="318" t="s">
        <v>2</v>
      </c>
      <c r="B1" s="319"/>
      <c r="C1" s="186" t="s">
        <v>105</v>
      </c>
      <c r="D1" s="187"/>
      <c r="E1" s="188"/>
      <c r="F1" s="187"/>
      <c r="G1" s="189" t="s">
        <v>75</v>
      </c>
      <c r="H1" s="190" t="s">
        <v>109</v>
      </c>
      <c r="I1" s="191"/>
    </row>
    <row r="2" spans="1:9" ht="13.8" thickBot="1">
      <c r="A2" s="320" t="s">
        <v>76</v>
      </c>
      <c r="B2" s="321"/>
      <c r="C2" s="192" t="s">
        <v>335</v>
      </c>
      <c r="D2" s="193"/>
      <c r="E2" s="194"/>
      <c r="F2" s="193"/>
      <c r="G2" s="322" t="s">
        <v>334</v>
      </c>
      <c r="H2" s="323"/>
      <c r="I2" s="324"/>
    </row>
    <row r="3" spans="1:9" ht="13.8" thickTop="1">
      <c r="F3" s="127"/>
    </row>
    <row r="4" spans="1:9" ht="19.5" customHeight="1">
      <c r="A4" s="195" t="s">
        <v>77</v>
      </c>
      <c r="B4" s="196"/>
      <c r="C4" s="196"/>
      <c r="D4" s="196"/>
      <c r="E4" s="197"/>
      <c r="F4" s="196"/>
      <c r="G4" s="196"/>
      <c r="H4" s="196"/>
      <c r="I4" s="196"/>
    </row>
    <row r="5" spans="1:9" ht="13.8" thickBot="1"/>
    <row r="6" spans="1:9" s="127" customFormat="1" ht="13.8" thickBot="1">
      <c r="A6" s="198"/>
      <c r="B6" s="199" t="s">
        <v>78</v>
      </c>
      <c r="C6" s="199"/>
      <c r="D6" s="200"/>
      <c r="E6" s="201" t="s">
        <v>25</v>
      </c>
      <c r="F6" s="202" t="s">
        <v>26</v>
      </c>
      <c r="G6" s="202" t="s">
        <v>27</v>
      </c>
      <c r="H6" s="202" t="s">
        <v>28</v>
      </c>
      <c r="I6" s="203" t="s">
        <v>29</v>
      </c>
    </row>
    <row r="7" spans="1:9" s="127" customFormat="1">
      <c r="A7" s="294" t="str">
        <f ca="1">'SO 02 001 Pol'!B7</f>
        <v>1</v>
      </c>
      <c r="B7" s="62" t="str">
        <f ca="1">'SO 02 001 Pol'!C7</f>
        <v>Zemní práce</v>
      </c>
      <c r="D7" s="204"/>
      <c r="E7" s="295">
        <f ca="1">'SO 02 001 Pol'!BA49</f>
        <v>0</v>
      </c>
      <c r="F7" s="296">
        <f ca="1">'SO 02 001 Pol'!BB49</f>
        <v>0</v>
      </c>
      <c r="G7" s="296">
        <f ca="1">'SO 02 001 Pol'!BC49</f>
        <v>0</v>
      </c>
      <c r="H7" s="296">
        <f ca="1">'SO 02 001 Pol'!BD49</f>
        <v>0</v>
      </c>
      <c r="I7" s="297">
        <f ca="1">'SO 02 001 Pol'!BE49</f>
        <v>0</v>
      </c>
    </row>
    <row r="8" spans="1:9" s="127" customFormat="1">
      <c r="A8" s="294" t="str">
        <f ca="1">'SO 02 001 Pol'!B50</f>
        <v>2</v>
      </c>
      <c r="B8" s="62" t="str">
        <f ca="1">'SO 02 001 Pol'!C50</f>
        <v>Základy a zvláštní zakládání</v>
      </c>
      <c r="D8" s="204"/>
      <c r="E8" s="295">
        <f ca="1">'SO 02 001 Pol'!BA53</f>
        <v>0</v>
      </c>
      <c r="F8" s="296">
        <f ca="1">'SO 02 001 Pol'!BB53</f>
        <v>0</v>
      </c>
      <c r="G8" s="296">
        <f ca="1">'SO 02 001 Pol'!BC53</f>
        <v>0</v>
      </c>
      <c r="H8" s="296">
        <f ca="1">'SO 02 001 Pol'!BD53</f>
        <v>0</v>
      </c>
      <c r="I8" s="297">
        <f ca="1">'SO 02 001 Pol'!BE53</f>
        <v>0</v>
      </c>
    </row>
    <row r="9" spans="1:9" s="127" customFormat="1">
      <c r="A9" s="294" t="str">
        <f ca="1">'SO 02 001 Pol'!B54</f>
        <v>4</v>
      </c>
      <c r="B9" s="62" t="str">
        <f ca="1">'SO 02 001 Pol'!C54</f>
        <v>Vodorovné konstrukce</v>
      </c>
      <c r="D9" s="204"/>
      <c r="E9" s="295">
        <f ca="1">'SO 02 001 Pol'!BA61</f>
        <v>0</v>
      </c>
      <c r="F9" s="296">
        <f ca="1">'SO 02 001 Pol'!BB61</f>
        <v>0</v>
      </c>
      <c r="G9" s="296">
        <f ca="1">'SO 02 001 Pol'!BC61</f>
        <v>0</v>
      </c>
      <c r="H9" s="296">
        <f ca="1">'SO 02 001 Pol'!BD61</f>
        <v>0</v>
      </c>
      <c r="I9" s="297">
        <f ca="1">'SO 02 001 Pol'!BE61</f>
        <v>0</v>
      </c>
    </row>
    <row r="10" spans="1:9" s="127" customFormat="1">
      <c r="A10" s="294" t="str">
        <f ca="1">'SO 02 001 Pol'!B62</f>
        <v>5</v>
      </c>
      <c r="B10" s="62" t="str">
        <f ca="1">'SO 02 001 Pol'!C62</f>
        <v>Komunikace</v>
      </c>
      <c r="D10" s="204"/>
      <c r="E10" s="295">
        <f ca="1">'SO 02 001 Pol'!BA69</f>
        <v>0</v>
      </c>
      <c r="F10" s="296">
        <f ca="1">'SO 02 001 Pol'!BB69</f>
        <v>0</v>
      </c>
      <c r="G10" s="296">
        <f ca="1">'SO 02 001 Pol'!BC69</f>
        <v>0</v>
      </c>
      <c r="H10" s="296">
        <f ca="1">'SO 02 001 Pol'!BD69</f>
        <v>0</v>
      </c>
      <c r="I10" s="297">
        <f ca="1">'SO 02 001 Pol'!BE69</f>
        <v>0</v>
      </c>
    </row>
    <row r="11" spans="1:9" s="127" customFormat="1">
      <c r="A11" s="294" t="str">
        <f ca="1">'SO 02 001 Pol'!B70</f>
        <v>8</v>
      </c>
      <c r="B11" s="62" t="str">
        <f ca="1">'SO 02 001 Pol'!C70</f>
        <v>Trubní vedení</v>
      </c>
      <c r="D11" s="204"/>
      <c r="E11" s="295">
        <f ca="1">'SO 02 001 Pol'!BA97</f>
        <v>0</v>
      </c>
      <c r="F11" s="296">
        <f ca="1">'SO 02 001 Pol'!BB97</f>
        <v>0</v>
      </c>
      <c r="G11" s="296">
        <f ca="1">'SO 02 001 Pol'!BC97</f>
        <v>0</v>
      </c>
      <c r="H11" s="296">
        <f ca="1">'SO 02 001 Pol'!BD97</f>
        <v>0</v>
      </c>
      <c r="I11" s="297">
        <f ca="1">'SO 02 001 Pol'!BE97</f>
        <v>0</v>
      </c>
    </row>
    <row r="12" spans="1:9" s="127" customFormat="1">
      <c r="A12" s="294" t="str">
        <f ca="1">'SO 02 001 Pol'!B98</f>
        <v>89</v>
      </c>
      <c r="B12" s="62" t="str">
        <f ca="1">'SO 02 001 Pol'!C98</f>
        <v>Ostatní konstrukce na trubním vedení</v>
      </c>
      <c r="D12" s="204"/>
      <c r="E12" s="295">
        <f ca="1">'SO 02 001 Pol'!BA111</f>
        <v>0</v>
      </c>
      <c r="F12" s="296">
        <f ca="1">'SO 02 001 Pol'!BB111</f>
        <v>0</v>
      </c>
      <c r="G12" s="296">
        <f ca="1">'SO 02 001 Pol'!BC111</f>
        <v>0</v>
      </c>
      <c r="H12" s="296">
        <f ca="1">'SO 02 001 Pol'!BD111</f>
        <v>0</v>
      </c>
      <c r="I12" s="297">
        <f ca="1">'SO 02 001 Pol'!BE111</f>
        <v>0</v>
      </c>
    </row>
    <row r="13" spans="1:9" s="127" customFormat="1">
      <c r="A13" s="294" t="str">
        <f ca="1">'SO 02 001 Pol'!B112</f>
        <v>96</v>
      </c>
      <c r="B13" s="62" t="str">
        <f ca="1">'SO 02 001 Pol'!C112</f>
        <v>Bourání konstrukcí</v>
      </c>
      <c r="D13" s="204"/>
      <c r="E13" s="295">
        <f ca="1">'SO 02 001 Pol'!BA114</f>
        <v>0</v>
      </c>
      <c r="F13" s="296">
        <f ca="1">'SO 02 001 Pol'!BB114</f>
        <v>0</v>
      </c>
      <c r="G13" s="296">
        <f ca="1">'SO 02 001 Pol'!BC114</f>
        <v>0</v>
      </c>
      <c r="H13" s="296">
        <f ca="1">'SO 02 001 Pol'!BD114</f>
        <v>0</v>
      </c>
      <c r="I13" s="297">
        <f ca="1">'SO 02 001 Pol'!BE114</f>
        <v>0</v>
      </c>
    </row>
    <row r="14" spans="1:9" s="127" customFormat="1">
      <c r="A14" s="294" t="str">
        <f ca="1">'SO 02 001 Pol'!B115</f>
        <v>99</v>
      </c>
      <c r="B14" s="62" t="str">
        <f ca="1">'SO 02 001 Pol'!C115</f>
        <v>Staveništní přesun hmot</v>
      </c>
      <c r="D14" s="204"/>
      <c r="E14" s="295">
        <f ca="1">'SO 02 001 Pol'!BA117</f>
        <v>0</v>
      </c>
      <c r="F14" s="296">
        <f ca="1">'SO 02 001 Pol'!BB117</f>
        <v>0</v>
      </c>
      <c r="G14" s="296">
        <f ca="1">'SO 02 001 Pol'!BC117</f>
        <v>0</v>
      </c>
      <c r="H14" s="296">
        <f ca="1">'SO 02 001 Pol'!BD117</f>
        <v>0</v>
      </c>
      <c r="I14" s="297">
        <f ca="1">'SO 02 001 Pol'!BE117</f>
        <v>0</v>
      </c>
    </row>
    <row r="15" spans="1:9" s="127" customFormat="1" ht="13.8" thickBot="1">
      <c r="A15" s="294" t="str">
        <f ca="1">'SO 02 001 Pol'!B118</f>
        <v>D96</v>
      </c>
      <c r="B15" s="62" t="str">
        <f ca="1">'SO 02 001 Pol'!C118</f>
        <v>Přesuny suti a vybouraných hmot</v>
      </c>
      <c r="D15" s="204"/>
      <c r="E15" s="295">
        <f ca="1">'SO 02 001 Pol'!BA123</f>
        <v>0</v>
      </c>
      <c r="F15" s="296">
        <f ca="1">'SO 02 001 Pol'!BB123</f>
        <v>0</v>
      </c>
      <c r="G15" s="296">
        <f ca="1">'SO 02 001 Pol'!BC123</f>
        <v>0</v>
      </c>
      <c r="H15" s="296">
        <f ca="1">'SO 02 001 Pol'!BD123</f>
        <v>0</v>
      </c>
      <c r="I15" s="297">
        <f ca="1">'SO 02 001 Pol'!BE123</f>
        <v>0</v>
      </c>
    </row>
    <row r="16" spans="1:9" s="14" customFormat="1" ht="13.8" thickBot="1">
      <c r="A16" s="205"/>
      <c r="B16" s="206" t="s">
        <v>79</v>
      </c>
      <c r="C16" s="206"/>
      <c r="D16" s="207"/>
      <c r="E16" s="208">
        <f>SUM(E7:E15)</f>
        <v>0</v>
      </c>
      <c r="F16" s="209">
        <f>SUM(F7:F15)</f>
        <v>0</v>
      </c>
      <c r="G16" s="209">
        <f>SUM(G7:G15)</f>
        <v>0</v>
      </c>
      <c r="H16" s="209">
        <f>SUM(H7:H15)</f>
        <v>0</v>
      </c>
      <c r="I16" s="210">
        <f>SUM(I7:I15)</f>
        <v>0</v>
      </c>
    </row>
    <row r="17" spans="1:57">
      <c r="A17" s="127"/>
      <c r="B17" s="127"/>
      <c r="C17" s="127"/>
      <c r="D17" s="127"/>
      <c r="E17" s="127"/>
      <c r="F17" s="127"/>
      <c r="G17" s="127"/>
      <c r="H17" s="127"/>
      <c r="I17" s="127"/>
    </row>
    <row r="18" spans="1:57" ht="19.5" customHeight="1">
      <c r="A18" s="196" t="s">
        <v>80</v>
      </c>
      <c r="B18" s="196"/>
      <c r="C18" s="196"/>
      <c r="D18" s="196"/>
      <c r="E18" s="196"/>
      <c r="F18" s="196"/>
      <c r="G18" s="211"/>
      <c r="H18" s="196"/>
      <c r="I18" s="196"/>
      <c r="BA18" s="133"/>
      <c r="BB18" s="133"/>
      <c r="BC18" s="133"/>
      <c r="BD18" s="133"/>
      <c r="BE18" s="133"/>
    </row>
    <row r="19" spans="1:57" ht="13.8" thickBot="1"/>
    <row r="20" spans="1:57">
      <c r="A20" s="162" t="s">
        <v>81</v>
      </c>
      <c r="B20" s="163"/>
      <c r="C20" s="163"/>
      <c r="D20" s="212"/>
      <c r="E20" s="213" t="s">
        <v>82</v>
      </c>
      <c r="F20" s="214" t="s">
        <v>12</v>
      </c>
      <c r="G20" s="215" t="s">
        <v>83</v>
      </c>
      <c r="H20" s="216"/>
      <c r="I20" s="217" t="s">
        <v>82</v>
      </c>
    </row>
    <row r="21" spans="1:57">
      <c r="A21" s="156" t="s">
        <v>211</v>
      </c>
      <c r="B21" s="147"/>
      <c r="C21" s="147"/>
      <c r="D21" s="218"/>
      <c r="E21" s="219"/>
      <c r="F21" s="220"/>
      <c r="G21" s="221">
        <v>0</v>
      </c>
      <c r="H21" s="222"/>
      <c r="I21" s="223">
        <f t="shared" ref="I21:I28" si="0">E21+F21*G21/100</f>
        <v>0</v>
      </c>
      <c r="BA21" s="1">
        <v>0</v>
      </c>
    </row>
    <row r="22" spans="1:57">
      <c r="A22" s="156" t="s">
        <v>212</v>
      </c>
      <c r="B22" s="147"/>
      <c r="C22" s="147"/>
      <c r="D22" s="218"/>
      <c r="E22" s="219"/>
      <c r="F22" s="220"/>
      <c r="G22" s="221">
        <v>0</v>
      </c>
      <c r="H22" s="222"/>
      <c r="I22" s="223">
        <f t="shared" si="0"/>
        <v>0</v>
      </c>
      <c r="BA22" s="1">
        <v>0</v>
      </c>
    </row>
    <row r="23" spans="1:57">
      <c r="A23" s="156" t="s">
        <v>213</v>
      </c>
      <c r="B23" s="147"/>
      <c r="C23" s="147"/>
      <c r="D23" s="218"/>
      <c r="E23" s="219"/>
      <c r="F23" s="220"/>
      <c r="G23" s="221">
        <v>0</v>
      </c>
      <c r="H23" s="222"/>
      <c r="I23" s="223">
        <f t="shared" si="0"/>
        <v>0</v>
      </c>
      <c r="BA23" s="1">
        <v>0</v>
      </c>
    </row>
    <row r="24" spans="1:57">
      <c r="A24" s="156" t="s">
        <v>214</v>
      </c>
      <c r="B24" s="147"/>
      <c r="C24" s="147"/>
      <c r="D24" s="218"/>
      <c r="E24" s="219"/>
      <c r="F24" s="220"/>
      <c r="G24" s="221">
        <v>0</v>
      </c>
      <c r="H24" s="222"/>
      <c r="I24" s="223">
        <f t="shared" si="0"/>
        <v>0</v>
      </c>
      <c r="BA24" s="1">
        <v>0</v>
      </c>
    </row>
    <row r="25" spans="1:57">
      <c r="A25" s="156" t="s">
        <v>331</v>
      </c>
      <c r="B25" s="147"/>
      <c r="C25" s="147"/>
      <c r="D25" s="218"/>
      <c r="E25" s="219"/>
      <c r="F25" s="220"/>
      <c r="G25" s="221">
        <v>0</v>
      </c>
      <c r="H25" s="222"/>
      <c r="I25" s="223">
        <f t="shared" si="0"/>
        <v>0</v>
      </c>
      <c r="BA25" s="1">
        <v>1</v>
      </c>
    </row>
    <row r="26" spans="1:57">
      <c r="A26" s="156" t="s">
        <v>216</v>
      </c>
      <c r="B26" s="147"/>
      <c r="C26" s="147"/>
      <c r="D26" s="218"/>
      <c r="E26" s="219"/>
      <c r="F26" s="220"/>
      <c r="G26" s="221">
        <v>0</v>
      </c>
      <c r="H26" s="222"/>
      <c r="I26" s="223">
        <f t="shared" si="0"/>
        <v>0</v>
      </c>
      <c r="BA26" s="1">
        <v>1</v>
      </c>
    </row>
    <row r="27" spans="1:57">
      <c r="A27" s="156" t="s">
        <v>217</v>
      </c>
      <c r="B27" s="147"/>
      <c r="C27" s="147"/>
      <c r="D27" s="218"/>
      <c r="E27" s="219"/>
      <c r="F27" s="220"/>
      <c r="G27" s="221">
        <v>0</v>
      </c>
      <c r="H27" s="222"/>
      <c r="I27" s="223">
        <f t="shared" si="0"/>
        <v>0</v>
      </c>
      <c r="BA27" s="1">
        <v>2</v>
      </c>
    </row>
    <row r="28" spans="1:57">
      <c r="A28" s="156" t="s">
        <v>218</v>
      </c>
      <c r="B28" s="147"/>
      <c r="C28" s="147"/>
      <c r="D28" s="218"/>
      <c r="E28" s="219"/>
      <c r="F28" s="220"/>
      <c r="G28" s="221">
        <v>0</v>
      </c>
      <c r="H28" s="222"/>
      <c r="I28" s="223">
        <f t="shared" si="0"/>
        <v>0</v>
      </c>
      <c r="BA28" s="1">
        <v>2</v>
      </c>
    </row>
    <row r="29" spans="1:57" ht="13.8" thickBot="1">
      <c r="A29" s="224"/>
      <c r="B29" s="225" t="s">
        <v>84</v>
      </c>
      <c r="C29" s="226"/>
      <c r="D29" s="227"/>
      <c r="E29" s="228"/>
      <c r="F29" s="229"/>
      <c r="G29" s="229"/>
      <c r="H29" s="325">
        <f>SUM(I21:I28)</f>
        <v>0</v>
      </c>
      <c r="I29" s="326"/>
    </row>
    <row r="31" spans="1:57">
      <c r="B31" s="14"/>
      <c r="F31" s="230"/>
      <c r="G31" s="231"/>
      <c r="H31" s="231"/>
      <c r="I31" s="46"/>
    </row>
    <row r="32" spans="1:57">
      <c r="F32" s="230"/>
      <c r="G32" s="231"/>
      <c r="H32" s="231"/>
      <c r="I32" s="46"/>
    </row>
    <row r="33" spans="6:9">
      <c r="F33" s="230"/>
      <c r="G33" s="231"/>
      <c r="H33" s="231"/>
      <c r="I33" s="46"/>
    </row>
    <row r="34" spans="6:9">
      <c r="F34" s="230"/>
      <c r="G34" s="231"/>
      <c r="H34" s="231"/>
      <c r="I34" s="46"/>
    </row>
    <row r="35" spans="6:9">
      <c r="F35" s="230"/>
      <c r="G35" s="231"/>
      <c r="H35" s="231"/>
      <c r="I35" s="46"/>
    </row>
    <row r="36" spans="6:9">
      <c r="F36" s="230"/>
      <c r="G36" s="231"/>
      <c r="H36" s="231"/>
      <c r="I36" s="46"/>
    </row>
    <row r="37" spans="6:9">
      <c r="F37" s="230"/>
      <c r="G37" s="231"/>
      <c r="H37" s="231"/>
      <c r="I37" s="46"/>
    </row>
    <row r="38" spans="6:9">
      <c r="F38" s="230"/>
      <c r="G38" s="231"/>
      <c r="H38" s="231"/>
      <c r="I38" s="46"/>
    </row>
    <row r="39" spans="6:9">
      <c r="F39" s="230"/>
      <c r="G39" s="231"/>
      <c r="H39" s="231"/>
      <c r="I39" s="46"/>
    </row>
    <row r="40" spans="6:9">
      <c r="F40" s="230"/>
      <c r="G40" s="231"/>
      <c r="H40" s="231"/>
      <c r="I40" s="46"/>
    </row>
    <row r="41" spans="6:9">
      <c r="F41" s="230"/>
      <c r="G41" s="231"/>
      <c r="H41" s="231"/>
      <c r="I41" s="46"/>
    </row>
    <row r="42" spans="6:9">
      <c r="F42" s="230"/>
      <c r="G42" s="231"/>
      <c r="H42" s="231"/>
      <c r="I42" s="46"/>
    </row>
    <row r="43" spans="6:9">
      <c r="F43" s="230"/>
      <c r="G43" s="231"/>
      <c r="H43" s="231"/>
      <c r="I43" s="46"/>
    </row>
    <row r="44" spans="6:9">
      <c r="F44" s="230"/>
      <c r="G44" s="231"/>
      <c r="H44" s="231"/>
      <c r="I44" s="46"/>
    </row>
    <row r="45" spans="6:9">
      <c r="F45" s="230"/>
      <c r="G45" s="231"/>
      <c r="H45" s="231"/>
      <c r="I45" s="46"/>
    </row>
    <row r="46" spans="6:9">
      <c r="F46" s="230"/>
      <c r="G46" s="231"/>
      <c r="H46" s="231"/>
      <c r="I46" s="46"/>
    </row>
    <row r="47" spans="6:9">
      <c r="F47" s="230"/>
      <c r="G47" s="231"/>
      <c r="H47" s="231"/>
      <c r="I47" s="46"/>
    </row>
    <row r="48" spans="6:9">
      <c r="F48" s="230"/>
      <c r="G48" s="231"/>
      <c r="H48" s="231"/>
      <c r="I48" s="46"/>
    </row>
    <row r="49" spans="6:9">
      <c r="F49" s="230"/>
      <c r="G49" s="231"/>
      <c r="H49" s="231"/>
      <c r="I49" s="46"/>
    </row>
    <row r="50" spans="6:9">
      <c r="F50" s="230"/>
      <c r="G50" s="231"/>
      <c r="H50" s="231"/>
      <c r="I50" s="46"/>
    </row>
    <row r="51" spans="6:9">
      <c r="F51" s="230"/>
      <c r="G51" s="231"/>
      <c r="H51" s="231"/>
      <c r="I51" s="46"/>
    </row>
    <row r="52" spans="6:9">
      <c r="F52" s="230"/>
      <c r="G52" s="231"/>
      <c r="H52" s="231"/>
      <c r="I52" s="46"/>
    </row>
    <row r="53" spans="6:9">
      <c r="F53" s="230"/>
      <c r="G53" s="231"/>
      <c r="H53" s="231"/>
      <c r="I53" s="46"/>
    </row>
    <row r="54" spans="6:9">
      <c r="F54" s="230"/>
      <c r="G54" s="231"/>
      <c r="H54" s="231"/>
      <c r="I54" s="46"/>
    </row>
    <row r="55" spans="6:9">
      <c r="F55" s="230"/>
      <c r="G55" s="231"/>
      <c r="H55" s="231"/>
      <c r="I55" s="46"/>
    </row>
    <row r="56" spans="6:9">
      <c r="F56" s="230"/>
      <c r="G56" s="231"/>
      <c r="H56" s="231"/>
      <c r="I56" s="46"/>
    </row>
    <row r="57" spans="6:9">
      <c r="F57" s="230"/>
      <c r="G57" s="231"/>
      <c r="H57" s="231"/>
      <c r="I57" s="46"/>
    </row>
    <row r="58" spans="6:9">
      <c r="F58" s="230"/>
      <c r="G58" s="231"/>
      <c r="H58" s="231"/>
      <c r="I58" s="46"/>
    </row>
    <row r="59" spans="6:9">
      <c r="F59" s="230"/>
      <c r="G59" s="231"/>
      <c r="H59" s="231"/>
      <c r="I59" s="46"/>
    </row>
    <row r="60" spans="6:9">
      <c r="F60" s="230"/>
      <c r="G60" s="231"/>
      <c r="H60" s="231"/>
      <c r="I60" s="46"/>
    </row>
    <row r="61" spans="6:9">
      <c r="F61" s="230"/>
      <c r="G61" s="231"/>
      <c r="H61" s="231"/>
      <c r="I61" s="46"/>
    </row>
    <row r="62" spans="6:9">
      <c r="F62" s="230"/>
      <c r="G62" s="231"/>
      <c r="H62" s="231"/>
      <c r="I62" s="46"/>
    </row>
    <row r="63" spans="6:9">
      <c r="F63" s="230"/>
      <c r="G63" s="231"/>
      <c r="H63" s="231"/>
      <c r="I63" s="46"/>
    </row>
    <row r="64" spans="6:9">
      <c r="F64" s="230"/>
      <c r="G64" s="231"/>
      <c r="H64" s="231"/>
      <c r="I64" s="46"/>
    </row>
    <row r="65" spans="6:9">
      <c r="F65" s="230"/>
      <c r="G65" s="231"/>
      <c r="H65" s="231"/>
      <c r="I65" s="46"/>
    </row>
    <row r="66" spans="6:9">
      <c r="F66" s="230"/>
      <c r="G66" s="231"/>
      <c r="H66" s="231"/>
      <c r="I66" s="46"/>
    </row>
    <row r="67" spans="6:9">
      <c r="F67" s="230"/>
      <c r="G67" s="231"/>
      <c r="H67" s="231"/>
      <c r="I67" s="46"/>
    </row>
    <row r="68" spans="6:9">
      <c r="F68" s="230"/>
      <c r="G68" s="231"/>
      <c r="H68" s="231"/>
      <c r="I68" s="46"/>
    </row>
    <row r="69" spans="6:9">
      <c r="F69" s="230"/>
      <c r="G69" s="231"/>
      <c r="H69" s="231"/>
      <c r="I69" s="46"/>
    </row>
    <row r="70" spans="6:9">
      <c r="F70" s="230"/>
      <c r="G70" s="231"/>
      <c r="H70" s="231"/>
      <c r="I70" s="46"/>
    </row>
    <row r="71" spans="6:9">
      <c r="F71" s="230"/>
      <c r="G71" s="231"/>
      <c r="H71" s="231"/>
      <c r="I71" s="46"/>
    </row>
    <row r="72" spans="6:9">
      <c r="F72" s="230"/>
      <c r="G72" s="231"/>
      <c r="H72" s="231"/>
      <c r="I72" s="46"/>
    </row>
    <row r="73" spans="6:9">
      <c r="F73" s="230"/>
      <c r="G73" s="231"/>
      <c r="H73" s="231"/>
      <c r="I73" s="46"/>
    </row>
    <row r="74" spans="6:9">
      <c r="F74" s="230"/>
      <c r="G74" s="231"/>
      <c r="H74" s="231"/>
      <c r="I74" s="46"/>
    </row>
    <row r="75" spans="6:9">
      <c r="F75" s="230"/>
      <c r="G75" s="231"/>
      <c r="H75" s="231"/>
      <c r="I75" s="46"/>
    </row>
    <row r="76" spans="6:9">
      <c r="F76" s="230"/>
      <c r="G76" s="231"/>
      <c r="H76" s="231"/>
      <c r="I76" s="46"/>
    </row>
    <row r="77" spans="6:9">
      <c r="F77" s="230"/>
      <c r="G77" s="231"/>
      <c r="H77" s="231"/>
      <c r="I77" s="46"/>
    </row>
    <row r="78" spans="6:9">
      <c r="F78" s="230"/>
      <c r="G78" s="231"/>
      <c r="H78" s="231"/>
      <c r="I78" s="46"/>
    </row>
    <row r="79" spans="6:9">
      <c r="F79" s="230"/>
      <c r="G79" s="231"/>
      <c r="H79" s="231"/>
      <c r="I79" s="46"/>
    </row>
    <row r="80" spans="6:9">
      <c r="F80" s="230"/>
      <c r="G80" s="231"/>
      <c r="H80" s="231"/>
      <c r="I80" s="46"/>
    </row>
  </sheetData>
  <mergeCells count="4">
    <mergeCell ref="A1:B1"/>
    <mergeCell ref="A2:B2"/>
    <mergeCell ref="G2:I2"/>
    <mergeCell ref="H29:I29"/>
  </mergeCells>
  <phoneticPr fontId="22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47</vt:i4>
      </vt:variant>
    </vt:vector>
  </HeadingPairs>
  <TitlesOfParts>
    <vt:vector size="63" baseType="lpstr">
      <vt:lpstr>Stavba</vt:lpstr>
      <vt:lpstr>SO 001 001 KL</vt:lpstr>
      <vt:lpstr>SO 001 001 Rek</vt:lpstr>
      <vt:lpstr>SO 001 001 Pol</vt:lpstr>
      <vt:lpstr>SO 01-1 001 KL</vt:lpstr>
      <vt:lpstr>SO 01-1 001 Rek</vt:lpstr>
      <vt:lpstr>SO 01-1 001 Pol</vt:lpstr>
      <vt:lpstr>SO 02 001 KL</vt:lpstr>
      <vt:lpstr>SO 02 001 Rek</vt:lpstr>
      <vt:lpstr>SO 02 001 Pol</vt:lpstr>
      <vt:lpstr>SO 03 001 KL</vt:lpstr>
      <vt:lpstr>SO 03 001 Rek</vt:lpstr>
      <vt:lpstr>SO 03 001 Pol</vt:lpstr>
      <vt:lpstr>SO 05 001 KL</vt:lpstr>
      <vt:lpstr>SO 05 001 Rek</vt:lpstr>
      <vt:lpstr>SO 05 001 Pol</vt:lpstr>
      <vt:lpstr>Stavba!CelkemObjekty</vt:lpstr>
      <vt:lpstr>Stavba!CisloStavby</vt:lpstr>
      <vt:lpstr>Stavba!dadresa</vt:lpstr>
      <vt:lpstr>Stavba!DIČ</vt:lpstr>
      <vt:lpstr>Stavba!dmisto</vt:lpstr>
      <vt:lpstr>Stavba!dpsc</vt:lpstr>
      <vt:lpstr>Stavba!IČO</vt:lpstr>
      <vt:lpstr>Stavba!NazevObjektu</vt:lpstr>
      <vt:lpstr>Stavba!NazevStavby</vt:lpstr>
      <vt:lpstr>'SO 001 001 Pol'!Názvy_tisku</vt:lpstr>
      <vt:lpstr>'SO 001 001 Rek'!Názvy_tisku</vt:lpstr>
      <vt:lpstr>'SO 01-1 001 Pol'!Názvy_tisku</vt:lpstr>
      <vt:lpstr>'SO 01-1 001 Rek'!Názvy_tisku</vt:lpstr>
      <vt:lpstr>'SO 02 001 Pol'!Názvy_tisku</vt:lpstr>
      <vt:lpstr>'SO 02 001 Rek'!Názvy_tisku</vt:lpstr>
      <vt:lpstr>'SO 03 001 Pol'!Názvy_tisku</vt:lpstr>
      <vt:lpstr>'SO 03 001 Rek'!Názvy_tisku</vt:lpstr>
      <vt:lpstr>'SO 05 001 Pol'!Názvy_tisku</vt:lpstr>
      <vt:lpstr>'SO 05 001 Rek'!Názvy_tisku</vt:lpstr>
      <vt:lpstr>Stavba!Objednatel</vt:lpstr>
      <vt:lpstr>Stavba!Objekt</vt:lpstr>
      <vt:lpstr>'SO 001 001 KL'!Oblast_tisku</vt:lpstr>
      <vt:lpstr>'SO 001 001 Pol'!Oblast_tisku</vt:lpstr>
      <vt:lpstr>'SO 001 001 Rek'!Oblast_tisku</vt:lpstr>
      <vt:lpstr>'SO 01-1 001 KL'!Oblast_tisku</vt:lpstr>
      <vt:lpstr>'SO 01-1 001 Pol'!Oblast_tisku</vt:lpstr>
      <vt:lpstr>'SO 01-1 001 Rek'!Oblast_tisku</vt:lpstr>
      <vt:lpstr>'SO 02 001 KL'!Oblast_tisku</vt:lpstr>
      <vt:lpstr>'SO 02 001 Pol'!Oblast_tisku</vt:lpstr>
      <vt:lpstr>'SO 02 001 Rek'!Oblast_tisku</vt:lpstr>
      <vt:lpstr>'SO 03 001 KL'!Oblast_tisku</vt:lpstr>
      <vt:lpstr>'SO 03 001 Pol'!Oblast_tisku</vt:lpstr>
      <vt:lpstr>'SO 03 001 Rek'!Oblast_tisku</vt:lpstr>
      <vt:lpstr>'SO 05 001 KL'!Oblast_tisku</vt:lpstr>
      <vt:lpstr>'SO 05 001 Pol'!Oblast_tisku</vt:lpstr>
      <vt:lpstr>'SO 05 001 Rek'!Oblast_tisku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Stavba!SazbaDPH1</vt:lpstr>
      <vt:lpstr>Stavba!SazbaDPH2</vt:lpstr>
      <vt:lpstr>Stavba!SoucetDilu</vt:lpstr>
      <vt:lpstr>Stavba!StavbaCelkem</vt:lpstr>
      <vt:lpstr>Stavba!Zhotovitel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Racak</cp:lastModifiedBy>
  <dcterms:created xsi:type="dcterms:W3CDTF">2013-05-09T14:08:28Z</dcterms:created>
  <dcterms:modified xsi:type="dcterms:W3CDTF">2013-06-03T12:33:19Z</dcterms:modified>
</cp:coreProperties>
</file>