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altr-my.sharepoint.com/personal/rozpoctar_valtr_cz/Documents/Plocha/Míša Pešek/2026/Bronislav Bohm/REKONSTRUKCE b.j. č. 4 v BD č.p. 33, DVORCE/Rozpočet/"/>
    </mc:Choice>
  </mc:AlternateContent>
  <xr:revisionPtr revIDLastSave="0" documentId="11_C0C934A09177ADF11EBFE23C3CD62283E122E819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01 - Stavební úpravy" sheetId="2" r:id="rId2"/>
    <sheet name="SO02 - Vedlejší rozpočtov..." sheetId="3" r:id="rId3"/>
    <sheet name="Seznam figur" sheetId="4" r:id="rId4"/>
    <sheet name="Pokyny pro vyplnění" sheetId="5" r:id="rId5"/>
  </sheets>
  <definedNames>
    <definedName name="_xlnm._FilterDatabase" localSheetId="1" hidden="1">'SO01 - Stavební úpravy'!$C$100:$K$711</definedName>
    <definedName name="_xlnm._FilterDatabase" localSheetId="2" hidden="1">'SO02 - Vedlejší rozpočtov...'!$C$80:$K$103</definedName>
    <definedName name="_xlnm.Print_Titles" localSheetId="0">'Rekapitulace stavby'!$52:$52</definedName>
    <definedName name="_xlnm.Print_Titles" localSheetId="3">'Seznam figur'!$9:$9</definedName>
    <definedName name="_xlnm.Print_Titles" localSheetId="1">'SO01 - Stavební úpravy'!$100:$100</definedName>
    <definedName name="_xlnm.Print_Titles" localSheetId="2">'SO02 - Vedlejší rozpočtov...'!$80:$80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stavby'!$C$42:$AQ$57</definedName>
    <definedName name="_xlnm.Print_Area" localSheetId="3">'Seznam figur'!$C$4:$G$53</definedName>
    <definedName name="_xlnm.Print_Area" localSheetId="1">'SO01 - Stavební úpravy'!$C$4:$J$39,'SO01 - Stavební úpravy'!$C$45:$J$82,'SO01 - Stavební úpravy'!$C$88:$K$711</definedName>
    <definedName name="_xlnm.Print_Area" localSheetId="2">'SO02 - Vedlejší rozpočtov...'!$C$4:$J$39,'SO02 - Vedlejší rozpočtov...'!$C$45:$J$62,'SO02 - Vedlejší rozpočtov...'!$C$68:$K$103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J37" i="3"/>
  <c r="J36" i="3"/>
  <c r="AY56" i="1"/>
  <c r="J35" i="3"/>
  <c r="AX56" i="1" s="1"/>
  <c r="BI103" i="3"/>
  <c r="BH103" i="3"/>
  <c r="BG103" i="3"/>
  <c r="BE103" i="3"/>
  <c r="T103" i="3"/>
  <c r="R103" i="3"/>
  <c r="P103" i="3"/>
  <c r="BI100" i="3"/>
  <c r="BH100" i="3"/>
  <c r="BG100" i="3"/>
  <c r="BE100" i="3"/>
  <c r="T100" i="3"/>
  <c r="R100" i="3"/>
  <c r="P100" i="3"/>
  <c r="BI97" i="3"/>
  <c r="BH97" i="3"/>
  <c r="BG97" i="3"/>
  <c r="BE97" i="3"/>
  <c r="T97" i="3"/>
  <c r="R97" i="3"/>
  <c r="P97" i="3"/>
  <c r="BI94" i="3"/>
  <c r="BH94" i="3"/>
  <c r="BG94" i="3"/>
  <c r="BE94" i="3"/>
  <c r="T94" i="3"/>
  <c r="R94" i="3"/>
  <c r="P94" i="3"/>
  <c r="BI91" i="3"/>
  <c r="BH91" i="3"/>
  <c r="BG91" i="3"/>
  <c r="BE91" i="3"/>
  <c r="T91" i="3"/>
  <c r="R91" i="3"/>
  <c r="P91" i="3"/>
  <c r="BI89" i="3"/>
  <c r="BH89" i="3"/>
  <c r="BG89" i="3"/>
  <c r="BE89" i="3"/>
  <c r="T89" i="3"/>
  <c r="R89" i="3"/>
  <c r="P89" i="3"/>
  <c r="BI86" i="3"/>
  <c r="BH86" i="3"/>
  <c r="BG86" i="3"/>
  <c r="BE86" i="3"/>
  <c r="T86" i="3"/>
  <c r="R86" i="3"/>
  <c r="P86" i="3"/>
  <c r="BI83" i="3"/>
  <c r="BH83" i="3"/>
  <c r="BG83" i="3"/>
  <c r="BE83" i="3"/>
  <c r="T83" i="3"/>
  <c r="R83" i="3"/>
  <c r="P83" i="3"/>
  <c r="J78" i="3"/>
  <c r="J77" i="3"/>
  <c r="F77" i="3"/>
  <c r="F75" i="3"/>
  <c r="E73" i="3"/>
  <c r="J55" i="3"/>
  <c r="J54" i="3"/>
  <c r="F54" i="3"/>
  <c r="F52" i="3"/>
  <c r="E50" i="3"/>
  <c r="J18" i="3"/>
  <c r="E18" i="3"/>
  <c r="F55" i="3" s="1"/>
  <c r="J17" i="3"/>
  <c r="J12" i="3"/>
  <c r="J52" i="3" s="1"/>
  <c r="E7" i="3"/>
  <c r="E71" i="3"/>
  <c r="J37" i="2"/>
  <c r="J36" i="2"/>
  <c r="AY55" i="1" s="1"/>
  <c r="J35" i="2"/>
  <c r="AX55" i="1"/>
  <c r="BI711" i="2"/>
  <c r="BH711" i="2"/>
  <c r="BG711" i="2"/>
  <c r="BE711" i="2"/>
  <c r="T711" i="2"/>
  <c r="T710" i="2"/>
  <c r="R711" i="2"/>
  <c r="R710" i="2" s="1"/>
  <c r="P711" i="2"/>
  <c r="P710" i="2" s="1"/>
  <c r="BI702" i="2"/>
  <c r="BH702" i="2"/>
  <c r="BG702" i="2"/>
  <c r="BE702" i="2"/>
  <c r="T702" i="2"/>
  <c r="T692" i="2"/>
  <c r="R702" i="2"/>
  <c r="R692" i="2"/>
  <c r="P702" i="2"/>
  <c r="BI693" i="2"/>
  <c r="BH693" i="2"/>
  <c r="BG693" i="2"/>
  <c r="BE693" i="2"/>
  <c r="T693" i="2"/>
  <c r="R693" i="2"/>
  <c r="P693" i="2"/>
  <c r="P692" i="2" s="1"/>
  <c r="BI690" i="2"/>
  <c r="BH690" i="2"/>
  <c r="BG690" i="2"/>
  <c r="BE690" i="2"/>
  <c r="T690" i="2"/>
  <c r="R690" i="2"/>
  <c r="P690" i="2"/>
  <c r="BI678" i="2"/>
  <c r="BH678" i="2"/>
  <c r="BG678" i="2"/>
  <c r="BE678" i="2"/>
  <c r="T678" i="2"/>
  <c r="R678" i="2"/>
  <c r="P678" i="2"/>
  <c r="BI669" i="2"/>
  <c r="BH669" i="2"/>
  <c r="BG669" i="2"/>
  <c r="BE669" i="2"/>
  <c r="T669" i="2"/>
  <c r="R669" i="2"/>
  <c r="P669" i="2"/>
  <c r="BI665" i="2"/>
  <c r="BH665" i="2"/>
  <c r="BG665" i="2"/>
  <c r="BE665" i="2"/>
  <c r="T665" i="2"/>
  <c r="R665" i="2"/>
  <c r="P665" i="2"/>
  <c r="BI662" i="2"/>
  <c r="BH662" i="2"/>
  <c r="BG662" i="2"/>
  <c r="BE662" i="2"/>
  <c r="T662" i="2"/>
  <c r="R662" i="2"/>
  <c r="P662" i="2"/>
  <c r="BI659" i="2"/>
  <c r="BH659" i="2"/>
  <c r="BG659" i="2"/>
  <c r="BE659" i="2"/>
  <c r="T659" i="2"/>
  <c r="R659" i="2"/>
  <c r="P659" i="2"/>
  <c r="BI656" i="2"/>
  <c r="BH656" i="2"/>
  <c r="BG656" i="2"/>
  <c r="BE656" i="2"/>
  <c r="T656" i="2"/>
  <c r="R656" i="2"/>
  <c r="P656" i="2"/>
  <c r="BI650" i="2"/>
  <c r="BH650" i="2"/>
  <c r="BG650" i="2"/>
  <c r="BE650" i="2"/>
  <c r="T650" i="2"/>
  <c r="R650" i="2"/>
  <c r="P650" i="2"/>
  <c r="BI644" i="2"/>
  <c r="BH644" i="2"/>
  <c r="BG644" i="2"/>
  <c r="BE644" i="2"/>
  <c r="T644" i="2"/>
  <c r="R644" i="2"/>
  <c r="P644" i="2"/>
  <c r="BI638" i="2"/>
  <c r="BH638" i="2"/>
  <c r="BG638" i="2"/>
  <c r="BE638" i="2"/>
  <c r="T638" i="2"/>
  <c r="R638" i="2"/>
  <c r="P638" i="2"/>
  <c r="BI632" i="2"/>
  <c r="BH632" i="2"/>
  <c r="BG632" i="2"/>
  <c r="BE632" i="2"/>
  <c r="T632" i="2"/>
  <c r="R632" i="2"/>
  <c r="P632" i="2"/>
  <c r="BI626" i="2"/>
  <c r="BH626" i="2"/>
  <c r="BG626" i="2"/>
  <c r="BE626" i="2"/>
  <c r="T626" i="2"/>
  <c r="R626" i="2"/>
  <c r="P626" i="2"/>
  <c r="BI623" i="2"/>
  <c r="BH623" i="2"/>
  <c r="BG623" i="2"/>
  <c r="BE623" i="2"/>
  <c r="T623" i="2"/>
  <c r="R623" i="2"/>
  <c r="P623" i="2"/>
  <c r="BI621" i="2"/>
  <c r="BH621" i="2"/>
  <c r="BG621" i="2"/>
  <c r="BE621" i="2"/>
  <c r="T621" i="2"/>
  <c r="R621" i="2"/>
  <c r="P621" i="2"/>
  <c r="BI618" i="2"/>
  <c r="BH618" i="2"/>
  <c r="BG618" i="2"/>
  <c r="BE618" i="2"/>
  <c r="T618" i="2"/>
  <c r="R618" i="2"/>
  <c r="P618" i="2"/>
  <c r="BI615" i="2"/>
  <c r="BH615" i="2"/>
  <c r="BG615" i="2"/>
  <c r="BE615" i="2"/>
  <c r="T615" i="2"/>
  <c r="R615" i="2"/>
  <c r="P615" i="2"/>
  <c r="BI612" i="2"/>
  <c r="BH612" i="2"/>
  <c r="BG612" i="2"/>
  <c r="BE612" i="2"/>
  <c r="T612" i="2"/>
  <c r="R612" i="2"/>
  <c r="P612" i="2"/>
  <c r="BI608" i="2"/>
  <c r="BH608" i="2"/>
  <c r="BG608" i="2"/>
  <c r="BE608" i="2"/>
  <c r="T608" i="2"/>
  <c r="R608" i="2"/>
  <c r="P608" i="2"/>
  <c r="BI604" i="2"/>
  <c r="BH604" i="2"/>
  <c r="BG604" i="2"/>
  <c r="BE604" i="2"/>
  <c r="T604" i="2"/>
  <c r="R604" i="2"/>
  <c r="P604" i="2"/>
  <c r="BI602" i="2"/>
  <c r="BH602" i="2"/>
  <c r="BG602" i="2"/>
  <c r="BE602" i="2"/>
  <c r="T602" i="2"/>
  <c r="R602" i="2"/>
  <c r="P602" i="2"/>
  <c r="BI599" i="2"/>
  <c r="BH599" i="2"/>
  <c r="BG599" i="2"/>
  <c r="BE599" i="2"/>
  <c r="T599" i="2"/>
  <c r="R599" i="2"/>
  <c r="P599" i="2"/>
  <c r="BI595" i="2"/>
  <c r="BH595" i="2"/>
  <c r="BG595" i="2"/>
  <c r="BE595" i="2"/>
  <c r="T595" i="2"/>
  <c r="R595" i="2"/>
  <c r="P595" i="2"/>
  <c r="BI591" i="2"/>
  <c r="BH591" i="2"/>
  <c r="BG591" i="2"/>
  <c r="BE591" i="2"/>
  <c r="T591" i="2"/>
  <c r="R591" i="2"/>
  <c r="P591" i="2"/>
  <c r="BI587" i="2"/>
  <c r="BH587" i="2"/>
  <c r="BG587" i="2"/>
  <c r="BE587" i="2"/>
  <c r="T587" i="2"/>
  <c r="R587" i="2"/>
  <c r="P587" i="2"/>
  <c r="BI583" i="2"/>
  <c r="BH583" i="2"/>
  <c r="BG583" i="2"/>
  <c r="BE583" i="2"/>
  <c r="T583" i="2"/>
  <c r="R583" i="2"/>
  <c r="P583" i="2"/>
  <c r="BI580" i="2"/>
  <c r="BH580" i="2"/>
  <c r="BG580" i="2"/>
  <c r="BE580" i="2"/>
  <c r="T580" i="2"/>
  <c r="R580" i="2"/>
  <c r="P580" i="2"/>
  <c r="BI577" i="2"/>
  <c r="BH577" i="2"/>
  <c r="BG577" i="2"/>
  <c r="BE577" i="2"/>
  <c r="T577" i="2"/>
  <c r="R577" i="2"/>
  <c r="P577" i="2"/>
  <c r="BI574" i="2"/>
  <c r="BH574" i="2"/>
  <c r="BG574" i="2"/>
  <c r="BE574" i="2"/>
  <c r="T574" i="2"/>
  <c r="R574" i="2"/>
  <c r="P574" i="2"/>
  <c r="BI572" i="2"/>
  <c r="BH572" i="2"/>
  <c r="BG572" i="2"/>
  <c r="BE572" i="2"/>
  <c r="T572" i="2"/>
  <c r="R572" i="2"/>
  <c r="P572" i="2"/>
  <c r="BI566" i="2"/>
  <c r="BH566" i="2"/>
  <c r="BG566" i="2"/>
  <c r="BE566" i="2"/>
  <c r="T566" i="2"/>
  <c r="R566" i="2"/>
  <c r="P566" i="2"/>
  <c r="BI560" i="2"/>
  <c r="BH560" i="2"/>
  <c r="BG560" i="2"/>
  <c r="BE560" i="2"/>
  <c r="T560" i="2"/>
  <c r="R560" i="2"/>
  <c r="P560" i="2"/>
  <c r="BI554" i="2"/>
  <c r="BH554" i="2"/>
  <c r="BG554" i="2"/>
  <c r="BE554" i="2"/>
  <c r="T554" i="2"/>
  <c r="R554" i="2"/>
  <c r="P554" i="2"/>
  <c r="BI551" i="2"/>
  <c r="BH551" i="2"/>
  <c r="BG551" i="2"/>
  <c r="BE551" i="2"/>
  <c r="T551" i="2"/>
  <c r="R551" i="2"/>
  <c r="P551" i="2"/>
  <c r="BI549" i="2"/>
  <c r="BH549" i="2"/>
  <c r="BG549" i="2"/>
  <c r="BE549" i="2"/>
  <c r="T549" i="2"/>
  <c r="R549" i="2"/>
  <c r="P549" i="2"/>
  <c r="BI547" i="2"/>
  <c r="BH547" i="2"/>
  <c r="BG547" i="2"/>
  <c r="BE547" i="2"/>
  <c r="T547" i="2"/>
  <c r="R547" i="2"/>
  <c r="P547" i="2"/>
  <c r="BI543" i="2"/>
  <c r="BH543" i="2"/>
  <c r="BG543" i="2"/>
  <c r="BE543" i="2"/>
  <c r="T543" i="2"/>
  <c r="R543" i="2"/>
  <c r="P543" i="2"/>
  <c r="BI541" i="2"/>
  <c r="BH541" i="2"/>
  <c r="BG541" i="2"/>
  <c r="BE541" i="2"/>
  <c r="T541" i="2"/>
  <c r="R541" i="2"/>
  <c r="P541" i="2"/>
  <c r="BI537" i="2"/>
  <c r="BH537" i="2"/>
  <c r="BG537" i="2"/>
  <c r="BE537" i="2"/>
  <c r="T537" i="2"/>
  <c r="R537" i="2"/>
  <c r="P537" i="2"/>
  <c r="BI535" i="2"/>
  <c r="BH535" i="2"/>
  <c r="BG535" i="2"/>
  <c r="BE535" i="2"/>
  <c r="T535" i="2"/>
  <c r="R535" i="2"/>
  <c r="P535" i="2"/>
  <c r="BI532" i="2"/>
  <c r="BH532" i="2"/>
  <c r="BG532" i="2"/>
  <c r="BE532" i="2"/>
  <c r="T532" i="2"/>
  <c r="R532" i="2"/>
  <c r="P532" i="2"/>
  <c r="BI530" i="2"/>
  <c r="BH530" i="2"/>
  <c r="BG530" i="2"/>
  <c r="BE530" i="2"/>
  <c r="T530" i="2"/>
  <c r="R530" i="2"/>
  <c r="P530" i="2"/>
  <c r="BI524" i="2"/>
  <c r="BH524" i="2"/>
  <c r="BG524" i="2"/>
  <c r="BE524" i="2"/>
  <c r="T524" i="2"/>
  <c r="R524" i="2"/>
  <c r="P524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5" i="2"/>
  <c r="BH515" i="2"/>
  <c r="BG515" i="2"/>
  <c r="BE515" i="2"/>
  <c r="T515" i="2"/>
  <c r="R515" i="2"/>
  <c r="P515" i="2"/>
  <c r="BI511" i="2"/>
  <c r="BH511" i="2"/>
  <c r="BG511" i="2"/>
  <c r="BE511" i="2"/>
  <c r="T511" i="2"/>
  <c r="R511" i="2"/>
  <c r="P511" i="2"/>
  <c r="BI508" i="2"/>
  <c r="BH508" i="2"/>
  <c r="BG508" i="2"/>
  <c r="BE508" i="2"/>
  <c r="T508" i="2"/>
  <c r="R508" i="2"/>
  <c r="P508" i="2"/>
  <c r="BI503" i="2"/>
  <c r="BH503" i="2"/>
  <c r="BG503" i="2"/>
  <c r="BE503" i="2"/>
  <c r="T503" i="2"/>
  <c r="R503" i="2"/>
  <c r="P503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0" i="2"/>
  <c r="BH490" i="2"/>
  <c r="BG490" i="2"/>
  <c r="BE490" i="2"/>
  <c r="T490" i="2"/>
  <c r="R490" i="2"/>
  <c r="P490" i="2"/>
  <c r="BI486" i="2"/>
  <c r="BH486" i="2"/>
  <c r="BG486" i="2"/>
  <c r="BE486" i="2"/>
  <c r="T486" i="2"/>
  <c r="R486" i="2"/>
  <c r="P486" i="2"/>
  <c r="BI483" i="2"/>
  <c r="BH483" i="2"/>
  <c r="BG483" i="2"/>
  <c r="BE483" i="2"/>
  <c r="T483" i="2"/>
  <c r="R483" i="2"/>
  <c r="P483" i="2"/>
  <c r="BI480" i="2"/>
  <c r="BH480" i="2"/>
  <c r="BG480" i="2"/>
  <c r="BE480" i="2"/>
  <c r="T480" i="2"/>
  <c r="R480" i="2"/>
  <c r="P480" i="2"/>
  <c r="BI477" i="2"/>
  <c r="BH477" i="2"/>
  <c r="BG477" i="2"/>
  <c r="BE477" i="2"/>
  <c r="T477" i="2"/>
  <c r="R477" i="2"/>
  <c r="P477" i="2"/>
  <c r="BI474" i="2"/>
  <c r="BH474" i="2"/>
  <c r="BG474" i="2"/>
  <c r="BE474" i="2"/>
  <c r="T474" i="2"/>
  <c r="R474" i="2"/>
  <c r="P474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67" i="2"/>
  <c r="BH467" i="2"/>
  <c r="BG467" i="2"/>
  <c r="BE467" i="2"/>
  <c r="T467" i="2"/>
  <c r="R467" i="2"/>
  <c r="P467" i="2"/>
  <c r="BI464" i="2"/>
  <c r="BH464" i="2"/>
  <c r="BG464" i="2"/>
  <c r="BE464" i="2"/>
  <c r="T464" i="2"/>
  <c r="R464" i="2"/>
  <c r="P464" i="2"/>
  <c r="BI462" i="2"/>
  <c r="BH462" i="2"/>
  <c r="BG462" i="2"/>
  <c r="BE462" i="2"/>
  <c r="T462" i="2"/>
  <c r="R462" i="2"/>
  <c r="P462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2" i="2"/>
  <c r="BH452" i="2"/>
  <c r="BG452" i="2"/>
  <c r="BE452" i="2"/>
  <c r="T452" i="2"/>
  <c r="R452" i="2"/>
  <c r="P452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37" i="2"/>
  <c r="BH437" i="2"/>
  <c r="BG437" i="2"/>
  <c r="BE437" i="2"/>
  <c r="T437" i="2"/>
  <c r="R437" i="2"/>
  <c r="P437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18" i="2"/>
  <c r="BH418" i="2"/>
  <c r="BG418" i="2"/>
  <c r="BE418" i="2"/>
  <c r="T418" i="2"/>
  <c r="R418" i="2"/>
  <c r="P418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07" i="2"/>
  <c r="BH407" i="2"/>
  <c r="BG407" i="2"/>
  <c r="BE407" i="2"/>
  <c r="T407" i="2"/>
  <c r="R407" i="2"/>
  <c r="P407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5" i="2"/>
  <c r="BH385" i="2"/>
  <c r="BG385" i="2"/>
  <c r="BE385" i="2"/>
  <c r="T385" i="2"/>
  <c r="R385" i="2"/>
  <c r="P385" i="2"/>
  <c r="BI381" i="2"/>
  <c r="BH381" i="2"/>
  <c r="BG381" i="2"/>
  <c r="BE381" i="2"/>
  <c r="T381" i="2"/>
  <c r="R381" i="2"/>
  <c r="P381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R367" i="2"/>
  <c r="P367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3" i="2"/>
  <c r="BH343" i="2"/>
  <c r="BG343" i="2"/>
  <c r="BE343" i="2"/>
  <c r="T343" i="2"/>
  <c r="R343" i="2"/>
  <c r="P343" i="2"/>
  <c r="BI341" i="2"/>
  <c r="BH341" i="2"/>
  <c r="BG341" i="2"/>
  <c r="BE341" i="2"/>
  <c r="T341" i="2"/>
  <c r="R341" i="2"/>
  <c r="P341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0" i="2"/>
  <c r="BH320" i="2"/>
  <c r="BG320" i="2"/>
  <c r="BE320" i="2"/>
  <c r="T320" i="2"/>
  <c r="R320" i="2"/>
  <c r="P320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0" i="2"/>
  <c r="BH310" i="2"/>
  <c r="BG310" i="2"/>
  <c r="BE310" i="2"/>
  <c r="T310" i="2"/>
  <c r="R310" i="2"/>
  <c r="P310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8" i="2"/>
  <c r="BH298" i="2"/>
  <c r="BG298" i="2"/>
  <c r="BE298" i="2"/>
  <c r="T298" i="2"/>
  <c r="R298" i="2"/>
  <c r="P298" i="2"/>
  <c r="BI295" i="2"/>
  <c r="BH295" i="2"/>
  <c r="BG295" i="2"/>
  <c r="BE295" i="2"/>
  <c r="T295" i="2"/>
  <c r="R295" i="2"/>
  <c r="P295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T245" i="2" s="1"/>
  <c r="R246" i="2"/>
  <c r="R245" i="2"/>
  <c r="P246" i="2"/>
  <c r="P245" i="2" s="1"/>
  <c r="BI234" i="2"/>
  <c r="BH234" i="2"/>
  <c r="BG234" i="2"/>
  <c r="BE234" i="2"/>
  <c r="T234" i="2"/>
  <c r="R234" i="2"/>
  <c r="P234" i="2"/>
  <c r="BI230" i="2"/>
  <c r="BH230" i="2"/>
  <c r="BG230" i="2"/>
  <c r="BE230" i="2"/>
  <c r="T230" i="2"/>
  <c r="R230" i="2"/>
  <c r="P230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10" i="2"/>
  <c r="BH210" i="2"/>
  <c r="BG210" i="2"/>
  <c r="BE210" i="2"/>
  <c r="T210" i="2"/>
  <c r="R210" i="2"/>
  <c r="P210" i="2"/>
  <c r="BI206" i="2"/>
  <c r="BH206" i="2"/>
  <c r="BG206" i="2"/>
  <c r="BE206" i="2"/>
  <c r="T206" i="2"/>
  <c r="R206" i="2"/>
  <c r="P206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R192" i="2"/>
  <c r="P192" i="2"/>
  <c r="BI188" i="2"/>
  <c r="BH188" i="2"/>
  <c r="BG188" i="2"/>
  <c r="BE188" i="2"/>
  <c r="T188" i="2"/>
  <c r="R188" i="2"/>
  <c r="P188" i="2"/>
  <c r="BI182" i="2"/>
  <c r="BH182" i="2"/>
  <c r="BG182" i="2"/>
  <c r="BE182" i="2"/>
  <c r="T182" i="2"/>
  <c r="R182" i="2"/>
  <c r="P182" i="2"/>
  <c r="BI176" i="2"/>
  <c r="BH176" i="2"/>
  <c r="BG176" i="2"/>
  <c r="BE176" i="2"/>
  <c r="T176" i="2"/>
  <c r="R176" i="2"/>
  <c r="P176" i="2"/>
  <c r="BI169" i="2"/>
  <c r="BH169" i="2"/>
  <c r="BG169" i="2"/>
  <c r="BE169" i="2"/>
  <c r="T169" i="2"/>
  <c r="R169" i="2"/>
  <c r="P169" i="2"/>
  <c r="BI161" i="2"/>
  <c r="BH161" i="2"/>
  <c r="BG161" i="2"/>
  <c r="BE161" i="2"/>
  <c r="T161" i="2"/>
  <c r="R161" i="2"/>
  <c r="P161" i="2"/>
  <c r="BI156" i="2"/>
  <c r="BH156" i="2"/>
  <c r="BG156" i="2"/>
  <c r="BE156" i="2"/>
  <c r="T156" i="2"/>
  <c r="R156" i="2"/>
  <c r="P156" i="2"/>
  <c r="BI148" i="2"/>
  <c r="BH148" i="2"/>
  <c r="BG148" i="2"/>
  <c r="BE148" i="2"/>
  <c r="T148" i="2"/>
  <c r="R148" i="2"/>
  <c r="P148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29" i="2"/>
  <c r="BH129" i="2"/>
  <c r="BG129" i="2"/>
  <c r="BE129" i="2"/>
  <c r="T129" i="2"/>
  <c r="R129" i="2"/>
  <c r="P129" i="2"/>
  <c r="BI123" i="2"/>
  <c r="BH123" i="2"/>
  <c r="BG123" i="2"/>
  <c r="BE123" i="2"/>
  <c r="T123" i="2"/>
  <c r="R123" i="2"/>
  <c r="P123" i="2"/>
  <c r="BI117" i="2"/>
  <c r="BH117" i="2"/>
  <c r="BG117" i="2"/>
  <c r="BE117" i="2"/>
  <c r="T117" i="2"/>
  <c r="R117" i="2"/>
  <c r="P117" i="2"/>
  <c r="BI112" i="2"/>
  <c r="BH112" i="2"/>
  <c r="BG112" i="2"/>
  <c r="BE112" i="2"/>
  <c r="T112" i="2"/>
  <c r="R112" i="2"/>
  <c r="P112" i="2"/>
  <c r="BI108" i="2"/>
  <c r="BH108" i="2"/>
  <c r="BG108" i="2"/>
  <c r="BE108" i="2"/>
  <c r="T108" i="2"/>
  <c r="R108" i="2"/>
  <c r="P108" i="2"/>
  <c r="BI104" i="2"/>
  <c r="BH104" i="2"/>
  <c r="BG104" i="2"/>
  <c r="BE104" i="2"/>
  <c r="T104" i="2"/>
  <c r="R104" i="2"/>
  <c r="P104" i="2"/>
  <c r="J98" i="2"/>
  <c r="J97" i="2"/>
  <c r="F97" i="2"/>
  <c r="F95" i="2"/>
  <c r="E93" i="2"/>
  <c r="J55" i="2"/>
  <c r="J54" i="2"/>
  <c r="F54" i="2"/>
  <c r="F52" i="2"/>
  <c r="E50" i="2"/>
  <c r="J18" i="2"/>
  <c r="E18" i="2"/>
  <c r="F98" i="2"/>
  <c r="J17" i="2"/>
  <c r="J12" i="2"/>
  <c r="J95" i="2"/>
  <c r="E7" i="2"/>
  <c r="E91" i="2" s="1"/>
  <c r="L50" i="1"/>
  <c r="AM50" i="1"/>
  <c r="AM49" i="1"/>
  <c r="L49" i="1"/>
  <c r="AM47" i="1"/>
  <c r="L47" i="1"/>
  <c r="L45" i="1"/>
  <c r="L44" i="1"/>
  <c r="BK103" i="3"/>
  <c r="BK693" i="2"/>
  <c r="BK669" i="2"/>
  <c r="J650" i="2"/>
  <c r="BK638" i="2"/>
  <c r="BK623" i="2"/>
  <c r="J604" i="2"/>
  <c r="J549" i="2"/>
  <c r="J535" i="2"/>
  <c r="BK359" i="2"/>
  <c r="J246" i="2"/>
  <c r="BK148" i="2"/>
  <c r="J91" i="3"/>
  <c r="BK665" i="2"/>
  <c r="J656" i="2"/>
  <c r="BK626" i="2"/>
  <c r="J602" i="2"/>
  <c r="J591" i="2"/>
  <c r="BK572" i="2"/>
  <c r="J537" i="2"/>
  <c r="BK511" i="2"/>
  <c r="BK508" i="2"/>
  <c r="J503" i="2"/>
  <c r="J486" i="2"/>
  <c r="BK428" i="2"/>
  <c r="BK391" i="2"/>
  <c r="BK341" i="2"/>
  <c r="BK333" i="2"/>
  <c r="J324" i="2"/>
  <c r="BK316" i="2"/>
  <c r="BK283" i="2"/>
  <c r="J269" i="2"/>
  <c r="J261" i="2"/>
  <c r="BK246" i="2"/>
  <c r="BK201" i="2"/>
  <c r="BK139" i="2"/>
  <c r="J612" i="2"/>
  <c r="BK423" i="2"/>
  <c r="J223" i="2"/>
  <c r="J156" i="2"/>
  <c r="BK662" i="2"/>
  <c r="J450" i="2"/>
  <c r="BK424" i="2"/>
  <c r="BK397" i="2"/>
  <c r="BK390" i="2"/>
  <c r="J362" i="2"/>
  <c r="J316" i="2"/>
  <c r="J298" i="2"/>
  <c r="J277" i="2"/>
  <c r="J272" i="2"/>
  <c r="BK253" i="2"/>
  <c r="BK224" i="2"/>
  <c r="BK133" i="2"/>
  <c r="J599" i="2"/>
  <c r="BK412" i="2"/>
  <c r="BK656" i="2"/>
  <c r="BK580" i="2"/>
  <c r="BK411" i="2"/>
  <c r="J176" i="2"/>
  <c r="BK604" i="2"/>
  <c r="J500" i="2"/>
  <c r="J456" i="2"/>
  <c r="J322" i="2"/>
  <c r="BK117" i="2"/>
  <c r="BK477" i="2"/>
  <c r="BK332" i="2"/>
  <c r="BK261" i="2"/>
  <c r="J257" i="2"/>
  <c r="J94" i="3"/>
  <c r="J678" i="2"/>
  <c r="J632" i="2"/>
  <c r="J572" i="2"/>
  <c r="J195" i="2"/>
  <c r="J83" i="3"/>
  <c r="BK678" i="2"/>
  <c r="J623" i="2"/>
  <c r="J583" i="2"/>
  <c r="BK549" i="2"/>
  <c r="J464" i="2"/>
  <c r="BK402" i="2"/>
  <c r="BK336" i="2"/>
  <c r="BK322" i="2"/>
  <c r="BK289" i="2"/>
  <c r="BK272" i="2"/>
  <c r="BK100" i="3"/>
  <c r="J270" i="2"/>
  <c r="J471" i="2"/>
  <c r="BK458" i="2"/>
  <c r="J418" i="2"/>
  <c r="BK303" i="2"/>
  <c r="J267" i="2"/>
  <c r="BK210" i="2"/>
  <c r="BK156" i="2"/>
  <c r="BK574" i="2"/>
  <c r="J390" i="2"/>
  <c r="BK551" i="2"/>
  <c r="BK452" i="2"/>
  <c r="BK494" i="2"/>
  <c r="BK450" i="2"/>
  <c r="BK434" i="2"/>
  <c r="BK432" i="2"/>
  <c r="J86" i="3"/>
  <c r="J665" i="2"/>
  <c r="J626" i="2"/>
  <c r="BK515" i="2"/>
  <c r="J139" i="2"/>
  <c r="BK86" i="3"/>
  <c r="J690" i="2"/>
  <c r="BK650" i="2"/>
  <c r="J595" i="2"/>
  <c r="J508" i="2"/>
  <c r="J483" i="2"/>
  <c r="J425" i="2"/>
  <c r="J343" i="2"/>
  <c r="J329" i="2"/>
  <c r="BK300" i="2"/>
  <c r="J182" i="2"/>
  <c r="BK310" i="2"/>
  <c r="J359" i="2"/>
  <c r="J286" i="2"/>
  <c r="J336" i="2"/>
  <c r="BK83" i="3"/>
  <c r="J662" i="2"/>
  <c r="BK560" i="2"/>
  <c r="J354" i="2"/>
  <c r="BK97" i="3"/>
  <c r="J702" i="2"/>
  <c r="J659" i="2"/>
  <c r="BK618" i="2"/>
  <c r="BK521" i="2"/>
  <c r="BK500" i="2"/>
  <c r="BK431" i="2"/>
  <c r="BK396" i="2"/>
  <c r="J330" i="2"/>
  <c r="BK270" i="2"/>
  <c r="BK225" i="2"/>
  <c r="J123" i="2"/>
  <c r="BK425" i="2"/>
  <c r="J250" i="2"/>
  <c r="BK591" i="2"/>
  <c r="J396" i="2"/>
  <c r="J326" i="2"/>
  <c r="J284" i="2"/>
  <c r="J230" i="2"/>
  <c r="J188" i="2"/>
  <c r="BK305" i="2"/>
  <c r="J541" i="2"/>
  <c r="J385" i="2"/>
  <c r="J621" i="2"/>
  <c r="J496" i="2"/>
  <c r="J210" i="2"/>
  <c r="BK471" i="2"/>
  <c r="BK362" i="2"/>
  <c r="BK480" i="2"/>
  <c r="BK108" i="2"/>
  <c r="J452" i="2"/>
  <c r="BK437" i="2"/>
  <c r="J349" i="2"/>
  <c r="J474" i="2"/>
  <c r="J263" i="2"/>
  <c r="BK234" i="2"/>
  <c r="BK335" i="2"/>
  <c r="BK472" i="2"/>
  <c r="BK343" i="2"/>
  <c r="J494" i="2"/>
  <c r="J136" i="2"/>
  <c r="J457" i="2"/>
  <c r="J428" i="2"/>
  <c r="BK188" i="2"/>
  <c r="J432" i="2"/>
  <c r="BK250" i="2"/>
  <c r="BK427" i="2"/>
  <c r="J422" i="2"/>
  <c r="BK367" i="2"/>
  <c r="J341" i="2"/>
  <c r="J300" i="2"/>
  <c r="BK161" i="2"/>
  <c r="BK532" i="2"/>
  <c r="BK320" i="2"/>
  <c r="J638" i="2"/>
  <c r="BK464" i="2"/>
  <c r="J524" i="2"/>
  <c r="BK541" i="2"/>
  <c r="BK422" i="2"/>
  <c r="J295" i="2"/>
  <c r="J437" i="2"/>
  <c r="J303" i="2"/>
  <c r="BK182" i="2"/>
  <c r="BK326" i="2"/>
  <c r="J711" i="2"/>
  <c r="BK644" i="2"/>
  <c r="BK587" i="2"/>
  <c r="BK554" i="2"/>
  <c r="BK381" i="2"/>
  <c r="BK192" i="2"/>
  <c r="J608" i="2"/>
  <c r="J554" i="2"/>
  <c r="J519" i="2"/>
  <c r="BK503" i="2"/>
  <c r="BK474" i="2"/>
  <c r="BK418" i="2"/>
  <c r="BK295" i="2"/>
  <c r="BK279" i="2"/>
  <c r="BK255" i="2"/>
  <c r="J192" i="2"/>
  <c r="BK91" i="3"/>
  <c r="BK377" i="2"/>
  <c r="J423" i="2"/>
  <c r="J369" i="2"/>
  <c r="J310" i="2"/>
  <c r="J283" i="2"/>
  <c r="BK263" i="2"/>
  <c r="J117" i="2"/>
  <c r="BK356" i="2"/>
  <c r="J644" i="2"/>
  <c r="J403" i="2"/>
  <c r="J618" i="2"/>
  <c r="BK467" i="2"/>
  <c r="J307" i="2"/>
  <c r="J252" i="2"/>
  <c r="J458" i="2"/>
  <c r="J449" i="2"/>
  <c r="J402" i="2"/>
  <c r="BK277" i="2"/>
  <c r="J433" i="2"/>
  <c r="J278" i="2"/>
  <c r="J112" i="2"/>
  <c r="J275" i="2"/>
  <c r="J97" i="3"/>
  <c r="BK702" i="2"/>
  <c r="BK690" i="2"/>
  <c r="BK659" i="2"/>
  <c r="BK602" i="2"/>
  <c r="BK577" i="2"/>
  <c r="BK566" i="2"/>
  <c r="J547" i="2"/>
  <c r="BK524" i="2"/>
  <c r="J391" i="2"/>
  <c r="BK198" i="2"/>
  <c r="BK94" i="3"/>
  <c r="J89" i="3"/>
  <c r="BK711" i="2"/>
  <c r="J693" i="2"/>
  <c r="J669" i="2"/>
  <c r="BK612" i="2"/>
  <c r="BK599" i="2"/>
  <c r="J577" i="2"/>
  <c r="J566" i="2"/>
  <c r="BK547" i="2"/>
  <c r="BK543" i="2"/>
  <c r="BK486" i="2"/>
  <c r="BK462" i="2"/>
  <c r="BK429" i="2"/>
  <c r="J411" i="2"/>
  <c r="BK373" i="2"/>
  <c r="J320" i="2"/>
  <c r="BK298" i="2"/>
  <c r="BK286" i="2"/>
  <c r="BK278" i="2"/>
  <c r="J259" i="2"/>
  <c r="J224" i="2"/>
  <c r="BK112" i="2"/>
  <c r="J429" i="2"/>
  <c r="J424" i="2"/>
  <c r="J161" i="2"/>
  <c r="J560" i="2"/>
  <c r="BK433" i="2"/>
  <c r="J414" i="2"/>
  <c r="J377" i="2"/>
  <c r="J351" i="2"/>
  <c r="BK324" i="2"/>
  <c r="BK281" i="2"/>
  <c r="J273" i="2"/>
  <c r="BK252" i="2"/>
  <c r="BK223" i="2"/>
  <c r="J198" i="2"/>
  <c r="J148" i="2"/>
  <c r="BK583" i="2"/>
  <c r="BK104" i="2"/>
  <c r="J530" i="2"/>
  <c r="J397" i="2"/>
  <c r="J265" i="2"/>
  <c r="J574" i="2"/>
  <c r="J332" i="2"/>
  <c r="J206" i="2"/>
  <c r="BK351" i="2"/>
  <c r="BK329" i="2"/>
  <c r="BK89" i="3"/>
  <c r="J580" i="2"/>
  <c r="J543" i="2"/>
  <c r="J356" i="2"/>
  <c r="AS54" i="1"/>
  <c r="BK621" i="2"/>
  <c r="BK530" i="2"/>
  <c r="BK496" i="2"/>
  <c r="J430" i="2"/>
  <c r="BK407" i="2"/>
  <c r="J335" i="2"/>
  <c r="J281" i="2"/>
  <c r="J133" i="2"/>
  <c r="BK632" i="2"/>
  <c r="BK269" i="2"/>
  <c r="BK535" i="2"/>
  <c r="BK449" i="2"/>
  <c r="BK354" i="2"/>
  <c r="J289" i="2"/>
  <c r="J255" i="2"/>
  <c r="J201" i="2"/>
  <c r="BK129" i="2"/>
  <c r="J480" i="2"/>
  <c r="J373" i="2"/>
  <c r="BK608" i="2"/>
  <c r="BK483" i="2"/>
  <c r="BK537" i="2"/>
  <c r="BK385" i="2"/>
  <c r="BK456" i="2"/>
  <c r="BK330" i="2"/>
  <c r="J427" i="2"/>
  <c r="J367" i="2"/>
  <c r="BK304" i="2"/>
  <c r="J253" i="2"/>
  <c r="BK206" i="2"/>
  <c r="BK136" i="2"/>
  <c r="J108" i="2"/>
  <c r="BK426" i="2"/>
  <c r="J305" i="2"/>
  <c r="J103" i="3"/>
  <c r="J472" i="2"/>
  <c r="J462" i="2"/>
  <c r="J434" i="2"/>
  <c r="J412" i="2"/>
  <c r="J381" i="2"/>
  <c r="J333" i="2"/>
  <c r="J304" i="2"/>
  <c r="BK273" i="2"/>
  <c r="BK259" i="2"/>
  <c r="J225" i="2"/>
  <c r="BK169" i="2"/>
  <c r="BK123" i="2"/>
  <c r="J521" i="2"/>
  <c r="BK369" i="2"/>
  <c r="BK275" i="2"/>
  <c r="BK595" i="2"/>
  <c r="J279" i="2"/>
  <c r="J169" i="2"/>
  <c r="J532" i="2"/>
  <c r="J490" i="2"/>
  <c r="BK257" i="2"/>
  <c r="J104" i="2"/>
  <c r="BK457" i="2"/>
  <c r="BK195" i="2"/>
  <c r="J234" i="2"/>
  <c r="J100" i="3"/>
  <c r="BK615" i="2"/>
  <c r="J551" i="2"/>
  <c r="BK357" i="2"/>
  <c r="J511" i="2"/>
  <c r="BK490" i="2"/>
  <c r="J426" i="2"/>
  <c r="BK318" i="2"/>
  <c r="BK284" i="2"/>
  <c r="BK265" i="2"/>
  <c r="BK230" i="2"/>
  <c r="J129" i="2"/>
  <c r="J615" i="2"/>
  <c r="J467" i="2"/>
  <c r="J431" i="2"/>
  <c r="BK403" i="2"/>
  <c r="BK349" i="2"/>
  <c r="BK307" i="2"/>
  <c r="BK176" i="2"/>
  <c r="BK519" i="2"/>
  <c r="J318" i="2"/>
  <c r="J587" i="2"/>
  <c r="J407" i="2"/>
  <c r="BK267" i="2"/>
  <c r="J515" i="2"/>
  <c r="J477" i="2"/>
  <c r="J357" i="2"/>
  <c r="BK430" i="2"/>
  <c r="BK414" i="2"/>
  <c r="R103" i="2" l="1"/>
  <c r="P194" i="2"/>
  <c r="BK128" i="2"/>
  <c r="J128" i="2"/>
  <c r="J62" i="2"/>
  <c r="BK222" i="2"/>
  <c r="J222" i="2" s="1"/>
  <c r="J64" i="2" s="1"/>
  <c r="R249" i="2"/>
  <c r="P309" i="2"/>
  <c r="P128" i="2"/>
  <c r="P102" i="2" s="1"/>
  <c r="R222" i="2"/>
  <c r="BK288" i="2"/>
  <c r="J288" i="2"/>
  <c r="J68" i="2" s="1"/>
  <c r="R302" i="2"/>
  <c r="T309" i="2"/>
  <c r="BK353" i="2"/>
  <c r="J353" i="2" s="1"/>
  <c r="J72" i="2" s="1"/>
  <c r="R353" i="2"/>
  <c r="T353" i="2"/>
  <c r="R466" i="2"/>
  <c r="BK361" i="2"/>
  <c r="J361" i="2" s="1"/>
  <c r="J73" i="2" s="1"/>
  <c r="BK476" i="2"/>
  <c r="J476" i="2" s="1"/>
  <c r="J75" i="2" s="1"/>
  <c r="R523" i="2"/>
  <c r="BK625" i="2"/>
  <c r="J625" i="2" s="1"/>
  <c r="J79" i="2" s="1"/>
  <c r="R128" i="2"/>
  <c r="P222" i="2"/>
  <c r="BK249" i="2"/>
  <c r="R288" i="2"/>
  <c r="P328" i="2"/>
  <c r="T361" i="2"/>
  <c r="T476" i="2"/>
  <c r="BK576" i="2"/>
  <c r="J576" i="2"/>
  <c r="J78" i="2" s="1"/>
  <c r="R625" i="2"/>
  <c r="BK103" i="2"/>
  <c r="J103" i="2"/>
  <c r="J61" i="2"/>
  <c r="T128" i="2"/>
  <c r="R194" i="2"/>
  <c r="P249" i="2"/>
  <c r="P288" i="2"/>
  <c r="BK302" i="2"/>
  <c r="J302" i="2"/>
  <c r="J69" i="2"/>
  <c r="BK309" i="2"/>
  <c r="J309" i="2" s="1"/>
  <c r="J70" i="2" s="1"/>
  <c r="BK328" i="2"/>
  <c r="J328" i="2"/>
  <c r="J71" i="2"/>
  <c r="T328" i="2"/>
  <c r="P361" i="2"/>
  <c r="BK466" i="2"/>
  <c r="J466" i="2" s="1"/>
  <c r="J74" i="2" s="1"/>
  <c r="P476" i="2"/>
  <c r="BK523" i="2"/>
  <c r="J523" i="2" s="1"/>
  <c r="J76" i="2" s="1"/>
  <c r="T523" i="2"/>
  <c r="P553" i="2"/>
  <c r="P576" i="2"/>
  <c r="R576" i="2"/>
  <c r="P625" i="2"/>
  <c r="P90" i="3"/>
  <c r="P103" i="2"/>
  <c r="T103" i="2"/>
  <c r="BK194" i="2"/>
  <c r="J194" i="2" s="1"/>
  <c r="J63" i="2" s="1"/>
  <c r="T194" i="2"/>
  <c r="T222" i="2"/>
  <c r="T249" i="2"/>
  <c r="T288" i="2"/>
  <c r="P302" i="2"/>
  <c r="T302" i="2"/>
  <c r="R309" i="2"/>
  <c r="R328" i="2"/>
  <c r="P353" i="2"/>
  <c r="R361" i="2"/>
  <c r="P466" i="2"/>
  <c r="T466" i="2"/>
  <c r="R476" i="2"/>
  <c r="P523" i="2"/>
  <c r="BK553" i="2"/>
  <c r="J553" i="2" s="1"/>
  <c r="J77" i="2" s="1"/>
  <c r="R553" i="2"/>
  <c r="T553" i="2"/>
  <c r="T576" i="2"/>
  <c r="T625" i="2"/>
  <c r="BK82" i="3"/>
  <c r="J82" i="3" s="1"/>
  <c r="J60" i="3" s="1"/>
  <c r="P82" i="3"/>
  <c r="P81" i="3"/>
  <c r="AU56" i="1"/>
  <c r="R82" i="3"/>
  <c r="T82" i="3"/>
  <c r="BK90" i="3"/>
  <c r="J90" i="3" s="1"/>
  <c r="J61" i="3" s="1"/>
  <c r="R90" i="3"/>
  <c r="T90" i="3"/>
  <c r="BF261" i="2"/>
  <c r="BF303" i="2"/>
  <c r="BF307" i="2"/>
  <c r="BF310" i="2"/>
  <c r="BF418" i="2"/>
  <c r="BF456" i="2"/>
  <c r="BF156" i="2"/>
  <c r="BF252" i="2"/>
  <c r="BF253" i="2"/>
  <c r="BF255" i="2"/>
  <c r="BF267" i="2"/>
  <c r="BF304" i="2"/>
  <c r="BF449" i="2"/>
  <c r="BF123" i="2"/>
  <c r="BF148" i="2"/>
  <c r="BF230" i="2"/>
  <c r="BF259" i="2"/>
  <c r="BF265" i="2"/>
  <c r="BF278" i="2"/>
  <c r="BF283" i="2"/>
  <c r="BF324" i="2"/>
  <c r="BF362" i="2"/>
  <c r="BF403" i="2"/>
  <c r="BF412" i="2"/>
  <c r="BF426" i="2"/>
  <c r="BF429" i="2"/>
  <c r="BF431" i="2"/>
  <c r="BF472" i="2"/>
  <c r="BF129" i="2"/>
  <c r="BF139" i="2"/>
  <c r="BF234" i="2"/>
  <c r="BF318" i="2"/>
  <c r="BF326" i="2"/>
  <c r="BF457" i="2"/>
  <c r="BF462" i="2"/>
  <c r="BF467" i="2"/>
  <c r="BF279" i="2"/>
  <c r="BF281" i="2"/>
  <c r="BF300" i="2"/>
  <c r="BF316" i="2"/>
  <c r="BF320" i="2"/>
  <c r="BF333" i="2"/>
  <c r="BF349" i="2"/>
  <c r="BF354" i="2"/>
  <c r="BF390" i="2"/>
  <c r="BF402" i="2"/>
  <c r="BF423" i="2"/>
  <c r="BF450" i="2"/>
  <c r="BF474" i="2"/>
  <c r="BF496" i="2"/>
  <c r="BF530" i="2"/>
  <c r="BF549" i="2"/>
  <c r="BF560" i="2"/>
  <c r="BF580" i="2"/>
  <c r="F55" i="2"/>
  <c r="BF480" i="2"/>
  <c r="BF486" i="2"/>
  <c r="BF537" i="2"/>
  <c r="BF587" i="2"/>
  <c r="BF599" i="2"/>
  <c r="BF612" i="2"/>
  <c r="BF650" i="2"/>
  <c r="BK245" i="2"/>
  <c r="J245" i="2"/>
  <c r="J65" i="2"/>
  <c r="E48" i="2"/>
  <c r="BF136" i="2"/>
  <c r="BF330" i="2"/>
  <c r="BF343" i="2"/>
  <c r="BF356" i="2"/>
  <c r="BF377" i="2"/>
  <c r="BF391" i="2"/>
  <c r="BF424" i="2"/>
  <c r="BF428" i="2"/>
  <c r="BF433" i="2"/>
  <c r="BF511" i="2"/>
  <c r="BF551" i="2"/>
  <c r="BF574" i="2"/>
  <c r="BF632" i="2"/>
  <c r="BF108" i="2"/>
  <c r="BF277" i="2"/>
  <c r="BF322" i="2"/>
  <c r="BF329" i="2"/>
  <c r="BF396" i="2"/>
  <c r="BF414" i="2"/>
  <c r="BF608" i="2"/>
  <c r="BF638" i="2"/>
  <c r="BF104" i="2"/>
  <c r="BF182" i="2"/>
  <c r="BF195" i="2"/>
  <c r="BF206" i="2"/>
  <c r="BF223" i="2"/>
  <c r="BF250" i="2"/>
  <c r="BF257" i="2"/>
  <c r="BF269" i="2"/>
  <c r="BF270" i="2"/>
  <c r="BF272" i="2"/>
  <c r="BF273" i="2"/>
  <c r="BF284" i="2"/>
  <c r="BF295" i="2"/>
  <c r="BF298" i="2"/>
  <c r="BF305" i="2"/>
  <c r="BF335" i="2"/>
  <c r="BF359" i="2"/>
  <c r="BF367" i="2"/>
  <c r="BF397" i="2"/>
  <c r="BF411" i="2"/>
  <c r="BF422" i="2"/>
  <c r="BF434" i="2"/>
  <c r="BF464" i="2"/>
  <c r="BF595" i="2"/>
  <c r="BF602" i="2"/>
  <c r="BF615" i="2"/>
  <c r="BF621" i="2"/>
  <c r="BF89" i="3"/>
  <c r="BF91" i="3"/>
  <c r="BF169" i="2"/>
  <c r="BF201" i="2"/>
  <c r="BF225" i="2"/>
  <c r="BF381" i="2"/>
  <c r="BF427" i="2"/>
  <c r="BF604" i="2"/>
  <c r="BF618" i="2"/>
  <c r="BF659" i="2"/>
  <c r="E48" i="3"/>
  <c r="J75" i="3"/>
  <c r="J52" i="2"/>
  <c r="BF112" i="2"/>
  <c r="BF117" i="2"/>
  <c r="BF176" i="2"/>
  <c r="BF188" i="2"/>
  <c r="BF192" i="2"/>
  <c r="BF198" i="2"/>
  <c r="BF224" i="2"/>
  <c r="BF246" i="2"/>
  <c r="BF263" i="2"/>
  <c r="BF275" i="2"/>
  <c r="BF286" i="2"/>
  <c r="BF289" i="2"/>
  <c r="BF332" i="2"/>
  <c r="BF336" i="2"/>
  <c r="BF341" i="2"/>
  <c r="BF351" i="2"/>
  <c r="BF357" i="2"/>
  <c r="BF373" i="2"/>
  <c r="BF385" i="2"/>
  <c r="BF430" i="2"/>
  <c r="BF432" i="2"/>
  <c r="BF437" i="2"/>
  <c r="BF452" i="2"/>
  <c r="BF458" i="2"/>
  <c r="BF471" i="2"/>
  <c r="BF477" i="2"/>
  <c r="BF483" i="2"/>
  <c r="BF490" i="2"/>
  <c r="BF494" i="2"/>
  <c r="BF500" i="2"/>
  <c r="BF503" i="2"/>
  <c r="BF508" i="2"/>
  <c r="BF515" i="2"/>
  <c r="BF524" i="2"/>
  <c r="BF532" i="2"/>
  <c r="BF535" i="2"/>
  <c r="BF583" i="2"/>
  <c r="BF591" i="2"/>
  <c r="BF662" i="2"/>
  <c r="BF665" i="2"/>
  <c r="BF678" i="2"/>
  <c r="BF690" i="2"/>
  <c r="BF693" i="2"/>
  <c r="BF702" i="2"/>
  <c r="BF711" i="2"/>
  <c r="BK692" i="2"/>
  <c r="J692" i="2" s="1"/>
  <c r="J80" i="2" s="1"/>
  <c r="F78" i="3"/>
  <c r="BF83" i="3"/>
  <c r="BF103" i="3"/>
  <c r="BF133" i="2"/>
  <c r="BF161" i="2"/>
  <c r="BF210" i="2"/>
  <c r="BF369" i="2"/>
  <c r="BF407" i="2"/>
  <c r="BF425" i="2"/>
  <c r="BF519" i="2"/>
  <c r="BF521" i="2"/>
  <c r="BF541" i="2"/>
  <c r="BF543" i="2"/>
  <c r="BF547" i="2"/>
  <c r="BF554" i="2"/>
  <c r="BF566" i="2"/>
  <c r="BF572" i="2"/>
  <c r="BF577" i="2"/>
  <c r="BF623" i="2"/>
  <c r="BF626" i="2"/>
  <c r="BF644" i="2"/>
  <c r="BF656" i="2"/>
  <c r="BF669" i="2"/>
  <c r="BK710" i="2"/>
  <c r="J710" i="2" s="1"/>
  <c r="J81" i="2" s="1"/>
  <c r="BF86" i="3"/>
  <c r="BF94" i="3"/>
  <c r="BF97" i="3"/>
  <c r="BF100" i="3"/>
  <c r="F37" i="3"/>
  <c r="BD56" i="1"/>
  <c r="F33" i="2"/>
  <c r="AZ55" i="1"/>
  <c r="J33" i="3"/>
  <c r="AV56" i="1"/>
  <c r="F33" i="3"/>
  <c r="AZ56" i="1" s="1"/>
  <c r="F37" i="2"/>
  <c r="BD55" i="1"/>
  <c r="F36" i="3"/>
  <c r="BC56" i="1" s="1"/>
  <c r="F35" i="3"/>
  <c r="BB56" i="1"/>
  <c r="F35" i="2"/>
  <c r="BB55" i="1"/>
  <c r="J33" i="2"/>
  <c r="AV55" i="1"/>
  <c r="F36" i="2"/>
  <c r="BC55" i="1" s="1"/>
  <c r="T248" i="2" l="1"/>
  <c r="BK248" i="2"/>
  <c r="J248" i="2"/>
  <c r="J66" i="2" s="1"/>
  <c r="R248" i="2"/>
  <c r="T81" i="3"/>
  <c r="T102" i="2"/>
  <c r="T101" i="2" s="1"/>
  <c r="R81" i="3"/>
  <c r="R102" i="2"/>
  <c r="R101" i="2"/>
  <c r="P248" i="2"/>
  <c r="P101" i="2" s="1"/>
  <c r="AU55" i="1" s="1"/>
  <c r="AU54" i="1" s="1"/>
  <c r="J249" i="2"/>
  <c r="J67" i="2" s="1"/>
  <c r="BK102" i="2"/>
  <c r="J102" i="2"/>
  <c r="J60" i="2"/>
  <c r="BK81" i="3"/>
  <c r="J81" i="3"/>
  <c r="J59" i="3"/>
  <c r="BB54" i="1"/>
  <c r="W31" i="1" s="1"/>
  <c r="BD54" i="1"/>
  <c r="W33" i="1"/>
  <c r="F34" i="2"/>
  <c r="BA55" i="1" s="1"/>
  <c r="AZ54" i="1"/>
  <c r="W29" i="1"/>
  <c r="J34" i="3"/>
  <c r="AW56" i="1" s="1"/>
  <c r="AT56" i="1" s="1"/>
  <c r="F34" i="3"/>
  <c r="BA56" i="1"/>
  <c r="J34" i="2"/>
  <c r="AW55" i="1" s="1"/>
  <c r="AT55" i="1" s="1"/>
  <c r="BC54" i="1"/>
  <c r="AY54" i="1" s="1"/>
  <c r="BK101" i="2" l="1"/>
  <c r="J101" i="2"/>
  <c r="BA54" i="1"/>
  <c r="W30" i="1" s="1"/>
  <c r="W32" i="1"/>
  <c r="AX54" i="1"/>
  <c r="J30" i="2"/>
  <c r="AG55" i="1" s="1"/>
  <c r="AN55" i="1" s="1"/>
  <c r="AV54" i="1"/>
  <c r="AK29" i="1" s="1"/>
  <c r="J30" i="3"/>
  <c r="AG56" i="1" s="1"/>
  <c r="AN56" i="1" s="1"/>
  <c r="J39" i="2" l="1"/>
  <c r="J59" i="2"/>
  <c r="J39" i="3"/>
  <c r="AW54" i="1"/>
  <c r="AK30" i="1"/>
  <c r="AG54" i="1"/>
  <c r="AK26" i="1" s="1"/>
  <c r="AK35" i="1" l="1"/>
  <c r="AT54" i="1"/>
  <c r="AN54" i="1" l="1"/>
</calcChain>
</file>

<file path=xl/sharedStrings.xml><?xml version="1.0" encoding="utf-8"?>
<sst xmlns="http://schemas.openxmlformats.org/spreadsheetml/2006/main" count="7434" uniqueCount="1391">
  <si>
    <t>Export Komplet</t>
  </si>
  <si>
    <t>VZ</t>
  </si>
  <si>
    <t>2.0</t>
  </si>
  <si>
    <t>ZAMOK</t>
  </si>
  <si>
    <t>False</t>
  </si>
  <si>
    <t>{6b09df40-7b84-45d7-88ca-515b6c3f9982}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</si>
  <si>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</si>
  <si>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</si>
  <si>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</si>
  <si>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</si>
  <si>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</si>
  <si>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</si>
  <si>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</si>
  <si>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</si>
  <si>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2026_02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</si>
  <si>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</si>
  <si>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</si>
  <si>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Stavební úpravy b.j. č.4 v BD č.p. 33, Dvorce</t>
  </si>
  <si>
    <t>KSO:</t>
  </si>
  <si>
    <t/>
  </si>
  <si>
    <t>CC-CZ:</t>
  </si>
  <si>
    <t>Místo:</t>
  </si>
  <si>
    <t>Dvorce</t>
  </si>
  <si>
    <t>Datum:</t>
  </si>
  <si>
    <t>3. 2. 2026</t>
  </si>
  <si>
    <t>Zadavatel:</t>
  </si>
  <si>
    <t>IČ:</t>
  </si>
  <si>
    <t>00295973</t>
  </si>
  <si>
    <t>Obec Dvorce</t>
  </si>
  <si>
    <t>DIČ:</t>
  </si>
  <si>
    <t>CZ00295973</t>
  </si>
  <si>
    <t>Účastník:</t>
  </si>
  <si>
    <t>Vyplň údaj</t>
  </si>
  <si>
    <t>Projektant:</t>
  </si>
  <si>
    <t>01367269</t>
  </si>
  <si>
    <t>Ing. Bronislav Böhm</t>
  </si>
  <si>
    <t>True</t>
  </si>
  <si>
    <t>Zpracovatel:</t>
  </si>
  <si>
    <t>09865527</t>
  </si>
  <si>
    <t>Michal Pešek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</si>
  <si>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</si>
  <si>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</si>
  <si>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</si>
  <si>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</si>
  <si>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</si>
  <si>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</si>
  <si>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</si>
  <si>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</si>
  <si>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</si>
  <si>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</si>
  <si>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</si>
  <si>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</si>
  <si>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</si>
  <si>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</si>
  <si>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</si>
  <si>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</si>
  <si>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</si>
  <si>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</si>
  <si>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</si>
  <si>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</si>
  <si>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</si>
  <si>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</si>
  <si>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</si>
  <si>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</si>
  <si>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</si>
  <si>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</si>
  <si>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</si>
  <si>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</si>
  <si>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</si>
  <si>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</si>
  <si>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</si>
  <si>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</si>
  <si>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</si>
  <si>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</si>
  <si>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</si>
  <si>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</si>
  <si>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</si>
  <si>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</si>
  <si>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</si>
  <si>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</si>
  <si>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</si>
  <si>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</si>
  <si>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úpravy</t>
  </si>
  <si>
    <t>STA</t>
  </si>
  <si>
    <t>1</t>
  </si>
  <si>
    <t>{5db0218b-1eab-49c1-abab-a316b5dec5d3}</t>
  </si>
  <si>
    <t>SO02</t>
  </si>
  <si>
    <t>Vedlejší rozpočtové náklady</t>
  </si>
  <si>
    <t>{a55dfd9d-cecf-4457-8c39-710a562c153b}</t>
  </si>
  <si>
    <t>PP</t>
  </si>
  <si>
    <t>Podlahová plocha</t>
  </si>
  <si>
    <t>m2</t>
  </si>
  <si>
    <t>50,34</t>
  </si>
  <si>
    <t>3</t>
  </si>
  <si>
    <t>KO</t>
  </si>
  <si>
    <t>Keramický obklad</t>
  </si>
  <si>
    <t>18,76</t>
  </si>
  <si>
    <t>KRYCÍ LIST SOUPISU PRACÍ</t>
  </si>
  <si>
    <t>KD</t>
  </si>
  <si>
    <t>Keramická dlažba</t>
  </si>
  <si>
    <t>3,86</t>
  </si>
  <si>
    <t>PL</t>
  </si>
  <si>
    <t>Plovoucí laminátová podlaha</t>
  </si>
  <si>
    <t>46,48</t>
  </si>
  <si>
    <t>Objekt:</t>
  </si>
  <si>
    <t>SO01 - Stavební úpravy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</si>
  <si>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</si>
  <si>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</si>
  <si>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</si>
  <si>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</si>
  <si>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</si>
  <si>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</si>
  <si>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</si>
  <si>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</si>
  <si>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</si>
  <si>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</si>
  <si>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</si>
  <si>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725 - Zdravotechnika - zařizovací předměty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</si>
  <si>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</si>
  <si>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</si>
  <si>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</si>
  <si>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</si>
  <si>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</si>
  <si>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</si>
  <si>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</si>
  <si>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</si>
  <si>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</si>
  <si>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</si>
  <si>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</si>
  <si>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</si>
  <si>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</si>
  <si>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</si>
  <si>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</si>
  <si>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</si>
  <si>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</si>
  <si>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</si>
  <si>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</si>
  <si>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</si>
  <si>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</si>
  <si>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</si>
  <si>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</si>
  <si>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</si>
  <si>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</si>
  <si>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</si>
  <si>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</si>
  <si>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</si>
  <si>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</si>
  <si>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</si>
  <si>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</si>
  <si>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</si>
  <si>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317142420</t>
  </si>
  <si>
    <t>Překlady nenosné z pórobetonu osazené do tenkého maltového lože, výšky do 250 mm, šířky překladu 100 mm, délky překladu do 1000 mm</t>
  </si>
  <si>
    <t>kus</t>
  </si>
  <si>
    <t>CS ÚRS 2026 01</t>
  </si>
  <si>
    <t>4</t>
  </si>
  <si>
    <t>2</t>
  </si>
  <si>
    <t>289204239</t>
  </si>
  <si>
    <t>Online PSC</t>
  </si>
  <si>
    <t>https://podminky.urs.cz/item/CS_URS_2026_01/317142420</t>
  </si>
  <si>
    <t>VV</t>
  </si>
  <si>
    <t>2"míst.č. 1.5, 1.6</t>
  </si>
  <si>
    <t>Součet</t>
  </si>
  <si>
    <t>342272205</t>
  </si>
  <si>
    <t>Příčky z pórobetonových tvárnic hladkých na tenké maltové lože objemová hmotnost do 500 kg/m3, tloušťka příčky 50 mm</t>
  </si>
  <si>
    <t>603723195</t>
  </si>
  <si>
    <t>https://podminky.urs.cz/item/CS_URS_2026_01/342272205</t>
  </si>
  <si>
    <t>(0,9)*2,6"míst.č. 1.5</t>
  </si>
  <si>
    <t>342272225</t>
  </si>
  <si>
    <t>Příčky z pórobetonových tvárnic hladkých na tenké maltové lože objemová hmotnost do 500 kg/m3, tloušťka příčky 100 mm</t>
  </si>
  <si>
    <t>1119483832</t>
  </si>
  <si>
    <t>https://podminky.urs.cz/item/CS_URS_2026_01/342272225</t>
  </si>
  <si>
    <t>(2,63+1,75)*2,6"míst.č. 1.5, 1.6</t>
  </si>
  <si>
    <t>-(0,7*2,02*2)"odpočet otvorů</t>
  </si>
  <si>
    <t>342291111</t>
  </si>
  <si>
    <t>Ukotvení příček polyuretanovou pěnou, tl. příčky do 100 mm</t>
  </si>
  <si>
    <t>m</t>
  </si>
  <si>
    <t>-993543506</t>
  </si>
  <si>
    <t>https://podminky.urs.cz/item/CS_URS_2026_01/342291111</t>
  </si>
  <si>
    <t>Kotvení příček ke stropní konstrukci</t>
  </si>
  <si>
    <t>(0,9)"š. 50 mm</t>
  </si>
  <si>
    <t>(2,63+1,75)"š. 75 mm</t>
  </si>
  <si>
    <t>5</t>
  </si>
  <si>
    <t>342291131</t>
  </si>
  <si>
    <t>Ukotvení příček plochými kotvami, do konstrukce betonové</t>
  </si>
  <si>
    <t>1435144900</t>
  </si>
  <si>
    <t>https://podminky.urs.cz/item/CS_URS_2026_01/342291131</t>
  </si>
  <si>
    <t>Kotvení příček k nosným stěnám</t>
  </si>
  <si>
    <t>2,6*2</t>
  </si>
  <si>
    <t>6</t>
  </si>
  <si>
    <t>Úpravy povrchů, podlahy a osazování výplní</t>
  </si>
  <si>
    <t>611131121</t>
  </si>
  <si>
    <t>Podkladní a spojovací vrstva vnitřních omítaných ploch penetrace disperzní nanášená ručně stropů</t>
  </si>
  <si>
    <t>-1110203631</t>
  </si>
  <si>
    <t>Penetrace stropů po odstranění stávajících omítek</t>
  </si>
  <si>
    <t>7</t>
  </si>
  <si>
    <t>611142001</t>
  </si>
  <si>
    <t>Pletivo vnitřních ploch v ploše nebo pruzích, na plném podkladu sklovláknité vtlačené do tmelu včetně tmelu stropů</t>
  </si>
  <si>
    <t>606718743</t>
  </si>
  <si>
    <t>8</t>
  </si>
  <si>
    <t>611311131</t>
  </si>
  <si>
    <t>Vápenný štuk vnitřních ploch tloušťky do 3 mm vodorovných konstrukcí stropů rovných</t>
  </si>
  <si>
    <t>1891275717</t>
  </si>
  <si>
    <t>9</t>
  </si>
  <si>
    <t>612131121</t>
  </si>
  <si>
    <t>Podkladní a spojovací vrstva vnitřních omítaných ploch penetrace disperzní nanášená ručně stěn</t>
  </si>
  <si>
    <t>1102369308</t>
  </si>
  <si>
    <t>Penetrace stěn po odstranění stávajících omítek</t>
  </si>
  <si>
    <t>(14,85*2,6)-(0,92*2,05+0,9*2,02*2+0,8*2,02+0,7*2,02*2)"míst.č. 1.1</t>
  </si>
  <si>
    <t>(18*2,6)-(0,9*2,02+2,4*1,55)"míst.č. 1.2</t>
  </si>
  <si>
    <t>(14,7*2,6)-(0,9*2,02+1,18*1,55)"míst.č. 1.3</t>
  </si>
  <si>
    <t>(12,32*2,6)-(0,8*2,02+1,18*1,55)"míst.č. 1.4</t>
  </si>
  <si>
    <t>(4*2,6)-(0,7*2,02)"míst.č. 1.5</t>
  </si>
  <si>
    <t>(6,78*2,6)-(0,7*2,02)"míst.č. 1.6</t>
  </si>
  <si>
    <t>10</t>
  </si>
  <si>
    <t>612142001</t>
  </si>
  <si>
    <t>Pletivo vnitřních ploch v ploše nebo pruzích, na plném podkladu sklovláknité vtlačené do tmelu včetně tmelu stěn</t>
  </si>
  <si>
    <t>-98001367</t>
  </si>
  <si>
    <t>(4*0,6)"míst.č. 1.5</t>
  </si>
  <si>
    <t>(6,78*0,6)"míst.č. 1.6</t>
  </si>
  <si>
    <t>11</t>
  </si>
  <si>
    <t>612311111</t>
  </si>
  <si>
    <t>Omítka vápenná vnitřních ploch nanášená ručně jednovrstvá hrubá, tloušťky do 10 mm zatřená svislých konstrukcí stěn</t>
  </si>
  <si>
    <t>111917851</t>
  </si>
  <si>
    <t>https://podminky.urs.cz/item/CS_URS_2026_01/612311111</t>
  </si>
  <si>
    <t>Podklad keramického obkladu</t>
  </si>
  <si>
    <t>612311131</t>
  </si>
  <si>
    <t>Vápenný štuk vnitřních ploch tloušťky do 3 mm svislých konstrukcí stěn</t>
  </si>
  <si>
    <t>220047866</t>
  </si>
  <si>
    <t>13</t>
  </si>
  <si>
    <t>613131121</t>
  </si>
  <si>
    <t>Podkladní a spojovací vrstva vnitřních omítaných ploch penetrace disperzní nanášená ručně pilířů nebo sloupů</t>
  </si>
  <si>
    <t>-600924135</t>
  </si>
  <si>
    <t>Penetrace ostění a nadpraží oken a dveří po odstranění stávajících omítek</t>
  </si>
  <si>
    <t>(0,92+2,05*2)*0,12"míst.č. 1.1</t>
  </si>
  <si>
    <t>(2,4*0,26)+(1,54*0,26*2)"míst.č. 1.2</t>
  </si>
  <si>
    <t>(1,18*0,26)+(1,55*0,26*2)"míst.č. 1.3</t>
  </si>
  <si>
    <t>(1,18*0,26)+(1,54*0,26*2)"míst.č. 1.4</t>
  </si>
  <si>
    <t>14</t>
  </si>
  <si>
    <t>613142001</t>
  </si>
  <si>
    <t>Pletivo vnitřních ploch v ploše nebo pruzích, na plném podkladu sklovláknité vtlačené do tmelu včetně tmelu pilířů nebo sloupů</t>
  </si>
  <si>
    <t>-1963542048</t>
  </si>
  <si>
    <t>15</t>
  </si>
  <si>
    <t>613311131</t>
  </si>
  <si>
    <t>Vápenný štuk vnitřních ploch tloušťky do 3 mm svislých konstrukcí pilířů nebo sloupů</t>
  </si>
  <si>
    <t>-1578417633</t>
  </si>
  <si>
    <t>16</t>
  </si>
  <si>
    <t>642944121</t>
  </si>
  <si>
    <t>Osazení ocelových dveřních zárubní lisovaných nebo z úhelníků dodatečně s vybetonováním prahu, plochy do 2,5 m2</t>
  </si>
  <si>
    <t>374503131</t>
  </si>
  <si>
    <t>https://podminky.urs.cz/item/CS_URS_2026_01/642944121</t>
  </si>
  <si>
    <t>17</t>
  </si>
  <si>
    <t>M</t>
  </si>
  <si>
    <t>55331430</t>
  </si>
  <si>
    <t>zárubeň jednokřídlá ocelová pro dodatečnou montáž tl stěny 75-100mm rozměru 600/1970, 2100mm</t>
  </si>
  <si>
    <t>-358789725</t>
  </si>
  <si>
    <t>P</t>
  </si>
  <si>
    <t>Poznámka k položce:_x000D_
DZUP</t>
  </si>
  <si>
    <t>Ostatní konstrukce a práce, bourání</t>
  </si>
  <si>
    <t>18</t>
  </si>
  <si>
    <t>949101111</t>
  </si>
  <si>
    <t>Lešení pomocné pracovní pro objekty pozemních staveb pro zatížení do 150 kg/m2, o výšce lešeňové podlahy do 1,9 m</t>
  </si>
  <si>
    <t>1216684795</t>
  </si>
  <si>
    <t>19</t>
  </si>
  <si>
    <t>952901111</t>
  </si>
  <si>
    <t>Vyčištění budov nebo objektů před předáním do užívání budov bytové nebo občanské výstavby, světlé výšky podlaží do 4 m</t>
  </si>
  <si>
    <t>1715598038</t>
  </si>
  <si>
    <t>20</t>
  </si>
  <si>
    <t>962084130</t>
  </si>
  <si>
    <t>Bourání příček nebo přizdívek deskových, umakartových, sololitových apod., tl. do 50 mm</t>
  </si>
  <si>
    <t>848652326</t>
  </si>
  <si>
    <t>https://podminky.urs.cz/item/CS_URS_2026_01/962084130</t>
  </si>
  <si>
    <t>Bourání bytového jádra míst.č. 1.5 + 1.6</t>
  </si>
  <si>
    <t>(2,67+0,89+1,6+1,775*2)*2,7</t>
  </si>
  <si>
    <t>978011191</t>
  </si>
  <si>
    <t>Otlučení vápenných, vápenocementových nebo vápenosádrových omítek vnitřních ploch tloušťky do 25 mm stropů, v rozsahu přes 50 do 100 %</t>
  </si>
  <si>
    <t>1755871794</t>
  </si>
  <si>
    <t>https://podminky.urs.cz/item/CS_URS_2026_01/978011191</t>
  </si>
  <si>
    <t>22</t>
  </si>
  <si>
    <t>978013191</t>
  </si>
  <si>
    <t>Otlučení vápenných, vápenocementových nebo vápenosádrových omítek vnitřních ploch tloušťky do 25 mm stěn, včetně vyškrabání spar, v rozsahu přes 50 do 100 %</t>
  </si>
  <si>
    <t>-2072927807</t>
  </si>
  <si>
    <t>https://podminky.urs.cz/item/CS_URS_2026_01/978013191</t>
  </si>
  <si>
    <t>(0,92+2,05*2)*0,12"ostění</t>
  </si>
  <si>
    <t>(2,4*0,26)+(1,54*0,26*2)"ostění</t>
  </si>
  <si>
    <t>(1,18*0,26)+(1,55*0,26*2)"ostění</t>
  </si>
  <si>
    <t>(1,18*0,26)+(1,54*0,26*2)"ostění</t>
  </si>
  <si>
    <t>(3,98*2,37)-(0,7*2,02)"míst.č. 1.5</t>
  </si>
  <si>
    <t>997</t>
  </si>
  <si>
    <t>Přesun sutě</t>
  </si>
  <si>
    <t>23</t>
  </si>
  <si>
    <t>997013213</t>
  </si>
  <si>
    <t>Vnitrostaveništní doprava suti a vybouraných hmot vodorovně do 50 m s naložením ručně pro budovy a haly výšky přes 9 do 12 m</t>
  </si>
  <si>
    <t>t</t>
  </si>
  <si>
    <t>-487039385</t>
  </si>
  <si>
    <t>24</t>
  </si>
  <si>
    <t>997013511</t>
  </si>
  <si>
    <t>Odvoz suti a vybouraných hmot z meziskládky na skládku s naložením a se složením, na vzdálenost do 1 km</t>
  </si>
  <si>
    <t>298596605</t>
  </si>
  <si>
    <t>25</t>
  </si>
  <si>
    <t>997013509</t>
  </si>
  <si>
    <t>Odvoz suti a vybouraných hmot na skládku nebo meziskládku se složením, na vzdálenost Příplatek k ceně za každý další započatý 1 km přes 1 km</t>
  </si>
  <si>
    <t>535117459</t>
  </si>
  <si>
    <t>Průměrná vzdálenost na sklaádky je uvažována 25 km</t>
  </si>
  <si>
    <t>Objednateli fakturovat skutečné vzdálenosti podle vážních dokladů</t>
  </si>
  <si>
    <t>12,829*24</t>
  </si>
  <si>
    <t>26</t>
  </si>
  <si>
    <t>997013631</t>
  </si>
  <si>
    <t>Poplatek za uložení stavebního odpadu na skládce (skládkovné) směsného stavebního a demoličního zatříděného do Katalogu odpadů pod kódem 17 09 04</t>
  </si>
  <si>
    <t>831218925</t>
  </si>
  <si>
    <t>12,829"vzniklý odpad</t>
  </si>
  <si>
    <t>-0,14"z toho kov</t>
  </si>
  <si>
    <t>27</t>
  </si>
  <si>
    <t>9970138R1</t>
  </si>
  <si>
    <t>Refundace za odprodej kovového šrotu</t>
  </si>
  <si>
    <t>-721865839</t>
  </si>
  <si>
    <t>Výzisk z prodeje kovového šrotu</t>
  </si>
  <si>
    <t>Potrubí</t>
  </si>
  <si>
    <t>-0,014</t>
  </si>
  <si>
    <t>Litinová tělesa</t>
  </si>
  <si>
    <t>-0,029</t>
  </si>
  <si>
    <t>Baterie</t>
  </si>
  <si>
    <t>-0,03</t>
  </si>
  <si>
    <t>Sporák</t>
  </si>
  <si>
    <t>-0,067</t>
  </si>
  <si>
    <t>998</t>
  </si>
  <si>
    <t>Přesun hmot</t>
  </si>
  <si>
    <t>28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</si>
  <si>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</si>
  <si>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</si>
  <si>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-1377376328</t>
  </si>
  <si>
    <t>https://podminky.urs.cz/item/CS_URS_2026_01/998018001</t>
  </si>
  <si>
    <t>PSV</t>
  </si>
  <si>
    <t>Práce a dodávky PSV</t>
  </si>
  <si>
    <t>725</t>
  </si>
  <si>
    <t>Zdravotechnika - zařizovací předměty</t>
  </si>
  <si>
    <t>29</t>
  </si>
  <si>
    <t>725110811</t>
  </si>
  <si>
    <t>Demontáž klozetů splachovacíchch s nádrží nebo tlakovým splachovačem</t>
  </si>
  <si>
    <t>soubor</t>
  </si>
  <si>
    <t>-623397696</t>
  </si>
  <si>
    <t>https://podminky.urs.cz/item/CS_URS_2026_01/725110811</t>
  </si>
  <si>
    <t>30</t>
  </si>
  <si>
    <t>725112183</t>
  </si>
  <si>
    <t>Zařízení záchodů kombi klozety s úspornou armaturou odpad šikmý 76°</t>
  </si>
  <si>
    <t>530555466</t>
  </si>
  <si>
    <t>31</t>
  </si>
  <si>
    <t>725210821</t>
  </si>
  <si>
    <t>Demontáž umyvadel bez výtokových armatur umyvadel</t>
  </si>
  <si>
    <t>-1921072888</t>
  </si>
  <si>
    <t>https://podminky.urs.cz/item/CS_URS_2026_01/725210821</t>
  </si>
  <si>
    <t>32</t>
  </si>
  <si>
    <t>725211601</t>
  </si>
  <si>
    <t>Umyvadla keramická bílá bez výtokových armatur připevněná na stěnu šrouby bez sloupu nebo krytu na sifon, šířka umyvadla 500 mm</t>
  </si>
  <si>
    <t>1288759367</t>
  </si>
  <si>
    <t>https://podminky.urs.cz/item/CS_URS_2026_01/725211601</t>
  </si>
  <si>
    <t>33</t>
  </si>
  <si>
    <t>725211701</t>
  </si>
  <si>
    <t>Umyvadla keramická bílá bez výtokových armatur připevněná na stěnu šrouby malá (umývátka) stěnová 400 mm</t>
  </si>
  <si>
    <t>292417625</t>
  </si>
  <si>
    <t>https://podminky.urs.cz/item/CS_URS_2026_01/725211701</t>
  </si>
  <si>
    <t>34</t>
  </si>
  <si>
    <t>725240811</t>
  </si>
  <si>
    <t>Demontáž sprchových kabin a vaniček bez výtokových armatur kabin</t>
  </si>
  <si>
    <t>1224476125</t>
  </si>
  <si>
    <t>https://podminky.urs.cz/item/CS_URS_2026_01/725240811</t>
  </si>
  <si>
    <t>35</t>
  </si>
  <si>
    <t>725240812</t>
  </si>
  <si>
    <t>Demontáž sprchových kabin a vaniček bez výtokových armatur vaniček</t>
  </si>
  <si>
    <t>248234930</t>
  </si>
  <si>
    <t>https://podminky.urs.cz/item/CS_URS_2026_01/725240812</t>
  </si>
  <si>
    <t>36</t>
  </si>
  <si>
    <t>725241142</t>
  </si>
  <si>
    <t>Sprchové vaničky akrylátové čtvrtkruhové 900x900 mm</t>
  </si>
  <si>
    <t>-459884507</t>
  </si>
  <si>
    <t>https://podminky.urs.cz/item/CS_URS_2026_01/725241142</t>
  </si>
  <si>
    <t>37</t>
  </si>
  <si>
    <t>725244813</t>
  </si>
  <si>
    <t>Sprchové dveře a zástěny zástěny sprchové rohové čtvrtkruhové rámové se skleněnou výplní tl. 4 a 5 mm dveře posuvné dvoudílné, vstup z oblouku, na vaničku 900x900 mm</t>
  </si>
  <si>
    <t>-1618014004</t>
  </si>
  <si>
    <t>https://podminky.urs.cz/item/CS_URS_2026_01/725244813</t>
  </si>
  <si>
    <t>38</t>
  </si>
  <si>
    <t>725310823</t>
  </si>
  <si>
    <t>Demontáž dřezů jednodílných bez výtokových armatur vestavěných v kuchyňských sestavách</t>
  </si>
  <si>
    <t>-1138261382</t>
  </si>
  <si>
    <t>https://podminky.urs.cz/item/CS_URS_2026_01/725310823</t>
  </si>
  <si>
    <t>39</t>
  </si>
  <si>
    <t>725311121R</t>
  </si>
  <si>
    <t>Dřez jednoduchý granitový se zápachovou uzávěrkou a odkapávací plochou</t>
  </si>
  <si>
    <t>-1866163434</t>
  </si>
  <si>
    <t>40</t>
  </si>
  <si>
    <t>725610810</t>
  </si>
  <si>
    <t>Demontáž plynových sporáků normálních nebo kombinovaných</t>
  </si>
  <si>
    <t>584035765</t>
  </si>
  <si>
    <t>https://podminky.urs.cz/item/CS_URS_2026_01/725610810</t>
  </si>
  <si>
    <t>41</t>
  </si>
  <si>
    <t>725811115</t>
  </si>
  <si>
    <t>Ventily nástěnné s pevným výtokem G 1/2"x 80 mm</t>
  </si>
  <si>
    <t>701364842</t>
  </si>
  <si>
    <t>42</t>
  </si>
  <si>
    <t>725840850</t>
  </si>
  <si>
    <t>Demontáž baterií sprchových diferenciálních do G 3/4 x 1</t>
  </si>
  <si>
    <t>1957553058</t>
  </si>
  <si>
    <t>https://podminky.urs.cz/item/CS_URS_2026_01/725840850</t>
  </si>
  <si>
    <t>43</t>
  </si>
  <si>
    <t>725820802</t>
  </si>
  <si>
    <t>Demontáž baterií stojánkových do 1 otvoru</t>
  </si>
  <si>
    <t>-2116155205</t>
  </si>
  <si>
    <t>https://podminky.urs.cz/item/CS_URS_2026_01/725820802</t>
  </si>
  <si>
    <t>44</t>
  </si>
  <si>
    <t>725821312</t>
  </si>
  <si>
    <t>Baterie dřezové nástěnné pákové s otáčivým kulatým ústím a délkou ramínka 300 mm</t>
  </si>
  <si>
    <t>1519344032</t>
  </si>
  <si>
    <t>45</t>
  </si>
  <si>
    <t>725822611</t>
  </si>
  <si>
    <t>Baterie umyvadlové stojánkové pákové bez výpusti</t>
  </si>
  <si>
    <t>-1744118849</t>
  </si>
  <si>
    <t>46</t>
  </si>
  <si>
    <t>725841333</t>
  </si>
  <si>
    <t>Baterie sprchové podomítkové (zápustné) s přepínačem a pevnou sprchou</t>
  </si>
  <si>
    <t>-317361450</t>
  </si>
  <si>
    <t>https://podminky.urs.cz/item/CS_URS_2026_01/725841333</t>
  </si>
  <si>
    <t>47</t>
  </si>
  <si>
    <t>725860811</t>
  </si>
  <si>
    <t>Demontáž zápachových uzávěrek pro zařizovací předměty jednoduchých</t>
  </si>
  <si>
    <t>-282483181</t>
  </si>
  <si>
    <t>https://podminky.urs.cz/item/CS_URS_2026_01/725860811</t>
  </si>
  <si>
    <t>48</t>
  </si>
  <si>
    <t>725R1</t>
  </si>
  <si>
    <t>Nové rozvody splaškové kanalizace a vodovodu</t>
  </si>
  <si>
    <t>-1560118655</t>
  </si>
  <si>
    <t>49</t>
  </si>
  <si>
    <t>998725201</t>
  </si>
  <si>
    <t>Přesun hmot pro zařizovací předměty stanovený procentní sazbou (%) z ceny vodorovná dopravní vzdálenost do 50 m základní v objektech výšky do 6 m</t>
  </si>
  <si>
    <t>%</t>
  </si>
  <si>
    <t>1875383722</t>
  </si>
  <si>
    <t>https://podminky.urs.cz/item/CS_URS_2026_01/998725201</t>
  </si>
  <si>
    <t>50</t>
  </si>
  <si>
    <t>998725311</t>
  </si>
  <si>
    <t>Přesun hmot pro zařizovací předměty stanovený procentní sazbou (%) z ceny vodorovná dopravní vzdálenost do 50 m ruční (bez užití mechanizace) v objektech výšky do 6 m</t>
  </si>
  <si>
    <t>611733837</t>
  </si>
  <si>
    <t>https://podminky.urs.cz/item/CS_URS_2026_01/998725311</t>
  </si>
  <si>
    <t>733</t>
  </si>
  <si>
    <t>Ústřední vytápění - rozvodné potrubí</t>
  </si>
  <si>
    <t>51</t>
  </si>
  <si>
    <t>733120815</t>
  </si>
  <si>
    <t>Demontáž potrubí z trubek ocelových hladkých Ø do 38</t>
  </si>
  <si>
    <t>-1033833322</t>
  </si>
  <si>
    <t>https://podminky.urs.cz/item/CS_URS_2026_01/733120815</t>
  </si>
  <si>
    <t>1,5*2"míst.č. 1.2</t>
  </si>
  <si>
    <t>0,3*2"míst.č. 1.3</t>
  </si>
  <si>
    <t>1*2"míst.č. 1.4</t>
  </si>
  <si>
    <t>52</t>
  </si>
  <si>
    <t>733221102</t>
  </si>
  <si>
    <t>Potrubí z trubek měděných měkkých spojovaných měkkým pájením Ø 15/1</t>
  </si>
  <si>
    <t>1741282008</t>
  </si>
  <si>
    <t>53</t>
  </si>
  <si>
    <t>998733201</t>
  </si>
  <si>
    <t>Přesun hmot pro rozvody potrubí stanovený procentní sazbou z ceny vodorovná dopravní vzdálenost do 50 m základní v objektech výšky do 6 m</t>
  </si>
  <si>
    <t>-1136643418</t>
  </si>
  <si>
    <t>https://podminky.urs.cz/item/CS_URS_2026_01/998733201</t>
  </si>
  <si>
    <t>54</t>
  </si>
  <si>
    <t>998733311</t>
  </si>
  <si>
    <t>Přesun hmot pro rozvody potrubí stanovený procentní sazbou z ceny vodorovná dopravní vzdálenost do 50 m ruční (bez užití mechanizace) v objektech výšky do 6 m</t>
  </si>
  <si>
    <t>-247690890</t>
  </si>
  <si>
    <t>https://podminky.urs.cz/item/CS_URS_2026_01/998733311</t>
  </si>
  <si>
    <t>734</t>
  </si>
  <si>
    <t>Ústřední vytápění - armatury</t>
  </si>
  <si>
    <t>55</t>
  </si>
  <si>
    <t>734221412</t>
  </si>
  <si>
    <t>Ventily regulační závitové s nastavitelnou regulací PN 10 do 120°C přímé G 3/8</t>
  </si>
  <si>
    <t>-1763039070</t>
  </si>
  <si>
    <t>56</t>
  </si>
  <si>
    <t>734R1</t>
  </si>
  <si>
    <t>WIFI sada Honeywell pro regulaci topení</t>
  </si>
  <si>
    <t>708187136</t>
  </si>
  <si>
    <t>57</t>
  </si>
  <si>
    <t>998734201</t>
  </si>
  <si>
    <t>Přesun hmot pro armatury stanovený procentní sazbou (%) z ceny vodorovná dopravní vzdálenost do 50 m základní v objektech výšky do 6 m</t>
  </si>
  <si>
    <t>-213476697</t>
  </si>
  <si>
    <t>https://podminky.urs.cz/item/CS_URS_2026_01/998734201</t>
  </si>
  <si>
    <t>58</t>
  </si>
  <si>
    <t>998734311</t>
  </si>
  <si>
    <t>Přesun hmot pro armatury stanovený procentní sazbou (%) z ceny vodorovná dopravní vzdálenost do 50 m ruční (bez užití mechanizace) v objektech výšky do 6 m</t>
  </si>
  <si>
    <t>-1192961827</t>
  </si>
  <si>
    <t>https://podminky.urs.cz/item/CS_URS_2026_01/998734311</t>
  </si>
  <si>
    <t>735</t>
  </si>
  <si>
    <t>Ústřední vytápění - otopná tělesa</t>
  </si>
  <si>
    <t>59</t>
  </si>
  <si>
    <t>735111810</t>
  </si>
  <si>
    <t>Demontáž otopných těles litinových článkových</t>
  </si>
  <si>
    <t>-1606544964</t>
  </si>
  <si>
    <t>https://podminky.urs.cz/item/CS_URS_2026_01/735111810</t>
  </si>
  <si>
    <t>0,6*1"míst.č. 1.2</t>
  </si>
  <si>
    <t>0,6*0,5"míst.č. 1.3</t>
  </si>
  <si>
    <t>0,6*0,5"míst.č. 1.4</t>
  </si>
  <si>
    <t>60</t>
  </si>
  <si>
    <t>735151355</t>
  </si>
  <si>
    <t>Otopná tělesa panelová dvoudesková PN 1,0 MPa, T do 110°C bez přídavné přestupní plochy výšky tělesa 500 mm stavební délky / výkonu 800 mm / 670 W</t>
  </si>
  <si>
    <t>-802456885</t>
  </si>
  <si>
    <t>https://podminky.urs.cz/item/CS_URS_2026_01/735151355</t>
  </si>
  <si>
    <t>61</t>
  </si>
  <si>
    <t>735151359</t>
  </si>
  <si>
    <t>Otopná tělesa panelová dvoudesková PN 1,0 MPa, T do 110°C bez přídavné přestupní plochy výšky tělesa 500 mm stavební délky / výkonu 1200 mm / 1006 W</t>
  </si>
  <si>
    <t>2035103759</t>
  </si>
  <si>
    <t>https://podminky.urs.cz/item/CS_URS_2026_01/735151359</t>
  </si>
  <si>
    <t>62</t>
  </si>
  <si>
    <t>735151360</t>
  </si>
  <si>
    <t>Otopná tělesa panelová dvoudesková PN 1,0 MPa, T do 110°C bez přídavné přestupní plochy výšky tělesa 500 mm stavební délky / výkonu 1400 mm / 1173 W</t>
  </si>
  <si>
    <t>1104512079</t>
  </si>
  <si>
    <t>https://podminky.urs.cz/item/CS_URS_2026_01/735151360</t>
  </si>
  <si>
    <t>63</t>
  </si>
  <si>
    <t>735164251</t>
  </si>
  <si>
    <t>Otopná tělesa trubková přímotopná elektrická na stěnu výšky tělesa 1215 mm, délky 450 mm</t>
  </si>
  <si>
    <t>-403162626</t>
  </si>
  <si>
    <t>https://podminky.urs.cz/item/CS_URS_2026_01/735164251</t>
  </si>
  <si>
    <t>64</t>
  </si>
  <si>
    <t>998735201</t>
  </si>
  <si>
    <t>Přesun hmot pro otopná tělesa stanovený procentní sazbou (%) z ceny vodorovná dopravní vzdálenost do 50 m základní v objektech výšky do 6 m</t>
  </si>
  <si>
    <t>1231415312</t>
  </si>
  <si>
    <t>https://podminky.urs.cz/item/CS_URS_2026_01/998735201</t>
  </si>
  <si>
    <t>65</t>
  </si>
  <si>
    <t>998735311</t>
  </si>
  <si>
    <t>Přesun hmot pro otopná tělesa stanovený procentní sazbou (%) z ceny vodorovná dopravní vzdálenost do 50 m ruční (bez užití mechanizace) v objektech výšky do 6 m</t>
  </si>
  <si>
    <t>-1330419190</t>
  </si>
  <si>
    <t>https://podminky.urs.cz/item/CS_URS_2026_01/998735311</t>
  </si>
  <si>
    <t>741</t>
  </si>
  <si>
    <t>Elektroinstalace - silnoproud</t>
  </si>
  <si>
    <t>66</t>
  </si>
  <si>
    <t>741371871</t>
  </si>
  <si>
    <t>Demontáž svítidel bez zachování funkčnosti (do suti) interiérových se standardní paticí (E27, T5, GU10) nebo integrovaným zdrojem LED skleněných lustrového typu do 2 zdrojů</t>
  </si>
  <si>
    <t>883502345</t>
  </si>
  <si>
    <t>67</t>
  </si>
  <si>
    <t>741372022</t>
  </si>
  <si>
    <t>Montáž svítidel s integrovaným zdrojem LED se zapojením vodičů interiérových přisazených nástěnných hranatých nebo kruhových, plochy přes 0,09 do 0,36 m2</t>
  </si>
  <si>
    <t>-807881233</t>
  </si>
  <si>
    <t>https://podminky.urs.cz/item/CS_URS_2026_01/741372022</t>
  </si>
  <si>
    <t>68</t>
  </si>
  <si>
    <t>34825003</t>
  </si>
  <si>
    <t>svítidlo interiérové stropní přisazené kruhové D 300-450mm 1900-2500lm</t>
  </si>
  <si>
    <t>-996469872</t>
  </si>
  <si>
    <t>69</t>
  </si>
  <si>
    <t>741372062</t>
  </si>
  <si>
    <t>Montáž svítidel s integrovaným zdrojem LED se zapojením vodičů interiérových přisazených stropních hranatých nebo kruhových plochy přes 0,09 do 0,36 m2</t>
  </si>
  <si>
    <t>271444031</t>
  </si>
  <si>
    <t>https://podminky.urs.cz/item/CS_URS_2026_01/741372062</t>
  </si>
  <si>
    <t>70</t>
  </si>
  <si>
    <t>1130080582</t>
  </si>
  <si>
    <t>71</t>
  </si>
  <si>
    <t>741372102</t>
  </si>
  <si>
    <t>Montáž svítidel s integrovaným zdrojem LED se zapojením vodičů interiérových vestavných stropních páskových</t>
  </si>
  <si>
    <t>1122507244</t>
  </si>
  <si>
    <t>https://podminky.urs.cz/item/CS_URS_2026_01/741372102</t>
  </si>
  <si>
    <t>Kuchyňská linka</t>
  </si>
  <si>
    <t>2,08</t>
  </si>
  <si>
    <t>72</t>
  </si>
  <si>
    <t>34774013</t>
  </si>
  <si>
    <t>LED pásek 12V 10-20W/m</t>
  </si>
  <si>
    <t>1067679936</t>
  </si>
  <si>
    <t>2,08*1,08 'Přepočtené koeficientem množství</t>
  </si>
  <si>
    <t>73</t>
  </si>
  <si>
    <t>741R1</t>
  </si>
  <si>
    <t>Úprava elektroinstalace navázána na úpravu vnitřní dispozice bytu</t>
  </si>
  <si>
    <t>-201492090</t>
  </si>
  <si>
    <t>Nové světelné a zásuvkové rozvody elektroinstalací</t>
  </si>
  <si>
    <t>Nová rozvodnice</t>
  </si>
  <si>
    <t>Výměna bytového rozvaděče</t>
  </si>
  <si>
    <t>74</t>
  </si>
  <si>
    <t>998741201</t>
  </si>
  <si>
    <t>Přesun hmot pro silnoproud stanovený procentní sazbou (%) z ceny vodorovná dopravní vzdálenost do 50 m základní v objektech výšky do 6 m</t>
  </si>
  <si>
    <t>177472830</t>
  </si>
  <si>
    <t>https://podminky.urs.cz/item/CS_URS_2026_01/998741201</t>
  </si>
  <si>
    <t>75</t>
  </si>
  <si>
    <t>998741311</t>
  </si>
  <si>
    <t>Přesun hmot pro silnoproud stanovený procentní sazbou (%) z ceny vodorovná dopravní vzdálenost do 50 m ruční (bez užití mechanizace) v objektech výšky do 6 m</t>
  </si>
  <si>
    <t>36156148</t>
  </si>
  <si>
    <t>https://podminky.urs.cz/item/CS_URS_2026_01/998741311</t>
  </si>
  <si>
    <t>751</t>
  </si>
  <si>
    <t>Vzduchotechnika</t>
  </si>
  <si>
    <t>76</t>
  </si>
  <si>
    <t>751111012</t>
  </si>
  <si>
    <t>Montáž ventilátoru axiálního nízkotlakého nástěnného základního, průměru přes 100 do 200 mm</t>
  </si>
  <si>
    <t>-1186193547</t>
  </si>
  <si>
    <t>https://podminky.urs.cz/item/CS_URS_2026_01/751111012</t>
  </si>
  <si>
    <t>77</t>
  </si>
  <si>
    <t>42914501</t>
  </si>
  <si>
    <t>ventilátor axiální tichý malý plastový IP45 výkon 8-13W D 100mm</t>
  </si>
  <si>
    <t>1570987546</t>
  </si>
  <si>
    <t>78</t>
  </si>
  <si>
    <t>998751201</t>
  </si>
  <si>
    <t>Přesun hmot pro vzduchotechniku stanovený procentní sazbou (%) z ceny vodorovná dopravní vzdálenost do 50 m základní v objektech výšky do 12 m</t>
  </si>
  <si>
    <t>-808124808</t>
  </si>
  <si>
    <t>https://podminky.urs.cz/item/CS_URS_2026_01/998751201</t>
  </si>
  <si>
    <t>79</t>
  </si>
  <si>
    <t>998751311</t>
  </si>
  <si>
    <t>Přesun hmot pro vzduchotechniku stanovený procentní sazbou (%) z ceny vodorovná dopravní vzdálenost do 50 m ruční (bez užití mechanizace) v objektech výšky do 12 m</t>
  </si>
  <si>
    <t>-2126036599</t>
  </si>
  <si>
    <t>https://podminky.urs.cz/item/CS_URS_2026_01/998751311</t>
  </si>
  <si>
    <t>766</t>
  </si>
  <si>
    <t>Konstrukce truhlářské</t>
  </si>
  <si>
    <t>80</t>
  </si>
  <si>
    <t>766621820</t>
  </si>
  <si>
    <t>Demontáž okenních konstrukcí k opětovnému použití kování závěsu</t>
  </si>
  <si>
    <t>-1830568795</t>
  </si>
  <si>
    <t>https://podminky.urs.cz/item/CS_URS_2026_01/766621820</t>
  </si>
  <si>
    <t>Odstranění garnýží</t>
  </si>
  <si>
    <t>3"míst.č. 1.2, 1.3, 1.4</t>
  </si>
  <si>
    <t>81</t>
  </si>
  <si>
    <t>766660001</t>
  </si>
  <si>
    <t>Montáž dveřních křídel dřevěných nebo plastových otevíravých do ocelové zárubně povrchově upravených jednokřídlových, šířky do 800 mm</t>
  </si>
  <si>
    <t>1451888929</t>
  </si>
  <si>
    <t>https://podminky.urs.cz/item/CS_URS_2026_01/766660001</t>
  </si>
  <si>
    <t>82</t>
  </si>
  <si>
    <t>61162080</t>
  </si>
  <si>
    <t>dveře jednokřídlé voštinové povrch laminátový částečně prosklené 800x1970-2100mm</t>
  </si>
  <si>
    <t>-684212206</t>
  </si>
  <si>
    <t>Dveře ozn.: D2</t>
  </si>
  <si>
    <t>83</t>
  </si>
  <si>
    <t>61162074</t>
  </si>
  <si>
    <t>dveře jednokřídlé voštinové povrch laminátový plné 800x1970-2100mm</t>
  </si>
  <si>
    <t>797073979</t>
  </si>
  <si>
    <t>Dveře ozn.: D3</t>
  </si>
  <si>
    <t>84</t>
  </si>
  <si>
    <t>61162079</t>
  </si>
  <si>
    <t>dveře jednokřídlé voštinové povrch laminátový částečně prosklené 700x1970-2100mm</t>
  </si>
  <si>
    <t>1372749963</t>
  </si>
  <si>
    <t>Dveře ozn.: D4</t>
  </si>
  <si>
    <t>85</t>
  </si>
  <si>
    <t>61162072</t>
  </si>
  <si>
    <t>dveře jednokřídlé voštinové povrch laminátový plné 600x1970-2100mm</t>
  </si>
  <si>
    <t>1451430916</t>
  </si>
  <si>
    <t>Dveře ozn.: D5, D6</t>
  </si>
  <si>
    <t>86</t>
  </si>
  <si>
    <t>766660021</t>
  </si>
  <si>
    <t>Montáž dveřních křídel dřevěných nebo plastových otevíravých do ocelové zárubně protipožárních jednokřídlových, šířky do 800 mm</t>
  </si>
  <si>
    <t>-1833682004</t>
  </si>
  <si>
    <t>https://podminky.urs.cz/item/CS_URS_2026_01/766660021</t>
  </si>
  <si>
    <t>Vchodové dveře</t>
  </si>
  <si>
    <t>87</t>
  </si>
  <si>
    <t>61162098</t>
  </si>
  <si>
    <t>dveře jednokřídlé dřevotřískové protipožární EI (EW) 30 D3 povrch laminátový plné 800x1970-2100mm</t>
  </si>
  <si>
    <t>622878514</t>
  </si>
  <si>
    <t>88</t>
  </si>
  <si>
    <t>766660729</t>
  </si>
  <si>
    <t>Montáž dveřních doplňků dveřního kování interiérového štítku s klikou</t>
  </si>
  <si>
    <t>1314856605</t>
  </si>
  <si>
    <t>https://podminky.urs.cz/item/CS_URS_2026_01/766660729</t>
  </si>
  <si>
    <t>Dveře ozn.: D2, D3, D4</t>
  </si>
  <si>
    <t>89</t>
  </si>
  <si>
    <t>54914123</t>
  </si>
  <si>
    <t>dveřní kování interiérové rozetové klika/klika</t>
  </si>
  <si>
    <t>621787650</t>
  </si>
  <si>
    <t>90</t>
  </si>
  <si>
    <t>766660730</t>
  </si>
  <si>
    <t>Montáž dveřních doplňků dveřního kování interiérového WC kliky se zámkem</t>
  </si>
  <si>
    <t>-1338370475</t>
  </si>
  <si>
    <t>https://podminky.urs.cz/item/CS_URS_2026_01/766660730</t>
  </si>
  <si>
    <t>91</t>
  </si>
  <si>
    <t>54914128</t>
  </si>
  <si>
    <t>dveřní kování interiérové rozetové spodní pro WC</t>
  </si>
  <si>
    <t>-563063811</t>
  </si>
  <si>
    <t>92</t>
  </si>
  <si>
    <t>766691914</t>
  </si>
  <si>
    <t>Ostatní práce vyvěšení nebo zavěšení křídel dřevěných dveřních, plochy do 2 m2</t>
  </si>
  <si>
    <t>874017742</t>
  </si>
  <si>
    <t>https://podminky.urs.cz/item/CS_URS_2026_01/766691914</t>
  </si>
  <si>
    <t>93</t>
  </si>
  <si>
    <t>766695213</t>
  </si>
  <si>
    <t>Montáž ostatních truhlářských konstrukcí prahů dveří jednokřídlových, šířky přes 100 mm</t>
  </si>
  <si>
    <t>-1027917594</t>
  </si>
  <si>
    <t>Práh vstupních dveří</t>
  </si>
  <si>
    <t>94</t>
  </si>
  <si>
    <t>61187161</t>
  </si>
  <si>
    <t>práh dveřní dřevěný dubový tl 20mm dl 820mm š 150mm</t>
  </si>
  <si>
    <t>-304390587</t>
  </si>
  <si>
    <t>95</t>
  </si>
  <si>
    <t>766812840</t>
  </si>
  <si>
    <t>Demontáž kuchyňských linek dřevěných nebo kovových včetně skříněk uchycených na stěně, délky přes 1800 do 2100 mm</t>
  </si>
  <si>
    <t>-960378410</t>
  </si>
  <si>
    <t>https://podminky.urs.cz/item/CS_URS_2026_01/766812840</t>
  </si>
  <si>
    <t>96</t>
  </si>
  <si>
    <t>766825811</t>
  </si>
  <si>
    <t>Demontáž nábytku vestavěného skříní jednokřídlových</t>
  </si>
  <si>
    <t>-1868367789</t>
  </si>
  <si>
    <t>https://podminky.urs.cz/item/CS_URS_2026_01/766825811</t>
  </si>
  <si>
    <t>1"míst.č. 1.4</t>
  </si>
  <si>
    <t>97</t>
  </si>
  <si>
    <t>766825821</t>
  </si>
  <si>
    <t>Demontáž nábytku vestavěného skříní dvoukřídlových</t>
  </si>
  <si>
    <t>1625814477</t>
  </si>
  <si>
    <t>https://podminky.urs.cz/item/CS_URS_2026_01/766825821</t>
  </si>
  <si>
    <t>1"míst.č. 1.1</t>
  </si>
  <si>
    <t>98</t>
  </si>
  <si>
    <t>766811115</t>
  </si>
  <si>
    <t>Montáž kuchyňských linek korpusu spodních skříněk na nožičky (včetně vyrovnání), šířky jednoho dílu do 600 mm</t>
  </si>
  <si>
    <t>-1474150922</t>
  </si>
  <si>
    <t>99</t>
  </si>
  <si>
    <t>766811141</t>
  </si>
  <si>
    <t>Montáž kuchyňských linek korpusu Příplatek k ceně za usazení vestavěných spotřebičů trouby</t>
  </si>
  <si>
    <t>-1617587346</t>
  </si>
  <si>
    <t>100</t>
  </si>
  <si>
    <t>766811144</t>
  </si>
  <si>
    <t>Montáž kuchyňských linek korpusu Příplatek k ceně za usazení vestavěných spotřebičů digestoře</t>
  </si>
  <si>
    <t>1312829811</t>
  </si>
  <si>
    <t>101</t>
  </si>
  <si>
    <t>766811151</t>
  </si>
  <si>
    <t>Montáž kuchyňských linek korpusu horních skříněk šroubovaných na stěnu, šířky jednoho dílu do 600 mm</t>
  </si>
  <si>
    <t>-532251687</t>
  </si>
  <si>
    <t>102</t>
  </si>
  <si>
    <t>766811213</t>
  </si>
  <si>
    <t>Montáž kuchyňských linek pracovní desky bez výřezu, délky jednoho dílu přes 2000 do 4000 mm</t>
  </si>
  <si>
    <t>-1274852361</t>
  </si>
  <si>
    <t>103</t>
  </si>
  <si>
    <t>766811221</t>
  </si>
  <si>
    <t>Montáž kuchyňských linek pracovní desky Příplatek k ceně za vyřezání otvoru (včetně zaměření)</t>
  </si>
  <si>
    <t>2133028123</t>
  </si>
  <si>
    <t>104</t>
  </si>
  <si>
    <t>766811222</t>
  </si>
  <si>
    <t>Montáž kuchyňských linek pracovní desky Příplatek k ceně za usazení varné desky (včetně silikonu)</t>
  </si>
  <si>
    <t>-187499116</t>
  </si>
  <si>
    <t>105</t>
  </si>
  <si>
    <t>766811223</t>
  </si>
  <si>
    <t>Montáž kuchyňských linek pracovní desky Příplatek k ceně za usazení dřezu (včetně silikonu)</t>
  </si>
  <si>
    <t>-1930935892</t>
  </si>
  <si>
    <t>106</t>
  </si>
  <si>
    <t>766811233</t>
  </si>
  <si>
    <t>Montáž kuchyňských linek zádové desky bez výřezu, délky jednoho dílu přes 2000 do 4000 mm</t>
  </si>
  <si>
    <t>-1223775516</t>
  </si>
  <si>
    <t>107</t>
  </si>
  <si>
    <t>766811239</t>
  </si>
  <si>
    <t>Montáž kuchyňských linek zádové desky Příplatek k ceně za vyřezání otvoru (včetně zaměření) např. na zásuvku</t>
  </si>
  <si>
    <t>362718118</t>
  </si>
  <si>
    <t>108</t>
  </si>
  <si>
    <t>766811311</t>
  </si>
  <si>
    <t>Montáž kuchyňských linek dvířek spodních skříněk plných</t>
  </si>
  <si>
    <t>-370371455</t>
  </si>
  <si>
    <t>109</t>
  </si>
  <si>
    <t>766811352</t>
  </si>
  <si>
    <t>Montáž kuchyňských linek dvířek horních skříněk částečně prosklených</t>
  </si>
  <si>
    <t>-1311855354</t>
  </si>
  <si>
    <t>110</t>
  </si>
  <si>
    <t>766811421</t>
  </si>
  <si>
    <t>Montáž kuchyňských linek lišty plastové zaklapávací</t>
  </si>
  <si>
    <t>96064852</t>
  </si>
  <si>
    <t>111</t>
  </si>
  <si>
    <t>766-01</t>
  </si>
  <si>
    <t>Sestava kuchyňské linky délky 2,08 m</t>
  </si>
  <si>
    <t>145225970</t>
  </si>
  <si>
    <t>Obsah dodávky:</t>
  </si>
  <si>
    <t>Spodní skříňky o celkové délce 2 080mm</t>
  </si>
  <si>
    <t>Horné skříňky zavěšené o celkové delce 2 080mm</t>
  </si>
  <si>
    <t>Zádová krycí deska</t>
  </si>
  <si>
    <t>Pracovní deska o celkové délce 2 080mm</t>
  </si>
  <si>
    <t>Kuchyňská digestoř s odtahem do VZT potrubí</t>
  </si>
  <si>
    <t>Sklokeramická varná deska</t>
  </si>
  <si>
    <t>Vestavná elektrická trouba</t>
  </si>
  <si>
    <t>Koutová zaklapávací lišta délky 2 080mm</t>
  </si>
  <si>
    <t>112</t>
  </si>
  <si>
    <t>766821111</t>
  </si>
  <si>
    <t>Montáž nábytku vestavěného korpusu skříně policové jednokřídlové</t>
  </si>
  <si>
    <t>-1491278383</t>
  </si>
  <si>
    <t>113</t>
  </si>
  <si>
    <t>766821142</t>
  </si>
  <si>
    <t>Montáž nábytku vestavěného dveří otvíravých</t>
  </si>
  <si>
    <t>2131552140</t>
  </si>
  <si>
    <t>https://podminky.urs.cz/item/CS_URS_2026_01/766821142</t>
  </si>
  <si>
    <t>114</t>
  </si>
  <si>
    <t>766-02</t>
  </si>
  <si>
    <t>Sestava vestavěné spižní skříně</t>
  </si>
  <si>
    <t>1618762691</t>
  </si>
  <si>
    <t>Vestavěná kuchyňská spíž o rozměrech 600x600x2600 mm</t>
  </si>
  <si>
    <t>115</t>
  </si>
  <si>
    <t>766821112</t>
  </si>
  <si>
    <t>Montáž nábytku vestavěného korpusu skříně policové dvoukřídlové</t>
  </si>
  <si>
    <t>1547436704</t>
  </si>
  <si>
    <t>116</t>
  </si>
  <si>
    <t>766821141</t>
  </si>
  <si>
    <t>Montáž nábytku vestavěného dveří posuvných</t>
  </si>
  <si>
    <t>1797575685</t>
  </si>
  <si>
    <t>117</t>
  </si>
  <si>
    <t>766-03</t>
  </si>
  <si>
    <t>Sestava vestavěné dvoukřídlové skříně</t>
  </si>
  <si>
    <t>-1243139609</t>
  </si>
  <si>
    <t>vestavěná skříň na chodbu o rozměru 800x600x2600mm</t>
  </si>
  <si>
    <t>118</t>
  </si>
  <si>
    <t>998766201</t>
  </si>
  <si>
    <t>Přesun hmot pro konstrukce truhlářské stanovený procentní sazbou (%) z ceny vodorovná dopravní vzdálenost do 50 m základní v objektech výšky do 6 m</t>
  </si>
  <si>
    <t>1049577946</t>
  </si>
  <si>
    <t>https://podminky.urs.cz/item/CS_URS_2026_01/998766201</t>
  </si>
  <si>
    <t>119</t>
  </si>
  <si>
    <t>998766311</t>
  </si>
  <si>
    <t>Přesun hmot pro konstrukce truhlářské stanovený procentní sazbou (%) z ceny vodorovná dopravní vzdálenost do 50 m ruční (bez užití mechanizace) v objektech výšky do 6 m</t>
  </si>
  <si>
    <t>-2000550488</t>
  </si>
  <si>
    <t>https://podminky.urs.cz/item/CS_URS_2026_01/998766311</t>
  </si>
  <si>
    <t>767</t>
  </si>
  <si>
    <t>Konstrukce zámečnické</t>
  </si>
  <si>
    <t>120</t>
  </si>
  <si>
    <t>767646412</t>
  </si>
  <si>
    <t>Montáž revizních dveří a dvířek hliníkových, ocelových nebo plastových s rámem jednokřídlových, plochy přes 0,5 do 1 m2</t>
  </si>
  <si>
    <t>-1905432634</t>
  </si>
  <si>
    <t>https://podminky.urs.cz/item/CS_URS_2026_01/767646412</t>
  </si>
  <si>
    <t>0,6*0,9</t>
  </si>
  <si>
    <t>121</t>
  </si>
  <si>
    <t>56245701R</t>
  </si>
  <si>
    <t>dvířka revizní 600x900 bílá</t>
  </si>
  <si>
    <t>956033837</t>
  </si>
  <si>
    <t>122</t>
  </si>
  <si>
    <t>998767201</t>
  </si>
  <si>
    <t>Přesun hmot pro zámečnické konstrukce stanovený procentní sazbou (%) z ceny vodorovná dopravní vzdálenost do 50 m základní v objektech výšky do 6 m</t>
  </si>
  <si>
    <t>1667229693</t>
  </si>
  <si>
    <t>https://podminky.urs.cz/item/CS_URS_2026_01/998767201</t>
  </si>
  <si>
    <t>123</t>
  </si>
  <si>
    <t>998767311</t>
  </si>
  <si>
    <t>Přesun hmot pro zámečnické konstrukce stanovený procentní sazbou (%) z ceny vodorovná dopravní vzdálenost do 50 m ruční (bez užití mechanizace) v objektech výšky do 6 m</t>
  </si>
  <si>
    <t>928000861</t>
  </si>
  <si>
    <t>https://podminky.urs.cz/item/CS_URS_2026_01/998767311</t>
  </si>
  <si>
    <t>771</t>
  </si>
  <si>
    <t>Podlahy z dlaždic</t>
  </si>
  <si>
    <t>124</t>
  </si>
  <si>
    <t>771111011</t>
  </si>
  <si>
    <t>Příprava podkladu před provedením dlažby vysátí podlah</t>
  </si>
  <si>
    <t>-639539033</t>
  </si>
  <si>
    <t>125</t>
  </si>
  <si>
    <t>771121011</t>
  </si>
  <si>
    <t>Příprava podkladu před provedením dlažby nátěr penetrační na podlahu</t>
  </si>
  <si>
    <t>-87735343</t>
  </si>
  <si>
    <t>126</t>
  </si>
  <si>
    <t>771151011</t>
  </si>
  <si>
    <t>Příprava podkladu před provedením dlažby samonivelační stěrka min. pevnosti 20 MPa, tloušťky do 3 mm</t>
  </si>
  <si>
    <t>-1832281213</t>
  </si>
  <si>
    <t>127</t>
  </si>
  <si>
    <t>771573810</t>
  </si>
  <si>
    <t>Demontáž podlah z dlaždic keramických lepených</t>
  </si>
  <si>
    <t>2051647384</t>
  </si>
  <si>
    <t>https://podminky.urs.cz/item/CS_URS_2026_01/771573810</t>
  </si>
  <si>
    <t>1,89"míst.č. 1.6</t>
  </si>
  <si>
    <t>128</t>
  </si>
  <si>
    <t>771574112</t>
  </si>
  <si>
    <t>Montáž podlah z dlaždic keramických lepených cementovým flexibilním lepidlem hladkých, tloušťky do 10 mm přes 9 do 12 ks/m2</t>
  </si>
  <si>
    <t>-941675047</t>
  </si>
  <si>
    <t>-0,78"sprchový kout</t>
  </si>
  <si>
    <t>129</t>
  </si>
  <si>
    <t>59761135</t>
  </si>
  <si>
    <t>dlažba keramická slinutá nemrazuvzdorná povrch hladký/matný tl do 10mm přes 9 do 12ks/m2</t>
  </si>
  <si>
    <t>-381509670</t>
  </si>
  <si>
    <t>3,08*1,2 'Přepočtené koeficientem množství</t>
  </si>
  <si>
    <t>130</t>
  </si>
  <si>
    <t>771577111</t>
  </si>
  <si>
    <t>Montáž podlah z dlaždic keramických lepených cementovým flexibilním lepidlem Příplatek k cenám za plochu do 5 m2 jednotlivě</t>
  </si>
  <si>
    <t>1288773428</t>
  </si>
  <si>
    <t>131</t>
  </si>
  <si>
    <t>771591112</t>
  </si>
  <si>
    <t>Izolace podlahy pod dlažbu nátěrem nebo stěrkou ve dvou vrstvách</t>
  </si>
  <si>
    <t>-957763441</t>
  </si>
  <si>
    <t>2,87"míst.č. 1.6</t>
  </si>
  <si>
    <t>132</t>
  </si>
  <si>
    <t>771591115</t>
  </si>
  <si>
    <t>Podlahy - dokončovací práce spárování silikonem</t>
  </si>
  <si>
    <t>1840113564</t>
  </si>
  <si>
    <t>Spára mezi dlažbou a obkladem</t>
  </si>
  <si>
    <t>4-0,6"míst.č. 1.5</t>
  </si>
  <si>
    <t>6,57-0,6"míst.č. 1.6</t>
  </si>
  <si>
    <t>133</t>
  </si>
  <si>
    <t>771591241</t>
  </si>
  <si>
    <t>Izolace podlahy pod dlažbu těsnícími izolačními pásy vnitřní kout</t>
  </si>
  <si>
    <t>1355655394</t>
  </si>
  <si>
    <t>4"míst.č. 1.6</t>
  </si>
  <si>
    <t>134</t>
  </si>
  <si>
    <t>771591264</t>
  </si>
  <si>
    <t>Izolace podlahy pod dlažbu těsnícími izolačními pásy mezi podlahou a stěnu</t>
  </si>
  <si>
    <t>75160991</t>
  </si>
  <si>
    <t>135</t>
  </si>
  <si>
    <t>771592011</t>
  </si>
  <si>
    <t>Čištění vnitřních ploch po položení dlažby podlah nebo schodišť chemickými prostředky</t>
  </si>
  <si>
    <t>936247054</t>
  </si>
  <si>
    <t>136</t>
  </si>
  <si>
    <t>998771201</t>
  </si>
  <si>
    <t>Přesun hmot pro podlahy z dlaždic stanovený procentní sazbou (%) z ceny vodorovná dopravní vzdálenost do 50 m základní v objektech výšky do 6 m</t>
  </si>
  <si>
    <t>-1070883933</t>
  </si>
  <si>
    <t>https://podminky.urs.cz/item/CS_URS_2026_01/998771201</t>
  </si>
  <si>
    <t>137</t>
  </si>
  <si>
    <t>998771311</t>
  </si>
  <si>
    <t>Přesun hmot pro podlahy z dlaždic stanovený procentní sazbou (%) z ceny vodorovná dopravní vzdálenost do 50 m ruční (bez užití mechanizace) v objektech výšky do 6 m</t>
  </si>
  <si>
    <t>-859176007</t>
  </si>
  <si>
    <t>https://podminky.urs.cz/item/CS_URS_2026_01/998771311</t>
  </si>
  <si>
    <t>775</t>
  </si>
  <si>
    <t>Podlahy skládané</t>
  </si>
  <si>
    <t>138</t>
  </si>
  <si>
    <t>775413411</t>
  </si>
  <si>
    <t>Montáž lišt obvodových nebo soklíků vrtaných</t>
  </si>
  <si>
    <t>-507880953</t>
  </si>
  <si>
    <t>13,9-(0,9*3+0,8+0,7*2)"míst.č. 1.1</t>
  </si>
  <si>
    <t>18-(0,9)"míst.č. 1.2</t>
  </si>
  <si>
    <t>14,69-(0,9)"míst.č. 1.3</t>
  </si>
  <si>
    <t>9,72-(0,8)"míst.č. 1.4</t>
  </si>
  <si>
    <t>139</t>
  </si>
  <si>
    <t>61418113</t>
  </si>
  <si>
    <t>lišta podlahová dřevěná dub 7x43mm</t>
  </si>
  <si>
    <t>-720717679</t>
  </si>
  <si>
    <t>48,81*1,08 'Přepočtené koeficientem množství</t>
  </si>
  <si>
    <t>140</t>
  </si>
  <si>
    <t>775429121</t>
  </si>
  <si>
    <t>Montáž lišt přechodových nebo náběhových vrtaných</t>
  </si>
  <si>
    <t>-164844626</t>
  </si>
  <si>
    <t>0,8*2+0,7+0,6*2</t>
  </si>
  <si>
    <t>141</t>
  </si>
  <si>
    <t>55343118</t>
  </si>
  <si>
    <t>profil přechodový Al narážecí 40mm bronz</t>
  </si>
  <si>
    <t>-1087858749</t>
  </si>
  <si>
    <t>3,5*1,08 'Přepočtené koeficientem množství</t>
  </si>
  <si>
    <t>142</t>
  </si>
  <si>
    <t>775541121</t>
  </si>
  <si>
    <t>Montáž podlah z laminátových, dýhovaných nebo vícevrstvých dřevěných dílců se zámkovým spojem (click systém) zaklapnutých šířky dílce do 150 mm</t>
  </si>
  <si>
    <t>1814087336</t>
  </si>
  <si>
    <t>https://podminky.urs.cz/item/CS_URS_2026_01/775541121</t>
  </si>
  <si>
    <t>143</t>
  </si>
  <si>
    <t>61198007</t>
  </si>
  <si>
    <t>podlaha plovoucí laminátová spoj zaklapnutím tř 32 tl 8mm</t>
  </si>
  <si>
    <t>1189577650</t>
  </si>
  <si>
    <t>46,48*1,08 'Přepočtené koeficientem množství</t>
  </si>
  <si>
    <t>144</t>
  </si>
  <si>
    <t>775591191</t>
  </si>
  <si>
    <t>Příprava podkladu skládaných podlah montáž podložky vyrovnávací a tlumící</t>
  </si>
  <si>
    <t>67415056</t>
  </si>
  <si>
    <t>https://podminky.urs.cz/item/CS_URS_2026_01/775591191</t>
  </si>
  <si>
    <t>145</t>
  </si>
  <si>
    <t>60715152</t>
  </si>
  <si>
    <t>deska dřevovláknitá zvukově izolační tl 5,5mm</t>
  </si>
  <si>
    <t>-1331670173</t>
  </si>
  <si>
    <t>146</t>
  </si>
  <si>
    <t>998775201</t>
  </si>
  <si>
    <t>Přesun hmot pro podlahy a obklady skládané stanovený procentní sazbou (%) z ceny vodorovná dopravní vzdálenost do 50 m základní v objektech výšky do 6 m</t>
  </si>
  <si>
    <t>-535313457</t>
  </si>
  <si>
    <t>https://podminky.urs.cz/item/CS_URS_2026_01/998775201</t>
  </si>
  <si>
    <t>147</t>
  </si>
  <si>
    <t>998775311</t>
  </si>
  <si>
    <t>Přesun hmot pro podlahy a obklady skládané stanovený procentní sazbou (%) z ceny vodorovná dopravní vzdálenost do 50 m ruční (bez užití mechanizace) v objektech výšky do 6 m</t>
  </si>
  <si>
    <t>1980924563</t>
  </si>
  <si>
    <t>https://podminky.urs.cz/item/CS_URS_2026_01/998775311</t>
  </si>
  <si>
    <t>776</t>
  </si>
  <si>
    <t>Podlahy povlakové</t>
  </si>
  <si>
    <t>148</t>
  </si>
  <si>
    <t>776201811</t>
  </si>
  <si>
    <t>Demontáž povlakových podlahovin lepených ručně bez podložky</t>
  </si>
  <si>
    <t>1954386132</t>
  </si>
  <si>
    <t>https://podminky.urs.cz/item/CS_URS_2026_01/776201811</t>
  </si>
  <si>
    <t>6,96"míst.č. 1.1</t>
  </si>
  <si>
    <t>7,54"míst.č. 1.4</t>
  </si>
  <si>
    <t>0,97"míst.č. 1.5</t>
  </si>
  <si>
    <t>149</t>
  </si>
  <si>
    <t>776410811</t>
  </si>
  <si>
    <t>Demontáž soklíků nebo lišt pryžových nebo plastových</t>
  </si>
  <si>
    <t>-1899851694</t>
  </si>
  <si>
    <t>https://podminky.urs.cz/item/CS_URS_2026_01/776410811</t>
  </si>
  <si>
    <t>13,89-(0,92+0,9*2+0,8+0,7*2)"míst.č. 1.1</t>
  </si>
  <si>
    <t>9,86-(0,8)"míst.č. 1.4</t>
  </si>
  <si>
    <t>3,98-(0,7)"míst.č. 1.5</t>
  </si>
  <si>
    <t>150</t>
  </si>
  <si>
    <t>776991821</t>
  </si>
  <si>
    <t>Ostatní práce odstranění lepidla ručně z podlah</t>
  </si>
  <si>
    <t>2089886599</t>
  </si>
  <si>
    <t>https://podminky.urs.cz/item/CS_URS_2026_01/776991821</t>
  </si>
  <si>
    <t>151</t>
  </si>
  <si>
    <t>998776202</t>
  </si>
  <si>
    <t>Přesun hmot pro podlahy povlakové stanovený procentní sazbou (%) z ceny vodorovná dopravní vzdálenost do 50 m základní v objektech výšky přes 6 do 12 m</t>
  </si>
  <si>
    <t>-1937325602</t>
  </si>
  <si>
    <t>https://podminky.urs.cz/item/CS_URS_2026_01/998776202</t>
  </si>
  <si>
    <t>152</t>
  </si>
  <si>
    <t>998776312</t>
  </si>
  <si>
    <t>Přesun hmot pro podlahy povlakové stanovený procentní sazbou (%) z ceny vodorovná dopravní vzdálenost do 50 m ruční (bez užití mechanizace) v objektech výšky přes 6 do 12 m</t>
  </si>
  <si>
    <t>1018253700</t>
  </si>
  <si>
    <t>https://podminky.urs.cz/item/CS_URS_2026_01/998776312</t>
  </si>
  <si>
    <t>781</t>
  </si>
  <si>
    <t>Dokončovací práce - obklady</t>
  </si>
  <si>
    <t>153</t>
  </si>
  <si>
    <t>781111011</t>
  </si>
  <si>
    <t>Příprava podkladu před provedením obkladu oprášení (ometení) stěny</t>
  </si>
  <si>
    <t>237560217</t>
  </si>
  <si>
    <t>154</t>
  </si>
  <si>
    <t>781121011</t>
  </si>
  <si>
    <t>Příprava podkladu před provedením obkladu nátěr penetrační na stěnu</t>
  </si>
  <si>
    <t>639245716</t>
  </si>
  <si>
    <t>155</t>
  </si>
  <si>
    <t>781131112</t>
  </si>
  <si>
    <t>Izolace stěny pod obklad izolace nátěrem nebo stěrkou ve dvou vrstvách</t>
  </si>
  <si>
    <t>-1072667892</t>
  </si>
  <si>
    <t>Izolace stěn v koupelně</t>
  </si>
  <si>
    <t>(6,78*2)-(0,7*2)"míst.č. 3.6</t>
  </si>
  <si>
    <t>156</t>
  </si>
  <si>
    <t>781131232</t>
  </si>
  <si>
    <t>Izolace stěny pod obklad izolace těsnícími izolačními pásy pro styčné nebo dilatační spáry</t>
  </si>
  <si>
    <t>173180705</t>
  </si>
  <si>
    <t>Svislé kouty</t>
  </si>
  <si>
    <t>4*2</t>
  </si>
  <si>
    <t>157</t>
  </si>
  <si>
    <t>781131251</t>
  </si>
  <si>
    <t>Izolace stěny pod obklad izolace těsnícími izolačními pásy z manžety pro prostupy potrubí</t>
  </si>
  <si>
    <t>116215936</t>
  </si>
  <si>
    <t>Koupelna</t>
  </si>
  <si>
    <t>158</t>
  </si>
  <si>
    <t>781471810</t>
  </si>
  <si>
    <t>Demontáž obkladů z dlaždic keramických kladených do malty</t>
  </si>
  <si>
    <t>-1666529956</t>
  </si>
  <si>
    <t>(3,4*0,5+0,3*1,4)"míst.č. 1.4</t>
  </si>
  <si>
    <t>(6,65*2,37)-(0,7*2,02)"míst.č. 1.6</t>
  </si>
  <si>
    <t>159</t>
  </si>
  <si>
    <t>781473112</t>
  </si>
  <si>
    <t>Montáž keramických obkladů stěn lepených cementovým standardním lepidlem hladkých přes 9 do 12 ks/m2</t>
  </si>
  <si>
    <t>-2053269871</t>
  </si>
  <si>
    <t>160</t>
  </si>
  <si>
    <t>59761791</t>
  </si>
  <si>
    <t>obklad keramický nemrazuvzdorný povrch hladký/matný tl do 10mm přes 9 do 12ks/m2</t>
  </si>
  <si>
    <t>-1683589660</t>
  </si>
  <si>
    <t>18,76*1,15 'Přepočtené koeficientem množství</t>
  </si>
  <si>
    <t>161</t>
  </si>
  <si>
    <t>781472491</t>
  </si>
  <si>
    <t>Montáž keramických obkladů stěn lepených cementovým standardním lepidlem Příplatek k cenám za plochu do 10 m2 jednotlivě</t>
  </si>
  <si>
    <t>1503828560</t>
  </si>
  <si>
    <t>https://podminky.urs.cz/item/CS_URS_2026_01/781472491</t>
  </si>
  <si>
    <t>(4*2)-(0,7*2)"míst.č. 1.5</t>
  </si>
  <si>
    <t>162</t>
  </si>
  <si>
    <t>781495115</t>
  </si>
  <si>
    <t>Obklad - dokončující práce ostatní práce spárování silikonem</t>
  </si>
  <si>
    <t>1795955529</t>
  </si>
  <si>
    <t>Vnitřní svislé kouty</t>
  </si>
  <si>
    <t>4*2*2</t>
  </si>
  <si>
    <t>163</t>
  </si>
  <si>
    <t>781495141</t>
  </si>
  <si>
    <t>Obklad - dokončující práce průnik obkladem kruhový, bez izolace do DN 30</t>
  </si>
  <si>
    <t>130208914</t>
  </si>
  <si>
    <t>2+5</t>
  </si>
  <si>
    <t>164</t>
  </si>
  <si>
    <t>781495142</t>
  </si>
  <si>
    <t>Obklad - dokončující práce průnik obkladem kruhový, bez izolace přes DN 30 do DN 90</t>
  </si>
  <si>
    <t>1620114697</t>
  </si>
  <si>
    <t>2+2</t>
  </si>
  <si>
    <t>165</t>
  </si>
  <si>
    <t>781495211</t>
  </si>
  <si>
    <t>Čištění vnitřních ploch po provedení obkladu stěn chemickými prostředky</t>
  </si>
  <si>
    <t>-1830883886</t>
  </si>
  <si>
    <t>166</t>
  </si>
  <si>
    <t>998781201</t>
  </si>
  <si>
    <t>Přesun hmot pro obklady keramické stanovený procentní sazbou (%) z ceny vodorovná dopravní vzdálenost do 50 m základní v objektech výšky do 6 m</t>
  </si>
  <si>
    <t>189950520</t>
  </si>
  <si>
    <t>https://podminky.urs.cz/item/CS_URS_2026_01/998781201</t>
  </si>
  <si>
    <t>167</t>
  </si>
  <si>
    <t>998781311</t>
  </si>
  <si>
    <t>Přesun hmot pro obklady keramické stanovený procentní sazbou (%) z ceny vodorovná dopravní vzdálenost do 50 m ruční (bez užití mechanizace) v objektech výšky do 6 m</t>
  </si>
  <si>
    <t>-1951684695</t>
  </si>
  <si>
    <t>https://podminky.urs.cz/item/CS_URS_2026_01/998781311</t>
  </si>
  <si>
    <t>783</t>
  </si>
  <si>
    <t>Dokončovací práce - nátěry</t>
  </si>
  <si>
    <t>168</t>
  </si>
  <si>
    <t>783301311</t>
  </si>
  <si>
    <t>Příprava podkladu zámečnických konstrukcí před provedením nátěru odmaštění odmašťovačem vodou ředitelným</t>
  </si>
  <si>
    <t>246188489</t>
  </si>
  <si>
    <t>Ochrana stávajících zárubní</t>
  </si>
  <si>
    <t>((2,02*2+0,8)*(0,08+0,05*2))"dveře š. 700mm</t>
  </si>
  <si>
    <t>((2,02*2+0,9)*(0,08+0,05*2))*2"dveře š. 800mm</t>
  </si>
  <si>
    <t>((2,05*2+0,92)*(0,1+0,07*2))"dveře š. 800mm</t>
  </si>
  <si>
    <t>169</t>
  </si>
  <si>
    <t>783301401</t>
  </si>
  <si>
    <t>Příprava podkladu zámečnických konstrukcí před provedením nátěru ometení</t>
  </si>
  <si>
    <t>-1402109027</t>
  </si>
  <si>
    <t>170</t>
  </si>
  <si>
    <t>783322101</t>
  </si>
  <si>
    <t>Tmelení zámečnických konstrukcí včetně přebroušení tmelených míst, tmelem disperzním akrylátovým nebo latexovým</t>
  </si>
  <si>
    <t>-1817674038</t>
  </si>
  <si>
    <t>171</t>
  </si>
  <si>
    <t>783324101</t>
  </si>
  <si>
    <t>Základní nátěr zámečnických konstrukcí jednonásobný akrylátový</t>
  </si>
  <si>
    <t>-1786793791</t>
  </si>
  <si>
    <t>172</t>
  </si>
  <si>
    <t>783327101</t>
  </si>
  <si>
    <t>Krycí nátěr (email) zámečnických konstrukcí jednonásobný akrylátový</t>
  </si>
  <si>
    <t>-1230274778</t>
  </si>
  <si>
    <t>173</t>
  </si>
  <si>
    <t>783601713</t>
  </si>
  <si>
    <t>Příprava podkladu armatur a kovových potrubí před provedením nátěru potrubí do DN 50 mm odmaštěním, odmašťovačem vodou ředitelným</t>
  </si>
  <si>
    <t>-1873542350</t>
  </si>
  <si>
    <t>174</t>
  </si>
  <si>
    <t>783624551</t>
  </si>
  <si>
    <t>Základní nátěr armatur a kovových potrubí jednonásobný potrubí do DN 50 mm akrylátový</t>
  </si>
  <si>
    <t>-1448226256</t>
  </si>
  <si>
    <t>175</t>
  </si>
  <si>
    <t>783627602</t>
  </si>
  <si>
    <t>Krycí nátěr (email) armatur a kovových potrubí potrubí do DN 50 mm jednonásobný akrylátový tepelně odolný</t>
  </si>
  <si>
    <t>-1018528595</t>
  </si>
  <si>
    <t>176</t>
  </si>
  <si>
    <t>784171101</t>
  </si>
  <si>
    <t>Zakrytí nemalovaných ploch (materiál ve specifikaci) včetně pozdějšího odkrytí podlah</t>
  </si>
  <si>
    <t>-2019468063</t>
  </si>
  <si>
    <t>Podlahy</t>
  </si>
  <si>
    <t>177</t>
  </si>
  <si>
    <t>784171111</t>
  </si>
  <si>
    <t>Zakrytí nemalovaných ploch (materiál ve specifikaci) včetně pozdějšího odkrytí svislých ploch např. stěn, oken, dveří v místnostech výšky do 3,80</t>
  </si>
  <si>
    <t>-708206797</t>
  </si>
  <si>
    <t>Zakrytí dveří, oken a keramických obkladů</t>
  </si>
  <si>
    <t>(0,92*2,05+0,9*2,02*2+0,8*2,02+0,7*2,02*2)"míst.č. 1.1</t>
  </si>
  <si>
    <t>(0,9*2,02+2,4*1,55)"míst.č. 1.2</t>
  </si>
  <si>
    <t>(0,9*2,02+1,18*1,55)"míst.č. 1.3</t>
  </si>
  <si>
    <t>(0,8*2,02+1,18*1,55)"míst.č. 1.4</t>
  </si>
  <si>
    <t>(0,7*2,02)+(4*2)"míst.č. 1.5</t>
  </si>
  <si>
    <t>(0,7*2,02)+(6,75*2)"míst.č. 1.6</t>
  </si>
  <si>
    <t>178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</si>
  <si>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</si>
  <si>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</si>
  <si>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-2047383916</t>
  </si>
  <si>
    <t>Radiátory pod okny</t>
  </si>
  <si>
    <t>0,5*1,2+0,5*1,4+0,5*0,8</t>
  </si>
  <si>
    <t>2,08*2,1</t>
  </si>
  <si>
    <t>WC</t>
  </si>
  <si>
    <t>0,9*0,6</t>
  </si>
  <si>
    <t>Sprchový kout</t>
  </si>
  <si>
    <t>2,0*2</t>
  </si>
  <si>
    <t>Umyvadlo, umývátko</t>
  </si>
  <si>
    <t>0,6*0,5*2</t>
  </si>
  <si>
    <t>179</t>
  </si>
  <si>
    <t>28323156</t>
  </si>
  <si>
    <t>fólie pro malířské potřeby zakrývací tl 41µ 4x5m</t>
  </si>
  <si>
    <t>1137299292</t>
  </si>
  <si>
    <t>108,472*1,15 'Přepočtené koeficientem množství</t>
  </si>
  <si>
    <t>784</t>
  </si>
  <si>
    <t>Dokončovací práce - malby a tapety</t>
  </si>
  <si>
    <t>180</t>
  </si>
  <si>
    <t>784181101</t>
  </si>
  <si>
    <t>Penetrace podkladu jednonásobná základní akrylátová bezbarvá v místnostech výšky do 3,80 m</t>
  </si>
  <si>
    <t>-1477472128</t>
  </si>
  <si>
    <t>https://podminky.urs.cz/item/CS_URS_2026_01/784181101</t>
  </si>
  <si>
    <t>Stěny</t>
  </si>
  <si>
    <t>139,534</t>
  </si>
  <si>
    <t>Stropy</t>
  </si>
  <si>
    <t>Ostění</t>
  </si>
  <si>
    <t>4,248</t>
  </si>
  <si>
    <t>181</t>
  </si>
  <si>
    <t>784221101</t>
  </si>
  <si>
    <t>Malby z malířských směsí otěruvzdorných za sucha dvojnásobné, bílé za sucha otěruvzdorné dobře v místnostech výšky do 3,80 m</t>
  </si>
  <si>
    <t>-1633135003</t>
  </si>
  <si>
    <t>786</t>
  </si>
  <si>
    <t>Dokončovací práce - čalounické úpravy</t>
  </si>
  <si>
    <t>182</t>
  </si>
  <si>
    <t>786R1</t>
  </si>
  <si>
    <t>Demontáž vnitřních žaluzií</t>
  </si>
  <si>
    <t>1873224987</t>
  </si>
  <si>
    <t>SO02 - Vedlejší rozpočtové náklady</t>
  </si>
  <si>
    <t>OST - Ostatní náklady</t>
  </si>
  <si>
    <t>VRN -   Vedlejší rozpočtové náklady</t>
  </si>
  <si>
    <t>OST</t>
  </si>
  <si>
    <t>Ostatní náklady</t>
  </si>
  <si>
    <t>013254001</t>
  </si>
  <si>
    <t>Náklad na projektové práce pro zhotovení dokumentace skutečného provedení stavby (výkresová a textová část)</t>
  </si>
  <si>
    <t>262144</t>
  </si>
  <si>
    <t>-1226078851</t>
  </si>
  <si>
    <t>013254101</t>
  </si>
  <si>
    <t>Náklady na pořízení fotografií nebo videozáznamů zakrývaných konstrukcí a postupu výstavby.</t>
  </si>
  <si>
    <t>1168736361</t>
  </si>
  <si>
    <t>043103001</t>
  </si>
  <si>
    <t>Náklady na provedení zkoušek, revizí a měření, které jsou vyžadovány v technických normách a dalších předpisech ve vztahu k prováděným pracím, dodávkám a službám.</t>
  </si>
  <si>
    <t>1578755135</t>
  </si>
  <si>
    <t>VRN</t>
  </si>
  <si>
    <t xml:space="preserve">  Vedlejší rozpočtové náklady</t>
  </si>
  <si>
    <t>030001001</t>
  </si>
  <si>
    <t>Náklady na dokumentaci ZS, na přípravu území pro ZS včetně odstranění materiálu a konstrukcí v prostoru staveniště, na vybudování odběrných míst, na zřízení přípojek médií, na vlastní vybudování objektů ZS, provizornich komunikací, oplocení a osvětlení pě</t>
  </si>
  <si>
    <t>1822166585</t>
  </si>
  <si>
    <t>030001002</t>
  </si>
  <si>
    <t>Náklady na vybavení/pronájem objektů ZS, náklady na energie, úklid, údržbu a opravy objektů ZS, čištění pojezdových a manipulačních ploch, zabezpečení staveniště apod.</t>
  </si>
  <si>
    <t>1829226446</t>
  </si>
  <si>
    <t>034403001</t>
  </si>
  <si>
    <t>Náklady na zřízení, údržbu a zrušení dočasného dopravního značení, potřebného k zajištění přístupu nebo provozu na staveništi a/nebo v okolí staveniště.</t>
  </si>
  <si>
    <t>-1350502336</t>
  </si>
  <si>
    <t>039001003</t>
  </si>
  <si>
    <t>Náklady na demontáž/odstranění objektů ZS a jejich odvozu a náklady na uvedení pozemku do původního stavu včetně nákladů s tím spojených.</t>
  </si>
  <si>
    <t>-1590609623</t>
  </si>
  <si>
    <t>041703002</t>
  </si>
  <si>
    <t>Náklady na zbudování, údržbu a zrušení prostředků a konstrukcí na zajištění kolektivní bezpečnosti osob.</t>
  </si>
  <si>
    <t>158687882</t>
  </si>
  <si>
    <t>SEZNAM FIGUR</t>
  </si>
  <si>
    <t>Výměra</t>
  </si>
  <si>
    <t>0,99"míst.č. 1.5</t>
  </si>
  <si>
    <t>Použití figury:</t>
  </si>
  <si>
    <t>Vysátí podkladu podlah před pokládkou dlažby</t>
  </si>
  <si>
    <t>Nátěr penetrační na podlahu</t>
  </si>
  <si>
    <t>Samonivelační stěrka podlah pevnosti 20 MPa tl do 3 mm</t>
  </si>
  <si>
    <t>Montáž podlah keramických hladkých lepených cementovým flexibilním lepidlem přes 9 do 12 ks/m2</t>
  </si>
  <si>
    <t>Příplatek k montáži podlah keramických lepených cementovým flexibilním lepidlem za plochu do 5 m2</t>
  </si>
  <si>
    <t>Čištění vnitřních ploch podlah nebo schodišť po položení dlažby chemickými prostředky</t>
  </si>
  <si>
    <t>(6,78*2)-(0,7*2)"míst.č. 1.6</t>
  </si>
  <si>
    <t>Vápenná omítka hrubá jednovrstvá zatřená vnitřních stěn nanášená ručně</t>
  </si>
  <si>
    <t>Ometení (oprášení) stěny při přípravě podkladu</t>
  </si>
  <si>
    <t>Nátěr penetrační na stěnu</t>
  </si>
  <si>
    <t>Montáž obkladů keramických hladkých lepených cementovým standardním lepidlem přes 9 do 12 ks/m2</t>
  </si>
  <si>
    <t>Čištění vnitřních ploch stěn po provedení obkladu chemickými prostředky</t>
  </si>
  <si>
    <t>19,25"míst.č. 1.2</t>
  </si>
  <si>
    <t>12,73"míst.č. 1.3</t>
  </si>
  <si>
    <t>Montáž podlah z laminátových, dýhovaných nebo vícevrstvých dřevěných dílců se zámkovým spojem zaklapnutých šířky dílce do 150 mm</t>
  </si>
  <si>
    <t>Montáž podložky vyrovnávací a tlumící skládaných podlah</t>
  </si>
  <si>
    <t>6,96+19,25+12,73+7,54+0,99+2,87</t>
  </si>
  <si>
    <t>Penetrační disperzní nátěr vnitřních stropů nanášený ručně</t>
  </si>
  <si>
    <t>Pletivo sklovláknité vnitřních stropů vtlačené do tmelu</t>
  </si>
  <si>
    <t>Vápenný štuk vnitřních rovných stropů tloušťky do 3 mm</t>
  </si>
  <si>
    <t>Zakrytí vnitřních podlah včetně pozdějšího odkrytí</t>
  </si>
  <si>
    <t>Základní akrylátová jednonásobná bezbarvá penetrace podkladu v místnostech v do 3,80 m</t>
  </si>
  <si>
    <t>Dvojnásobné bílé malby ze směsí za sucha dobře otěruvzdorných v místnostech do 3,80 m</t>
  </si>
  <si>
    <t>Lešení pomocné pro objekty pozemních staveb s lešeňovou podlahou v do 1,9 m zatížení do 150 kg/m2</t>
  </si>
  <si>
    <t>Vyčištění budov bytové a občanské výstavby při výšce podlaží do 4 m</t>
  </si>
  <si>
    <t>Otlučení (osekání) vnitřní vápenné, vápenocementové nebo vápenosádrové omítky stropů tl do 25 mm v rozsahu přes 50 do 100%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</si>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</sst>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6" fontId="22" fillId="0" borderId="2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1" fillId="0" borderId="1" xfId="0" applyFont="1" applyBorder="1" applyAlignment="1">
      <alignment vertical="top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6_01/998725201" TargetMode="External"/><Relationship Id="rId21" Type="http://schemas.openxmlformats.org/officeDocument/2006/relationships/hyperlink" Target="https://podminky.urs.cz/item/CS_URS_2026_01/725610810" TargetMode="External"/><Relationship Id="rId42" Type="http://schemas.openxmlformats.org/officeDocument/2006/relationships/hyperlink" Target="https://podminky.urs.cz/item/CS_URS_2026_01/741372102" TargetMode="External"/><Relationship Id="rId47" Type="http://schemas.openxmlformats.org/officeDocument/2006/relationships/hyperlink" Target="https://podminky.urs.cz/item/CS_URS_2026_01/998751311" TargetMode="External"/><Relationship Id="rId63" Type="http://schemas.openxmlformats.org/officeDocument/2006/relationships/hyperlink" Target="https://podminky.urs.cz/item/CS_URS_2026_01/771573810" TargetMode="External"/><Relationship Id="rId68" Type="http://schemas.openxmlformats.org/officeDocument/2006/relationships/hyperlink" Target="https://podminky.urs.cz/item/CS_URS_2026_01/998775201" TargetMode="External"/><Relationship Id="rId16" Type="http://schemas.openxmlformats.org/officeDocument/2006/relationships/hyperlink" Target="https://podminky.urs.cz/item/CS_URS_2026_01/725240811" TargetMode="External"/><Relationship Id="rId11" Type="http://schemas.openxmlformats.org/officeDocument/2006/relationships/hyperlink" Target="https://podminky.urs.cz/item/CS_URS_2026_01/998018001" TargetMode="External"/><Relationship Id="rId24" Type="http://schemas.openxmlformats.org/officeDocument/2006/relationships/hyperlink" Target="https://podminky.urs.cz/item/CS_URS_2026_01/725841333" TargetMode="External"/><Relationship Id="rId32" Type="http://schemas.openxmlformats.org/officeDocument/2006/relationships/hyperlink" Target="https://podminky.urs.cz/item/CS_URS_2026_01/998734311" TargetMode="External"/><Relationship Id="rId37" Type="http://schemas.openxmlformats.org/officeDocument/2006/relationships/hyperlink" Target="https://podminky.urs.cz/item/CS_URS_2026_01/735164251" TargetMode="External"/><Relationship Id="rId40" Type="http://schemas.openxmlformats.org/officeDocument/2006/relationships/hyperlink" Target="https://podminky.urs.cz/item/CS_URS_2026_01/741372022" TargetMode="External"/><Relationship Id="rId45" Type="http://schemas.openxmlformats.org/officeDocument/2006/relationships/hyperlink" Target="https://podminky.urs.cz/item/CS_URS_2026_01/751111012" TargetMode="External"/><Relationship Id="rId53" Type="http://schemas.openxmlformats.org/officeDocument/2006/relationships/hyperlink" Target="https://podminky.urs.cz/item/CS_URS_2026_01/766691914" TargetMode="External"/><Relationship Id="rId58" Type="http://schemas.openxmlformats.org/officeDocument/2006/relationships/hyperlink" Target="https://podminky.urs.cz/item/CS_URS_2026_01/998766201" TargetMode="External"/><Relationship Id="rId66" Type="http://schemas.openxmlformats.org/officeDocument/2006/relationships/hyperlink" Target="https://podminky.urs.cz/item/CS_URS_2026_01/775541121" TargetMode="External"/><Relationship Id="rId74" Type="http://schemas.openxmlformats.org/officeDocument/2006/relationships/hyperlink" Target="https://podminky.urs.cz/item/CS_URS_2026_01/998776312" TargetMode="External"/><Relationship Id="rId79" Type="http://schemas.openxmlformats.org/officeDocument/2006/relationships/drawing" Target="../drawings/drawing2.xml"/><Relationship Id="rId5" Type="http://schemas.openxmlformats.org/officeDocument/2006/relationships/hyperlink" Target="https://podminky.urs.cz/item/CS_URS_2026_01/342291131" TargetMode="External"/><Relationship Id="rId61" Type="http://schemas.openxmlformats.org/officeDocument/2006/relationships/hyperlink" Target="https://podminky.urs.cz/item/CS_URS_2026_01/998767201" TargetMode="External"/><Relationship Id="rId19" Type="http://schemas.openxmlformats.org/officeDocument/2006/relationships/hyperlink" Target="https://podminky.urs.cz/item/CS_URS_2026_01/725244813" TargetMode="External"/><Relationship Id="rId14" Type="http://schemas.openxmlformats.org/officeDocument/2006/relationships/hyperlink" Target="https://podminky.urs.cz/item/CS_URS_2026_01/725211601" TargetMode="External"/><Relationship Id="rId22" Type="http://schemas.openxmlformats.org/officeDocument/2006/relationships/hyperlink" Target="https://podminky.urs.cz/item/CS_URS_2026_01/725840850" TargetMode="External"/><Relationship Id="rId27" Type="http://schemas.openxmlformats.org/officeDocument/2006/relationships/hyperlink" Target="https://podminky.urs.cz/item/CS_URS_2026_01/998725311" TargetMode="External"/><Relationship Id="rId30" Type="http://schemas.openxmlformats.org/officeDocument/2006/relationships/hyperlink" Target="https://podminky.urs.cz/item/CS_URS_2026_01/998733311" TargetMode="External"/><Relationship Id="rId35" Type="http://schemas.openxmlformats.org/officeDocument/2006/relationships/hyperlink" Target="https://podminky.urs.cz/item/CS_URS_2026_01/735151359" TargetMode="External"/><Relationship Id="rId43" Type="http://schemas.openxmlformats.org/officeDocument/2006/relationships/hyperlink" Target="https://podminky.urs.cz/item/CS_URS_2026_01/998741201" TargetMode="External"/><Relationship Id="rId48" Type="http://schemas.openxmlformats.org/officeDocument/2006/relationships/hyperlink" Target="https://podminky.urs.cz/item/CS_URS_2026_01/766621820" TargetMode="External"/><Relationship Id="rId56" Type="http://schemas.openxmlformats.org/officeDocument/2006/relationships/hyperlink" Target="https://podminky.urs.cz/item/CS_URS_2026_01/766825821" TargetMode="External"/><Relationship Id="rId64" Type="http://schemas.openxmlformats.org/officeDocument/2006/relationships/hyperlink" Target="https://podminky.urs.cz/item/CS_URS_2026_01/998771201" TargetMode="External"/><Relationship Id="rId69" Type="http://schemas.openxmlformats.org/officeDocument/2006/relationships/hyperlink" Target="https://podminky.urs.cz/item/CS_URS_2026_01/998775311" TargetMode="External"/><Relationship Id="rId77" Type="http://schemas.openxmlformats.org/officeDocument/2006/relationships/hyperlink" Target="https://podminky.urs.cz/item/CS_URS_2026_01/998781311" TargetMode="External"/><Relationship Id="rId8" Type="http://schemas.openxmlformats.org/officeDocument/2006/relationships/hyperlink" Target="https://podminky.urs.cz/item/CS_URS_2026_01/962084130" TargetMode="External"/><Relationship Id="rId51" Type="http://schemas.openxmlformats.org/officeDocument/2006/relationships/hyperlink" Target="https://podminky.urs.cz/item/CS_URS_2026_01/766660729" TargetMode="External"/><Relationship Id="rId72" Type="http://schemas.openxmlformats.org/officeDocument/2006/relationships/hyperlink" Target="https://podminky.urs.cz/item/CS_URS_2026_01/776991821" TargetMode="External"/><Relationship Id="rId3" Type="http://schemas.openxmlformats.org/officeDocument/2006/relationships/hyperlink" Target="https://podminky.urs.cz/item/CS_URS_2026_01/342272225" TargetMode="External"/><Relationship Id="rId12" Type="http://schemas.openxmlformats.org/officeDocument/2006/relationships/hyperlink" Target="https://podminky.urs.cz/item/CS_URS_2026_01/725110811" TargetMode="External"/><Relationship Id="rId17" Type="http://schemas.openxmlformats.org/officeDocument/2006/relationships/hyperlink" Target="https://podminky.urs.cz/item/CS_URS_2026_01/725240812" TargetMode="External"/><Relationship Id="rId25" Type="http://schemas.openxmlformats.org/officeDocument/2006/relationships/hyperlink" Target="https://podminky.urs.cz/item/CS_URS_2026_01/725860811" TargetMode="External"/><Relationship Id="rId33" Type="http://schemas.openxmlformats.org/officeDocument/2006/relationships/hyperlink" Target="https://podminky.urs.cz/item/CS_URS_2026_01/735111810" TargetMode="External"/><Relationship Id="rId38" Type="http://schemas.openxmlformats.org/officeDocument/2006/relationships/hyperlink" Target="https://podminky.urs.cz/item/CS_URS_2026_01/998735201" TargetMode="External"/><Relationship Id="rId46" Type="http://schemas.openxmlformats.org/officeDocument/2006/relationships/hyperlink" Target="https://podminky.urs.cz/item/CS_URS_2026_01/998751201" TargetMode="External"/><Relationship Id="rId59" Type="http://schemas.openxmlformats.org/officeDocument/2006/relationships/hyperlink" Target="https://podminky.urs.cz/item/CS_URS_2026_01/998766311" TargetMode="External"/><Relationship Id="rId67" Type="http://schemas.openxmlformats.org/officeDocument/2006/relationships/hyperlink" Target="https://podminky.urs.cz/item/CS_URS_2026_01/775591191" TargetMode="External"/><Relationship Id="rId20" Type="http://schemas.openxmlformats.org/officeDocument/2006/relationships/hyperlink" Target="https://podminky.urs.cz/item/CS_URS_2026_01/725310823" TargetMode="External"/><Relationship Id="rId41" Type="http://schemas.openxmlformats.org/officeDocument/2006/relationships/hyperlink" Target="https://podminky.urs.cz/item/CS_URS_2026_01/741372062" TargetMode="External"/><Relationship Id="rId54" Type="http://schemas.openxmlformats.org/officeDocument/2006/relationships/hyperlink" Target="https://podminky.urs.cz/item/CS_URS_2026_01/766812840" TargetMode="External"/><Relationship Id="rId62" Type="http://schemas.openxmlformats.org/officeDocument/2006/relationships/hyperlink" Target="https://podminky.urs.cz/item/CS_URS_2026_01/998767311" TargetMode="External"/><Relationship Id="rId70" Type="http://schemas.openxmlformats.org/officeDocument/2006/relationships/hyperlink" Target="https://podminky.urs.cz/item/CS_URS_2026_01/776201811" TargetMode="External"/><Relationship Id="rId75" Type="http://schemas.openxmlformats.org/officeDocument/2006/relationships/hyperlink" Target="https://podminky.urs.cz/item/CS_URS_2026_01/781472491" TargetMode="External"/><Relationship Id="rId1" Type="http://schemas.openxmlformats.org/officeDocument/2006/relationships/hyperlink" Target="https://podminky.urs.cz/item/CS_URS_2026_01/317142420" TargetMode="External"/><Relationship Id="rId6" Type="http://schemas.openxmlformats.org/officeDocument/2006/relationships/hyperlink" Target="https://podminky.urs.cz/item/CS_URS_2026_01/612311111" TargetMode="External"/><Relationship Id="rId15" Type="http://schemas.openxmlformats.org/officeDocument/2006/relationships/hyperlink" Target="https://podminky.urs.cz/item/CS_URS_2026_01/725211701" TargetMode="External"/><Relationship Id="rId23" Type="http://schemas.openxmlformats.org/officeDocument/2006/relationships/hyperlink" Target="https://podminky.urs.cz/item/CS_URS_2026_01/725820802" TargetMode="External"/><Relationship Id="rId28" Type="http://schemas.openxmlformats.org/officeDocument/2006/relationships/hyperlink" Target="https://podminky.urs.cz/item/CS_URS_2026_01/733120815" TargetMode="External"/><Relationship Id="rId36" Type="http://schemas.openxmlformats.org/officeDocument/2006/relationships/hyperlink" Target="https://podminky.urs.cz/item/CS_URS_2026_01/735151360" TargetMode="External"/><Relationship Id="rId49" Type="http://schemas.openxmlformats.org/officeDocument/2006/relationships/hyperlink" Target="https://podminky.urs.cz/item/CS_URS_2026_01/766660001" TargetMode="External"/><Relationship Id="rId57" Type="http://schemas.openxmlformats.org/officeDocument/2006/relationships/hyperlink" Target="https://podminky.urs.cz/item/CS_URS_2026_01/766821142" TargetMode="External"/><Relationship Id="rId10" Type="http://schemas.openxmlformats.org/officeDocument/2006/relationships/hyperlink" Target="https://podminky.urs.cz/item/CS_URS_2026_01/978013191" TargetMode="External"/><Relationship Id="rId31" Type="http://schemas.openxmlformats.org/officeDocument/2006/relationships/hyperlink" Target="https://podminky.urs.cz/item/CS_URS_2026_01/998734201" TargetMode="External"/><Relationship Id="rId44" Type="http://schemas.openxmlformats.org/officeDocument/2006/relationships/hyperlink" Target="https://podminky.urs.cz/item/CS_URS_2026_01/998741311" TargetMode="External"/><Relationship Id="rId52" Type="http://schemas.openxmlformats.org/officeDocument/2006/relationships/hyperlink" Target="https://podminky.urs.cz/item/CS_URS_2026_01/766660730" TargetMode="External"/><Relationship Id="rId60" Type="http://schemas.openxmlformats.org/officeDocument/2006/relationships/hyperlink" Target="https://podminky.urs.cz/item/CS_URS_2026_01/767646412" TargetMode="External"/><Relationship Id="rId65" Type="http://schemas.openxmlformats.org/officeDocument/2006/relationships/hyperlink" Target="https://podminky.urs.cz/item/CS_URS_2026_01/998771311" TargetMode="External"/><Relationship Id="rId73" Type="http://schemas.openxmlformats.org/officeDocument/2006/relationships/hyperlink" Target="https://podminky.urs.cz/item/CS_URS_2026_01/998776202" TargetMode="External"/><Relationship Id="rId78" Type="http://schemas.openxmlformats.org/officeDocument/2006/relationships/hyperlink" Target="https://podminky.urs.cz/item/CS_URS_2026_01/784181101" TargetMode="External"/><Relationship Id="rId4" Type="http://schemas.openxmlformats.org/officeDocument/2006/relationships/hyperlink" Target="https://podminky.urs.cz/item/CS_URS_2026_01/342291111" TargetMode="External"/><Relationship Id="rId9" Type="http://schemas.openxmlformats.org/officeDocument/2006/relationships/hyperlink" Target="https://podminky.urs.cz/item/CS_URS_2026_01/978011191" TargetMode="External"/><Relationship Id="rId13" Type="http://schemas.openxmlformats.org/officeDocument/2006/relationships/hyperlink" Target="https://podminky.urs.cz/item/CS_URS_2026_01/725210821" TargetMode="External"/><Relationship Id="rId18" Type="http://schemas.openxmlformats.org/officeDocument/2006/relationships/hyperlink" Target="https://podminky.urs.cz/item/CS_URS_2026_01/725241142" TargetMode="External"/><Relationship Id="rId39" Type="http://schemas.openxmlformats.org/officeDocument/2006/relationships/hyperlink" Target="https://podminky.urs.cz/item/CS_URS_2026_01/998735311" TargetMode="External"/><Relationship Id="rId34" Type="http://schemas.openxmlformats.org/officeDocument/2006/relationships/hyperlink" Target="https://podminky.urs.cz/item/CS_URS_2026_01/735151355" TargetMode="External"/><Relationship Id="rId50" Type="http://schemas.openxmlformats.org/officeDocument/2006/relationships/hyperlink" Target="https://podminky.urs.cz/item/CS_URS_2026_01/766660021" TargetMode="External"/><Relationship Id="rId55" Type="http://schemas.openxmlformats.org/officeDocument/2006/relationships/hyperlink" Target="https://podminky.urs.cz/item/CS_URS_2026_01/766825811" TargetMode="External"/><Relationship Id="rId76" Type="http://schemas.openxmlformats.org/officeDocument/2006/relationships/hyperlink" Target="https://podminky.urs.cz/item/CS_URS_2026_01/998781201" TargetMode="External"/><Relationship Id="rId7" Type="http://schemas.openxmlformats.org/officeDocument/2006/relationships/hyperlink" Target="https://podminky.urs.cz/item/CS_URS_2026_01/642944121" TargetMode="External"/><Relationship Id="rId71" Type="http://schemas.openxmlformats.org/officeDocument/2006/relationships/hyperlink" Target="https://podminky.urs.cz/item/CS_URS_2026_01/776410811" TargetMode="External"/><Relationship Id="rId2" Type="http://schemas.openxmlformats.org/officeDocument/2006/relationships/hyperlink" Target="https://podminky.urs.cz/item/CS_URS_2026_01/342272205" TargetMode="External"/><Relationship Id="rId29" Type="http://schemas.openxmlformats.org/officeDocument/2006/relationships/hyperlink" Target="https://podminky.urs.cz/item/CS_URS_2026_01/9987332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>
      <selection activeCell="BE5" sqref="BE5:BE32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79" t="s">
        <v>14</v>
      </c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R5" s="20"/>
      <c r="BE5" s="276" t="s">
        <v>15</v>
      </c>
      <c r="BS5" s="17" t="s">
        <v>6</v>
      </c>
    </row>
    <row r="6" spans="1:74" ht="36.9" customHeight="1">
      <c r="B6" s="20"/>
      <c r="D6" s="26" t="s">
        <v>16</v>
      </c>
      <c r="K6" s="281" t="s">
        <v>17</v>
      </c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R6" s="20"/>
      <c r="BE6" s="277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77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77"/>
      <c r="BS8" s="17" t="s">
        <v>6</v>
      </c>
    </row>
    <row r="9" spans="1:74" ht="14.4" customHeight="1">
      <c r="B9" s="20"/>
      <c r="AR9" s="20"/>
      <c r="BE9" s="277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27</v>
      </c>
      <c r="AR10" s="20"/>
      <c r="BE10" s="277"/>
      <c r="BS10" s="17" t="s">
        <v>6</v>
      </c>
    </row>
    <row r="11" spans="1:74" ht="18.45" customHeight="1">
      <c r="B11" s="20"/>
      <c r="E11" s="25" t="s">
        <v>28</v>
      </c>
      <c r="AK11" s="27" t="s">
        <v>29</v>
      </c>
      <c r="AN11" s="25" t="s">
        <v>30</v>
      </c>
      <c r="AR11" s="20"/>
      <c r="BE11" s="277"/>
      <c r="BS11" s="17" t="s">
        <v>6</v>
      </c>
    </row>
    <row r="12" spans="1:74" ht="6.9" customHeight="1">
      <c r="B12" s="20"/>
      <c r="AR12" s="20"/>
      <c r="BE12" s="277"/>
      <c r="BS12" s="17" t="s">
        <v>6</v>
      </c>
    </row>
    <row r="13" spans="1:74" ht="12" customHeight="1">
      <c r="B13" s="20"/>
      <c r="D13" s="27" t="s">
        <v>31</v>
      </c>
      <c r="AK13" s="27" t="s">
        <v>26</v>
      </c>
      <c r="AN13" s="29" t="s">
        <v>32</v>
      </c>
      <c r="AR13" s="20"/>
      <c r="BE13" s="277"/>
      <c r="BS13" s="17" t="s">
        <v>6</v>
      </c>
    </row>
    <row r="14" spans="1:74" ht="13.2">
      <c r="B14" s="20"/>
      <c r="E14" s="282" t="s">
        <v>32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7" t="s">
        <v>29</v>
      </c>
      <c r="AN14" s="29" t="s">
        <v>32</v>
      </c>
      <c r="AR14" s="20"/>
      <c r="BE14" s="277"/>
      <c r="BS14" s="17" t="s">
        <v>6</v>
      </c>
    </row>
    <row r="15" spans="1:74" ht="6.9" customHeight="1">
      <c r="B15" s="20"/>
      <c r="AR15" s="20"/>
      <c r="BE15" s="277"/>
      <c r="BS15" s="17" t="s">
        <v>4</v>
      </c>
    </row>
    <row r="16" spans="1:74" ht="12" customHeight="1">
      <c r="B16" s="20"/>
      <c r="D16" s="27" t="s">
        <v>33</v>
      </c>
      <c r="AK16" s="27" t="s">
        <v>26</v>
      </c>
      <c r="AN16" s="25" t="s">
        <v>34</v>
      </c>
      <c r="AR16" s="20"/>
      <c r="BE16" s="277"/>
      <c r="BS16" s="17" t="s">
        <v>4</v>
      </c>
    </row>
    <row r="17" spans="2:71" ht="18.45" customHeight="1">
      <c r="B17" s="20"/>
      <c r="E17" s="25" t="s">
        <v>35</v>
      </c>
      <c r="AK17" s="27" t="s">
        <v>29</v>
      </c>
      <c r="AN17" s="25" t="s">
        <v>19</v>
      </c>
      <c r="AR17" s="20"/>
      <c r="BE17" s="277"/>
      <c r="BS17" s="17" t="s">
        <v>36</v>
      </c>
    </row>
    <row r="18" spans="2:71" ht="6.9" customHeight="1">
      <c r="B18" s="20"/>
      <c r="AR18" s="20"/>
      <c r="BE18" s="277"/>
      <c r="BS18" s="17" t="s">
        <v>6</v>
      </c>
    </row>
    <row r="19" spans="2:71" ht="12" customHeight="1">
      <c r="B19" s="20"/>
      <c r="D19" s="27" t="s">
        <v>37</v>
      </c>
      <c r="AK19" s="27" t="s">
        <v>26</v>
      </c>
      <c r="AN19" s="25" t="s">
        <v>38</v>
      </c>
      <c r="AR19" s="20"/>
      <c r="BE19" s="277"/>
      <c r="BS19" s="17" t="s">
        <v>6</v>
      </c>
    </row>
    <row r="20" spans="2:71" ht="18.45" customHeight="1">
      <c r="B20" s="20"/>
      <c r="E20" s="25" t="s">
        <v>39</v>
      </c>
      <c r="AK20" s="27" t="s">
        <v>29</v>
      </c>
      <c r="AN20" s="25" t="s">
        <v>19</v>
      </c>
      <c r="AR20" s="20"/>
      <c r="BE20" s="277"/>
      <c r="BS20" s="17" t="s">
        <v>4</v>
      </c>
    </row>
    <row r="21" spans="2:71" ht="6.9" customHeight="1">
      <c r="B21" s="20"/>
      <c r="AR21" s="20"/>
      <c r="BE21" s="277"/>
    </row>
    <row r="22" spans="2:71" ht="12" customHeight="1">
      <c r="B22" s="20"/>
      <c r="D22" s="27" t="s">
        <v>40</v>
      </c>
      <c r="AR22" s="20"/>
      <c r="BE22" s="277"/>
    </row>
    <row r="23" spans="2:71" ht="47.25" customHeight="1">
      <c r="B23" s="20"/>
      <c r="E23" s="284" t="s">
        <v>41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20"/>
      <c r="BE23" s="277"/>
    </row>
    <row r="24" spans="2:71" ht="6.9" customHeight="1">
      <c r="B24" s="20"/>
      <c r="AR24" s="20"/>
      <c r="BE24" s="277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7"/>
    </row>
    <row r="26" spans="2:71" s="1" customFormat="1" ht="25.95" customHeight="1">
      <c r="B26" s="32"/>
      <c r="D26" s="33" t="s">
        <v>42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85">
        <f>ROUND(AG54,2)</f>
        <v>0</v>
      </c>
      <c r="AL26" s="286"/>
      <c r="AM26" s="286"/>
      <c r="AN26" s="286"/>
      <c r="AO26" s="286"/>
      <c r="AR26" s="32"/>
      <c r="BE26" s="277"/>
    </row>
    <row r="27" spans="2:71" s="1" customFormat="1" ht="6.9" customHeight="1">
      <c r="B27" s="32"/>
      <c r="AR27" s="32"/>
      <c r="BE27" s="277"/>
    </row>
    <row r="28" spans="2:71" s="1" customFormat="1" ht="13.2">
      <c r="B28" s="32"/>
      <c r="L28" s="287" t="s">
        <v>43</v>
      </c>
      <c r="M28" s="287"/>
      <c r="N28" s="287"/>
      <c r="O28" s="287"/>
      <c r="P28" s="287"/>
      <c r="W28" s="287" t="s">
        <v>44</v>
      </c>
      <c r="X28" s="287"/>
      <c r="Y28" s="287"/>
      <c r="Z28" s="287"/>
      <c r="AA28" s="287"/>
      <c r="AB28" s="287"/>
      <c r="AC28" s="287"/>
      <c r="AD28" s="287"/>
      <c r="AE28" s="287"/>
      <c r="AK28" s="287" t="s">
        <v>45</v>
      </c>
      <c r="AL28" s="287"/>
      <c r="AM28" s="287"/>
      <c r="AN28" s="287"/>
      <c r="AO28" s="287"/>
      <c r="AR28" s="32"/>
      <c r="BE28" s="277"/>
    </row>
    <row r="29" spans="2:71" s="2" customFormat="1" ht="14.4" customHeight="1">
      <c r="B29" s="36"/>
      <c r="D29" s="27" t="s">
        <v>46</v>
      </c>
      <c r="F29" s="27" t="s">
        <v>47</v>
      </c>
      <c r="L29" s="290">
        <v>0.21</v>
      </c>
      <c r="M29" s="289"/>
      <c r="N29" s="289"/>
      <c r="O29" s="289"/>
      <c r="P29" s="289"/>
      <c r="W29" s="288">
        <f>ROUND(AZ54, 2)</f>
        <v>0</v>
      </c>
      <c r="X29" s="289"/>
      <c r="Y29" s="289"/>
      <c r="Z29" s="289"/>
      <c r="AA29" s="289"/>
      <c r="AB29" s="289"/>
      <c r="AC29" s="289"/>
      <c r="AD29" s="289"/>
      <c r="AE29" s="289"/>
      <c r="AK29" s="288">
        <f>ROUND(AV54, 2)</f>
        <v>0</v>
      </c>
      <c r="AL29" s="289"/>
      <c r="AM29" s="289"/>
      <c r="AN29" s="289"/>
      <c r="AO29" s="289"/>
      <c r="AR29" s="36"/>
      <c r="BE29" s="278"/>
    </row>
    <row r="30" spans="2:71" s="2" customFormat="1" ht="14.4" customHeight="1">
      <c r="B30" s="36"/>
      <c r="F30" s="27" t="s">
        <v>48</v>
      </c>
      <c r="L30" s="290">
        <v>0.12</v>
      </c>
      <c r="M30" s="289"/>
      <c r="N30" s="289"/>
      <c r="O30" s="289"/>
      <c r="P30" s="289"/>
      <c r="W30" s="288">
        <f>ROUND(BA54, 2)</f>
        <v>0</v>
      </c>
      <c r="X30" s="289"/>
      <c r="Y30" s="289"/>
      <c r="Z30" s="289"/>
      <c r="AA30" s="289"/>
      <c r="AB30" s="289"/>
      <c r="AC30" s="289"/>
      <c r="AD30" s="289"/>
      <c r="AE30" s="289"/>
      <c r="AK30" s="288">
        <f>ROUND(AW54, 2)</f>
        <v>0</v>
      </c>
      <c r="AL30" s="289"/>
      <c r="AM30" s="289"/>
      <c r="AN30" s="289"/>
      <c r="AO30" s="289"/>
      <c r="AR30" s="36"/>
      <c r="BE30" s="278"/>
    </row>
    <row r="31" spans="2:71" s="2" customFormat="1" ht="14.4" hidden="1" customHeight="1">
      <c r="B31" s="36"/>
      <c r="F31" s="27" t="s">
        <v>49</v>
      </c>
      <c r="L31" s="290">
        <v>0.21</v>
      </c>
      <c r="M31" s="289"/>
      <c r="N31" s="289"/>
      <c r="O31" s="289"/>
      <c r="P31" s="289"/>
      <c r="W31" s="288">
        <f>ROUND(BB54, 2)</f>
        <v>0</v>
      </c>
      <c r="X31" s="289"/>
      <c r="Y31" s="289"/>
      <c r="Z31" s="289"/>
      <c r="AA31" s="289"/>
      <c r="AB31" s="289"/>
      <c r="AC31" s="289"/>
      <c r="AD31" s="289"/>
      <c r="AE31" s="289"/>
      <c r="AK31" s="288">
        <v>0</v>
      </c>
      <c r="AL31" s="289"/>
      <c r="AM31" s="289"/>
      <c r="AN31" s="289"/>
      <c r="AO31" s="289"/>
      <c r="AR31" s="36"/>
      <c r="BE31" s="278"/>
    </row>
    <row r="32" spans="2:71" s="2" customFormat="1" ht="14.4" hidden="1" customHeight="1">
      <c r="B32" s="36"/>
      <c r="F32" s="27" t="s">
        <v>50</v>
      </c>
      <c r="L32" s="290">
        <v>0.12</v>
      </c>
      <c r="M32" s="289"/>
      <c r="N32" s="289"/>
      <c r="O32" s="289"/>
      <c r="P32" s="289"/>
      <c r="W32" s="288">
        <f>ROUND(BC54, 2)</f>
        <v>0</v>
      </c>
      <c r="X32" s="289"/>
      <c r="Y32" s="289"/>
      <c r="Z32" s="289"/>
      <c r="AA32" s="289"/>
      <c r="AB32" s="289"/>
      <c r="AC32" s="289"/>
      <c r="AD32" s="289"/>
      <c r="AE32" s="289"/>
      <c r="AK32" s="288">
        <v>0</v>
      </c>
      <c r="AL32" s="289"/>
      <c r="AM32" s="289"/>
      <c r="AN32" s="289"/>
      <c r="AO32" s="289"/>
      <c r="AR32" s="36"/>
      <c r="BE32" s="278"/>
    </row>
    <row r="33" spans="2:44" s="2" customFormat="1" ht="14.4" hidden="1" customHeight="1">
      <c r="B33" s="36"/>
      <c r="F33" s="27" t="s">
        <v>51</v>
      </c>
      <c r="L33" s="290">
        <v>0</v>
      </c>
      <c r="M33" s="289"/>
      <c r="N33" s="289"/>
      <c r="O33" s="289"/>
      <c r="P33" s="289"/>
      <c r="W33" s="288">
        <f>ROUND(BD54, 2)</f>
        <v>0</v>
      </c>
      <c r="X33" s="289"/>
      <c r="Y33" s="289"/>
      <c r="Z33" s="289"/>
      <c r="AA33" s="289"/>
      <c r="AB33" s="289"/>
      <c r="AC33" s="289"/>
      <c r="AD33" s="289"/>
      <c r="AE33" s="289"/>
      <c r="AK33" s="288">
        <v>0</v>
      </c>
      <c r="AL33" s="289"/>
      <c r="AM33" s="289"/>
      <c r="AN33" s="289"/>
      <c r="AO33" s="289"/>
      <c r="AR33" s="36"/>
    </row>
    <row r="34" spans="2:44" s="1" customFormat="1" ht="6.9" customHeight="1">
      <c r="B34" s="32"/>
      <c r="AR34" s="32"/>
    </row>
    <row r="35" spans="2:44" s="1" customFormat="1" ht="25.95" customHeight="1">
      <c r="B35" s="32"/>
      <c r="C35" s="37"/>
      <c r="D35" s="38" t="s">
        <v>52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53</v>
      </c>
      <c r="U35" s="39"/>
      <c r="V35" s="39"/>
      <c r="W35" s="39"/>
      <c r="X35" s="291" t="s">
        <v>54</v>
      </c>
      <c r="Y35" s="292"/>
      <c r="Z35" s="292"/>
      <c r="AA35" s="292"/>
      <c r="AB35" s="292"/>
      <c r="AC35" s="39"/>
      <c r="AD35" s="39"/>
      <c r="AE35" s="39"/>
      <c r="AF35" s="39"/>
      <c r="AG35" s="39"/>
      <c r="AH35" s="39"/>
      <c r="AI35" s="39"/>
      <c r="AJ35" s="39"/>
      <c r="AK35" s="293">
        <f>SUM(AK26:AK33)</f>
        <v>0</v>
      </c>
      <c r="AL35" s="292"/>
      <c r="AM35" s="292"/>
      <c r="AN35" s="292"/>
      <c r="AO35" s="294"/>
      <c r="AP35" s="37"/>
      <c r="AQ35" s="37"/>
      <c r="AR35" s="32"/>
    </row>
    <row r="36" spans="2:44" s="1" customFormat="1" ht="6.9" customHeight="1">
      <c r="B36" s="32"/>
      <c r="AR36" s="32"/>
    </row>
    <row r="37" spans="2:44" s="1" customFormat="1" ht="6.9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" customHeight="1">
      <c r="B42" s="32"/>
      <c r="C42" s="21" t="s">
        <v>55</v>
      </c>
      <c r="AR42" s="32"/>
    </row>
    <row r="43" spans="2:44" s="1" customFormat="1" ht="6.9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2026_02</v>
      </c>
      <c r="AR44" s="45"/>
    </row>
    <row r="45" spans="2:44" s="4" customFormat="1" ht="36.9" customHeight="1">
      <c r="B45" s="46"/>
      <c r="C45" s="47" t="s">
        <v>16</v>
      </c>
      <c r="L45" s="295" t="str">
        <f>K6</f>
        <v>Stavební úpravy b.j. č.4 v BD č.p. 33, Dvorce</v>
      </c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R45" s="46"/>
    </row>
    <row r="46" spans="2:44" s="1" customFormat="1" ht="6.9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Dvorce</v>
      </c>
      <c r="AI47" s="27" t="s">
        <v>23</v>
      </c>
      <c r="AM47" s="297" t="str">
        <f>IF(AN8= "","",AN8)</f>
        <v>3. 2. 2026</v>
      </c>
      <c r="AN47" s="297"/>
      <c r="AR47" s="32"/>
    </row>
    <row r="48" spans="2:44" s="1" customFormat="1" ht="6.9" customHeight="1">
      <c r="B48" s="32"/>
      <c r="AR48" s="32"/>
    </row>
    <row r="49" spans="1:91" s="1" customFormat="1" ht="15.15" customHeight="1">
      <c r="B49" s="32"/>
      <c r="C49" s="27" t="s">
        <v>25</v>
      </c>
      <c r="L49" s="3" t="str">
        <f>IF(E11= "","",E11)</f>
        <v>Obec Dvorce</v>
      </c>
      <c r="AI49" s="27" t="s">
        <v>33</v>
      </c>
      <c r="AM49" s="298" t="str">
        <f>IF(E17="","",E17)</f>
        <v>Ing. Bronislav Böhm</v>
      </c>
      <c r="AN49" s="299"/>
      <c r="AO49" s="299"/>
      <c r="AP49" s="299"/>
      <c r="AR49" s="32"/>
      <c r="AS49" s="300" t="s">
        <v>56</v>
      </c>
      <c r="AT49" s="301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15" customHeight="1">
      <c r="B50" s="32"/>
      <c r="C50" s="27" t="s">
        <v>31</v>
      </c>
      <c r="L50" s="3" t="str">
        <f>IF(E14= "Vyplň údaj","",E14)</f>
        <v/>
      </c>
      <c r="AI50" s="27" t="s">
        <v>37</v>
      </c>
      <c r="AM50" s="298" t="str">
        <f>IF(E20="","",E20)</f>
        <v>Michal Pešek</v>
      </c>
      <c r="AN50" s="299"/>
      <c r="AO50" s="299"/>
      <c r="AP50" s="299"/>
      <c r="AR50" s="32"/>
      <c r="AS50" s="302"/>
      <c r="AT50" s="303"/>
      <c r="BD50" s="53"/>
    </row>
    <row r="51" spans="1:91" s="1" customFormat="1" ht="10.8" customHeight="1">
      <c r="B51" s="32"/>
      <c r="AR51" s="32"/>
      <c r="AS51" s="302"/>
      <c r="AT51" s="303"/>
      <c r="BD51" s="53"/>
    </row>
    <row r="52" spans="1:91" s="1" customFormat="1" ht="29.25" customHeight="1">
      <c r="B52" s="32"/>
      <c r="C52" s="304" t="s">
        <v>57</v>
      </c>
      <c r="D52" s="305"/>
      <c r="E52" s="305"/>
      <c r="F52" s="305"/>
      <c r="G52" s="305"/>
      <c r="H52" s="54"/>
      <c r="I52" s="306" t="s">
        <v>58</v>
      </c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7" t="s">
        <v>59</v>
      </c>
      <c r="AH52" s="305"/>
      <c r="AI52" s="305"/>
      <c r="AJ52" s="305"/>
      <c r="AK52" s="305"/>
      <c r="AL52" s="305"/>
      <c r="AM52" s="305"/>
      <c r="AN52" s="306" t="s">
        <v>60</v>
      </c>
      <c r="AO52" s="305"/>
      <c r="AP52" s="305"/>
      <c r="AQ52" s="55" t="s">
        <v>61</v>
      </c>
      <c r="AR52" s="32"/>
      <c r="AS52" s="56" t="s">
        <v>62</v>
      </c>
      <c r="AT52" s="57" t="s">
        <v>63</v>
      </c>
      <c r="AU52" s="57" t="s">
        <v>64</v>
      </c>
      <c r="AV52" s="57" t="s">
        <v>65</v>
      </c>
      <c r="AW52" s="57" t="s">
        <v>66</v>
      </c>
      <c r="AX52" s="57" t="s">
        <v>67</v>
      </c>
      <c r="AY52" s="57" t="s">
        <v>68</v>
      </c>
      <c r="AZ52" s="57" t="s">
        <v>69</v>
      </c>
      <c r="BA52" s="57" t="s">
        <v>70</v>
      </c>
      <c r="BB52" s="57" t="s">
        <v>71</v>
      </c>
      <c r="BC52" s="57" t="s">
        <v>72</v>
      </c>
      <c r="BD52" s="58" t="s">
        <v>73</v>
      </c>
    </row>
    <row r="53" spans="1:91" s="1" customFormat="1" ht="10.8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" customHeight="1">
      <c r="B54" s="60"/>
      <c r="C54" s="61" t="s">
        <v>74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311">
        <f>ROUND(SUM(AG55:AG56),2)</f>
        <v>0</v>
      </c>
      <c r="AH54" s="311"/>
      <c r="AI54" s="311"/>
      <c r="AJ54" s="311"/>
      <c r="AK54" s="311"/>
      <c r="AL54" s="311"/>
      <c r="AM54" s="311"/>
      <c r="AN54" s="312">
        <f>SUM(AG54,AT54)</f>
        <v>0</v>
      </c>
      <c r="AO54" s="312"/>
      <c r="AP54" s="312"/>
      <c r="AQ54" s="64" t="s">
        <v>19</v>
      </c>
      <c r="AR54" s="60"/>
      <c r="AS54" s="65">
        <f>ROUND(SUM(AS55:AS56),2)</f>
        <v>0</v>
      </c>
      <c r="AT54" s="66">
        <f>ROUND(SUM(AV54:AW54),2)</f>
        <v>0</v>
      </c>
      <c r="AU54" s="67">
        <f>ROUND(SUM(AU55:AU56),5)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ROUND(SUM(AZ55:AZ56),2)</f>
        <v>0</v>
      </c>
      <c r="BA54" s="66">
        <f>ROUND(SUM(BA55:BA56),2)</f>
        <v>0</v>
      </c>
      <c r="BB54" s="66">
        <f>ROUND(SUM(BB55:BB56),2)</f>
        <v>0</v>
      </c>
      <c r="BC54" s="66">
        <f>ROUND(SUM(BC55:BC56),2)</f>
        <v>0</v>
      </c>
      <c r="BD54" s="68">
        <f>ROUND(SUM(BD55:BD56),2)</f>
        <v>0</v>
      </c>
      <c r="BS54" s="69" t="s">
        <v>75</v>
      </c>
      <c r="BT54" s="69" t="s">
        <v>76</v>
      </c>
      <c r="BU54" s="70" t="s">
        <v>77</v>
      </c>
      <c r="BV54" s="69" t="s">
        <v>78</v>
      </c>
      <c r="BW54" s="69" t="s">
        <v>5</v>
      </c>
      <c r="BX54" s="69" t="s">
        <v>79</v>
      </c>
      <c r="CL54" s="69" t="s">
        <v>19</v>
      </c>
    </row>
    <row r="55" spans="1:91" s="6" customFormat="1" ht="16.5" customHeight="1">
      <c r="A55" s="71" t="s">
        <v>80</v>
      </c>
      <c r="B55" s="72"/>
      <c r="C55" s="73"/>
      <c r="D55" s="310" t="s">
        <v>81</v>
      </c>
      <c r="E55" s="310"/>
      <c r="F55" s="310"/>
      <c r="G55" s="310"/>
      <c r="H55" s="310"/>
      <c r="I55" s="74"/>
      <c r="J55" s="310" t="s">
        <v>82</v>
      </c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310"/>
      <c r="AG55" s="308">
        <f>'SO01 - Stavební úpravy'!J30</f>
        <v>0</v>
      </c>
      <c r="AH55" s="309"/>
      <c r="AI55" s="309"/>
      <c r="AJ55" s="309"/>
      <c r="AK55" s="309"/>
      <c r="AL55" s="309"/>
      <c r="AM55" s="309"/>
      <c r="AN55" s="308">
        <f>SUM(AG55,AT55)</f>
        <v>0</v>
      </c>
      <c r="AO55" s="309"/>
      <c r="AP55" s="309"/>
      <c r="AQ55" s="75" t="s">
        <v>83</v>
      </c>
      <c r="AR55" s="72"/>
      <c r="AS55" s="76">
        <v>0</v>
      </c>
      <c r="AT55" s="77">
        <f>ROUND(SUM(AV55:AW55),2)</f>
        <v>0</v>
      </c>
      <c r="AU55" s="78">
        <f>'SO01 - Stavební úpravy'!P101</f>
        <v>0</v>
      </c>
      <c r="AV55" s="77">
        <f>'SO01 - Stavební úpravy'!J33</f>
        <v>0</v>
      </c>
      <c r="AW55" s="77">
        <f>'SO01 - Stavební úpravy'!J34</f>
        <v>0</v>
      </c>
      <c r="AX55" s="77">
        <f>'SO01 - Stavební úpravy'!J35</f>
        <v>0</v>
      </c>
      <c r="AY55" s="77">
        <f>'SO01 - Stavební úpravy'!J36</f>
        <v>0</v>
      </c>
      <c r="AZ55" s="77">
        <f>'SO01 - Stavební úpravy'!F33</f>
        <v>0</v>
      </c>
      <c r="BA55" s="77">
        <f>'SO01 - Stavební úpravy'!F34</f>
        <v>0</v>
      </c>
      <c r="BB55" s="77">
        <f>'SO01 - Stavební úpravy'!F35</f>
        <v>0</v>
      </c>
      <c r="BC55" s="77">
        <f>'SO01 - Stavební úpravy'!F36</f>
        <v>0</v>
      </c>
      <c r="BD55" s="79">
        <f>'SO01 - Stavební úpravy'!F37</f>
        <v>0</v>
      </c>
      <c r="BT55" s="80" t="s">
        <v>84</v>
      </c>
      <c r="BV55" s="80" t="s">
        <v>78</v>
      </c>
      <c r="BW55" s="80" t="s">
        <v>85</v>
      </c>
      <c r="BX55" s="80" t="s">
        <v>5</v>
      </c>
      <c r="CL55" s="80" t="s">
        <v>19</v>
      </c>
      <c r="CM55" s="80" t="s">
        <v>84</v>
      </c>
    </row>
    <row r="56" spans="1:91" s="6" customFormat="1" ht="16.5" customHeight="1">
      <c r="A56" s="71" t="s">
        <v>80</v>
      </c>
      <c r="B56" s="72"/>
      <c r="C56" s="73"/>
      <c r="D56" s="310" t="s">
        <v>86</v>
      </c>
      <c r="E56" s="310"/>
      <c r="F56" s="310"/>
      <c r="G56" s="310"/>
      <c r="H56" s="310"/>
      <c r="I56" s="74"/>
      <c r="J56" s="310" t="s">
        <v>87</v>
      </c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08">
        <f>'SO02 - Vedlejší rozpočtov...'!J30</f>
        <v>0</v>
      </c>
      <c r="AH56" s="309"/>
      <c r="AI56" s="309"/>
      <c r="AJ56" s="309"/>
      <c r="AK56" s="309"/>
      <c r="AL56" s="309"/>
      <c r="AM56" s="309"/>
      <c r="AN56" s="308">
        <f>SUM(AG56,AT56)</f>
        <v>0</v>
      </c>
      <c r="AO56" s="309"/>
      <c r="AP56" s="309"/>
      <c r="AQ56" s="75" t="s">
        <v>83</v>
      </c>
      <c r="AR56" s="72"/>
      <c r="AS56" s="81">
        <v>0</v>
      </c>
      <c r="AT56" s="82">
        <f>ROUND(SUM(AV56:AW56),2)</f>
        <v>0</v>
      </c>
      <c r="AU56" s="83">
        <f>'SO02 - Vedlejší rozpočtov...'!P81</f>
        <v>0</v>
      </c>
      <c r="AV56" s="82">
        <f>'SO02 - Vedlejší rozpočtov...'!J33</f>
        <v>0</v>
      </c>
      <c r="AW56" s="82">
        <f>'SO02 - Vedlejší rozpočtov...'!J34</f>
        <v>0</v>
      </c>
      <c r="AX56" s="82">
        <f>'SO02 - Vedlejší rozpočtov...'!J35</f>
        <v>0</v>
      </c>
      <c r="AY56" s="82">
        <f>'SO02 - Vedlejší rozpočtov...'!J36</f>
        <v>0</v>
      </c>
      <c r="AZ56" s="82">
        <f>'SO02 - Vedlejší rozpočtov...'!F33</f>
        <v>0</v>
      </c>
      <c r="BA56" s="82">
        <f>'SO02 - Vedlejší rozpočtov...'!F34</f>
        <v>0</v>
      </c>
      <c r="BB56" s="82">
        <f>'SO02 - Vedlejší rozpočtov...'!F35</f>
        <v>0</v>
      </c>
      <c r="BC56" s="82">
        <f>'SO02 - Vedlejší rozpočtov...'!F36</f>
        <v>0</v>
      </c>
      <c r="BD56" s="84">
        <f>'SO02 - Vedlejší rozpočtov...'!F37</f>
        <v>0</v>
      </c>
      <c r="BT56" s="80" t="s">
        <v>84</v>
      </c>
      <c r="BV56" s="80" t="s">
        <v>78</v>
      </c>
      <c r="BW56" s="80" t="s">
        <v>88</v>
      </c>
      <c r="BX56" s="80" t="s">
        <v>5</v>
      </c>
      <c r="CL56" s="80" t="s">
        <v>19</v>
      </c>
      <c r="CM56" s="80" t="s">
        <v>84</v>
      </c>
    </row>
    <row r="57" spans="1:91" s="1" customFormat="1" ht="30" customHeight="1">
      <c r="B57" s="32"/>
      <c r="AR57" s="32"/>
    </row>
    <row r="58" spans="1:91" s="1" customFormat="1" ht="6.9" customHeight="1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32"/>
    </row>
  </sheetData>
  <sheetProtection algorithmName="SHA-512" hashValue="VUtgYdi+4z55L01W4ig5iRl/+WBcLce0VwiWXpX50qqzp7CbfuoQx5UdRKGhVQheM/+FDp+xaI8DBYHJ3hIxBg==" saltValue="DPPHQbWdQp7HdVFGGi+G6mYpRJQlFm4z/JKUaUdJGM641HU6Wae2b3QRBQVwhw/j0nxlBf1kYooUzB8EL5SM9w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01 - Stavební úpravy'!C2" display="/" xr:uid="{00000000-0004-0000-0000-000000000000}"/>
    <hyperlink ref="A56" location="'SO02 - Vedlejší rozpočto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712"/>
  <sheetViews>
    <sheetView showGridLines="0" workbookViewId="0">
      <selection activeCell="W5" sqref="W5:W6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85</v>
      </c>
      <c r="AZ2" s="85" t="s">
        <v>89</v>
      </c>
      <c r="BA2" s="85" t="s">
        <v>90</v>
      </c>
      <c r="BB2" s="85" t="s">
        <v>91</v>
      </c>
      <c r="BC2" s="85" t="s">
        <v>92</v>
      </c>
      <c r="BD2" s="85" t="s">
        <v>93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  <c r="AZ3" s="85" t="s">
        <v>94</v>
      </c>
      <c r="BA3" s="85" t="s">
        <v>95</v>
      </c>
      <c r="BB3" s="85" t="s">
        <v>91</v>
      </c>
      <c r="BC3" s="85" t="s">
        <v>96</v>
      </c>
      <c r="BD3" s="85" t="s">
        <v>93</v>
      </c>
    </row>
    <row r="4" spans="2:56" ht="24.9" customHeight="1">
      <c r="B4" s="20"/>
      <c r="D4" s="21" t="s">
        <v>97</v>
      </c>
      <c r="L4" s="20"/>
      <c r="M4" s="86" t="s">
        <v>10</v>
      </c>
      <c r="AT4" s="17" t="s">
        <v>4</v>
      </c>
      <c r="AZ4" s="85" t="s">
        <v>98</v>
      </c>
      <c r="BA4" s="85" t="s">
        <v>99</v>
      </c>
      <c r="BB4" s="85" t="s">
        <v>91</v>
      </c>
      <c r="BC4" s="85" t="s">
        <v>100</v>
      </c>
      <c r="BD4" s="85" t="s">
        <v>93</v>
      </c>
    </row>
    <row r="5" spans="2:56" ht="6.9" customHeight="1">
      <c r="B5" s="20"/>
      <c r="L5" s="20"/>
      <c r="AZ5" s="85" t="s">
        <v>101</v>
      </c>
      <c r="BA5" s="85" t="s">
        <v>102</v>
      </c>
      <c r="BB5" s="85" t="s">
        <v>91</v>
      </c>
      <c r="BC5" s="85" t="s">
        <v>103</v>
      </c>
      <c r="BD5" s="85" t="s">
        <v>93</v>
      </c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313" t="str">
        <f>'Rekapitulace stavby'!K6</f>
        <v>Stavební úpravy b.j. č.4 v BD č.p. 33, Dvorce</v>
      </c>
      <c r="F7" s="314"/>
      <c r="G7" s="314"/>
      <c r="H7" s="314"/>
      <c r="L7" s="20"/>
    </row>
    <row r="8" spans="2:56" s="1" customFormat="1" ht="12" customHeight="1">
      <c r="B8" s="32"/>
      <c r="D8" s="27" t="s">
        <v>104</v>
      </c>
      <c r="L8" s="32"/>
    </row>
    <row r="9" spans="2:56" s="1" customFormat="1" ht="16.5" customHeight="1">
      <c r="B9" s="32"/>
      <c r="E9" s="295" t="s">
        <v>105</v>
      </c>
      <c r="F9" s="315"/>
      <c r="G9" s="315"/>
      <c r="H9" s="315"/>
      <c r="L9" s="32"/>
    </row>
    <row r="10" spans="2:56" s="1" customFormat="1" ht="10.199999999999999">
      <c r="B10" s="32"/>
      <c r="L10" s="32"/>
    </row>
    <row r="11" spans="2:5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5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3. 2. 2026</v>
      </c>
      <c r="L12" s="32"/>
    </row>
    <row r="13" spans="2:56" s="1" customFormat="1" ht="10.8" customHeight="1">
      <c r="B13" s="32"/>
      <c r="L13" s="32"/>
    </row>
    <row r="14" spans="2:5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5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56" s="1" customFormat="1" ht="6.9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16" t="str">
        <f>'Rekapitulace stavby'!E14</f>
        <v>Vyplň údaj</v>
      </c>
      <c r="F18" s="279"/>
      <c r="G18" s="279"/>
      <c r="H18" s="279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">
        <v>38</v>
      </c>
      <c r="L23" s="32"/>
    </row>
    <row r="24" spans="2:12" s="1" customFormat="1" ht="18" customHeight="1">
      <c r="B24" s="32"/>
      <c r="E24" s="25" t="s">
        <v>39</v>
      </c>
      <c r="I24" s="27" t="s">
        <v>29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40</v>
      </c>
      <c r="L26" s="32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8" t="s">
        <v>42</v>
      </c>
      <c r="J30" s="63">
        <f>ROUND(J101,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44</v>
      </c>
      <c r="I32" s="35" t="s">
        <v>43</v>
      </c>
      <c r="J32" s="35" t="s">
        <v>45</v>
      </c>
      <c r="L32" s="32"/>
    </row>
    <row r="33" spans="2:12" s="1" customFormat="1" ht="14.4" customHeight="1">
      <c r="B33" s="32"/>
      <c r="D33" s="52" t="s">
        <v>46</v>
      </c>
      <c r="E33" s="27" t="s">
        <v>47</v>
      </c>
      <c r="F33" s="89">
        <f>ROUND((SUM(BE101:BE711)),  2)</f>
        <v>0</v>
      </c>
      <c r="I33" s="90">
        <v>0.21</v>
      </c>
      <c r="J33" s="89">
        <f>ROUND(((SUM(BE101:BE711))*I33),  2)</f>
        <v>0</v>
      </c>
      <c r="L33" s="32"/>
    </row>
    <row r="34" spans="2:12" s="1" customFormat="1" ht="14.4" customHeight="1">
      <c r="B34" s="32"/>
      <c r="E34" s="27" t="s">
        <v>48</v>
      </c>
      <c r="F34" s="89">
        <f>ROUND((SUM(BF101:BF711)),  2)</f>
        <v>0</v>
      </c>
      <c r="I34" s="90">
        <v>0.12</v>
      </c>
      <c r="J34" s="89">
        <f>ROUND(((SUM(BF101:BF711))*I34),  2)</f>
        <v>0</v>
      </c>
      <c r="L34" s="32"/>
    </row>
    <row r="35" spans="2:12" s="1" customFormat="1" ht="14.4" hidden="1" customHeight="1">
      <c r="B35" s="32"/>
      <c r="E35" s="27" t="s">
        <v>49</v>
      </c>
      <c r="F35" s="89">
        <f>ROUND((SUM(BG101:BG711)),  2)</f>
        <v>0</v>
      </c>
      <c r="I35" s="90">
        <v>0.21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50</v>
      </c>
      <c r="F36" s="89">
        <f>ROUND((SUM(BH101:BH711)),  2)</f>
        <v>0</v>
      </c>
      <c r="I36" s="90">
        <v>0.12</v>
      </c>
      <c r="J36" s="89">
        <f>0</f>
        <v>0</v>
      </c>
      <c r="L36" s="32"/>
    </row>
    <row r="37" spans="2:12" s="1" customFormat="1" ht="14.4" hidden="1" customHeight="1">
      <c r="B37" s="32"/>
      <c r="E37" s="27" t="s">
        <v>51</v>
      </c>
      <c r="F37" s="89">
        <f>ROUND((SUM(BI101:BI711)),  2)</f>
        <v>0</v>
      </c>
      <c r="I37" s="90">
        <v>0</v>
      </c>
      <c r="J37" s="8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1"/>
      <c r="D39" s="92" t="s">
        <v>52</v>
      </c>
      <c r="E39" s="54"/>
      <c r="F39" s="54"/>
      <c r="G39" s="93" t="s">
        <v>53</v>
      </c>
      <c r="H39" s="94" t="s">
        <v>54</v>
      </c>
      <c r="I39" s="54"/>
      <c r="J39" s="95">
        <f>SUM(J30:J37)</f>
        <v>0</v>
      </c>
      <c r="K39" s="96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106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13" t="str">
        <f>E7</f>
        <v>Stavební úpravy b.j. č.4 v BD č.p. 33, Dvorce</v>
      </c>
      <c r="F48" s="314"/>
      <c r="G48" s="314"/>
      <c r="H48" s="314"/>
      <c r="L48" s="32"/>
    </row>
    <row r="49" spans="2:47" s="1" customFormat="1" ht="12" customHeight="1">
      <c r="B49" s="32"/>
      <c r="C49" s="27" t="s">
        <v>104</v>
      </c>
      <c r="L49" s="32"/>
    </row>
    <row r="50" spans="2:47" s="1" customFormat="1" ht="16.5" customHeight="1">
      <c r="B50" s="32"/>
      <c r="E50" s="295" t="str">
        <f>E9</f>
        <v>SO01 - Stavební úpravy</v>
      </c>
      <c r="F50" s="315"/>
      <c r="G50" s="315"/>
      <c r="H50" s="315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Dvorce</v>
      </c>
      <c r="I52" s="27" t="s">
        <v>23</v>
      </c>
      <c r="J52" s="49" t="str">
        <f>IF(J12="","",J12)</f>
        <v>3. 2. 2026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Dvorce</v>
      </c>
      <c r="I54" s="27" t="s">
        <v>33</v>
      </c>
      <c r="J54" s="30" t="str">
        <f>E21</f>
        <v>Ing. Bronislav Böhm</v>
      </c>
      <c r="L54" s="32"/>
    </row>
    <row r="55" spans="2:47" s="1" customFormat="1" ht="15.15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>Michal Pešek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7" t="s">
        <v>107</v>
      </c>
      <c r="D57" s="91"/>
      <c r="E57" s="91"/>
      <c r="F57" s="91"/>
      <c r="G57" s="91"/>
      <c r="H57" s="91"/>
      <c r="I57" s="91"/>
      <c r="J57" s="98" t="s">
        <v>108</v>
      </c>
      <c r="K57" s="91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9" t="s">
        <v>74</v>
      </c>
      <c r="J59" s="63">
        <f>J101</f>
        <v>0</v>
      </c>
      <c r="L59" s="32"/>
      <c r="AU59" s="17" t="s">
        <v>109</v>
      </c>
    </row>
    <row r="60" spans="2:47" s="8" customFormat="1" ht="24.9" customHeight="1">
      <c r="B60" s="100"/>
      <c r="D60" s="101" t="s">
        <v>110</v>
      </c>
      <c r="E60" s="102"/>
      <c r="F60" s="102"/>
      <c r="G60" s="102"/>
      <c r="H60" s="102"/>
      <c r="I60" s="102"/>
      <c r="J60" s="103">
        <f>J102</f>
        <v>0</v>
      </c>
      <c r="L60" s="100"/>
    </row>
    <row r="61" spans="2:47" s="9" customFormat="1" ht="19.95" customHeight="1">
      <c r="B61" s="104"/>
      <c r="D61" s="105" t="s">
        <v>111</v>
      </c>
      <c r="E61" s="106"/>
      <c r="F61" s="106"/>
      <c r="G61" s="106"/>
      <c r="H61" s="106"/>
      <c r="I61" s="106"/>
      <c r="J61" s="107">
        <f>J103</f>
        <v>0</v>
      </c>
      <c r="L61" s="104"/>
    </row>
    <row r="62" spans="2:47" s="9" customFormat="1" ht="19.95" customHeight="1">
      <c r="B62" s="104"/>
      <c r="D62" s="105" t="s">
        <v>112</v>
      </c>
      <c r="E62" s="106"/>
      <c r="F62" s="106"/>
      <c r="G62" s="106"/>
      <c r="H62" s="106"/>
      <c r="I62" s="106"/>
      <c r="J62" s="107">
        <f>J128</f>
        <v>0</v>
      </c>
      <c r="L62" s="104"/>
    </row>
    <row r="63" spans="2:47" s="9" customFormat="1" ht="19.95" customHeight="1">
      <c r="B63" s="104"/>
      <c r="D63" s="105" t="s">
        <v>113</v>
      </c>
      <c r="E63" s="106"/>
      <c r="F63" s="106"/>
      <c r="G63" s="106"/>
      <c r="H63" s="106"/>
      <c r="I63" s="106"/>
      <c r="J63" s="107">
        <f>J194</f>
        <v>0</v>
      </c>
      <c r="L63" s="104"/>
    </row>
    <row r="64" spans="2:47" s="9" customFormat="1" ht="19.95" customHeight="1">
      <c r="B64" s="104"/>
      <c r="D64" s="105" t="s">
        <v>114</v>
      </c>
      <c r="E64" s="106"/>
      <c r="F64" s="106"/>
      <c r="G64" s="106"/>
      <c r="H64" s="106"/>
      <c r="I64" s="106"/>
      <c r="J64" s="107">
        <f>J222</f>
        <v>0</v>
      </c>
      <c r="L64" s="104"/>
    </row>
    <row r="65" spans="2:12" s="9" customFormat="1" ht="19.95" customHeight="1">
      <c r="B65" s="104"/>
      <c r="D65" s="105" t="s">
        <v>115</v>
      </c>
      <c r="E65" s="106"/>
      <c r="F65" s="106"/>
      <c r="G65" s="106"/>
      <c r="H65" s="106"/>
      <c r="I65" s="106"/>
      <c r="J65" s="107">
        <f>J245</f>
        <v>0</v>
      </c>
      <c r="L65" s="104"/>
    </row>
    <row r="66" spans="2:12" s="8" customFormat="1" ht="24.9" customHeight="1">
      <c r="B66" s="100"/>
      <c r="D66" s="101" t="s">
        <v>116</v>
      </c>
      <c r="E66" s="102"/>
      <c r="F66" s="102"/>
      <c r="G66" s="102"/>
      <c r="H66" s="102"/>
      <c r="I66" s="102"/>
      <c r="J66" s="103">
        <f>J248</f>
        <v>0</v>
      </c>
      <c r="L66" s="100"/>
    </row>
    <row r="67" spans="2:12" s="9" customFormat="1" ht="19.95" customHeight="1">
      <c r="B67" s="104"/>
      <c r="D67" s="105" t="s">
        <v>117</v>
      </c>
      <c r="E67" s="106"/>
      <c r="F67" s="106"/>
      <c r="G67" s="106"/>
      <c r="H67" s="106"/>
      <c r="I67" s="106"/>
      <c r="J67" s="107">
        <f>J249</f>
        <v>0</v>
      </c>
      <c r="L67" s="104"/>
    </row>
    <row r="68" spans="2:12" s="9" customFormat="1" ht="19.95" customHeight="1">
      <c r="B68" s="104"/>
      <c r="D68" s="105" t="s">
        <v>118</v>
      </c>
      <c r="E68" s="106"/>
      <c r="F68" s="106"/>
      <c r="G68" s="106"/>
      <c r="H68" s="106"/>
      <c r="I68" s="106"/>
      <c r="J68" s="107">
        <f>J288</f>
        <v>0</v>
      </c>
      <c r="L68" s="104"/>
    </row>
    <row r="69" spans="2:12" s="9" customFormat="1" ht="19.95" customHeight="1">
      <c r="B69" s="104"/>
      <c r="D69" s="105" t="s">
        <v>119</v>
      </c>
      <c r="E69" s="106"/>
      <c r="F69" s="106"/>
      <c r="G69" s="106"/>
      <c r="H69" s="106"/>
      <c r="I69" s="106"/>
      <c r="J69" s="107">
        <f>J302</f>
        <v>0</v>
      </c>
      <c r="L69" s="104"/>
    </row>
    <row r="70" spans="2:12" s="9" customFormat="1" ht="19.95" customHeight="1">
      <c r="B70" s="104"/>
      <c r="D70" s="105" t="s">
        <v>120</v>
      </c>
      <c r="E70" s="106"/>
      <c r="F70" s="106"/>
      <c r="G70" s="106"/>
      <c r="H70" s="106"/>
      <c r="I70" s="106"/>
      <c r="J70" s="107">
        <f>J309</f>
        <v>0</v>
      </c>
      <c r="L70" s="104"/>
    </row>
    <row r="71" spans="2:12" s="9" customFormat="1" ht="19.95" customHeight="1">
      <c r="B71" s="104"/>
      <c r="D71" s="105" t="s">
        <v>121</v>
      </c>
      <c r="E71" s="106"/>
      <c r="F71" s="106"/>
      <c r="G71" s="106"/>
      <c r="H71" s="106"/>
      <c r="I71" s="106"/>
      <c r="J71" s="107">
        <f>J328</f>
        <v>0</v>
      </c>
      <c r="L71" s="104"/>
    </row>
    <row r="72" spans="2:12" s="9" customFormat="1" ht="19.95" customHeight="1">
      <c r="B72" s="104"/>
      <c r="D72" s="105" t="s">
        <v>122</v>
      </c>
      <c r="E72" s="106"/>
      <c r="F72" s="106"/>
      <c r="G72" s="106"/>
      <c r="H72" s="106"/>
      <c r="I72" s="106"/>
      <c r="J72" s="107">
        <f>J353</f>
        <v>0</v>
      </c>
      <c r="L72" s="104"/>
    </row>
    <row r="73" spans="2:12" s="9" customFormat="1" ht="19.95" customHeight="1">
      <c r="B73" s="104"/>
      <c r="D73" s="105" t="s">
        <v>123</v>
      </c>
      <c r="E73" s="106"/>
      <c r="F73" s="106"/>
      <c r="G73" s="106"/>
      <c r="H73" s="106"/>
      <c r="I73" s="106"/>
      <c r="J73" s="107">
        <f>J361</f>
        <v>0</v>
      </c>
      <c r="L73" s="104"/>
    </row>
    <row r="74" spans="2:12" s="9" customFormat="1" ht="19.95" customHeight="1">
      <c r="B74" s="104"/>
      <c r="D74" s="105" t="s">
        <v>124</v>
      </c>
      <c r="E74" s="106"/>
      <c r="F74" s="106"/>
      <c r="G74" s="106"/>
      <c r="H74" s="106"/>
      <c r="I74" s="106"/>
      <c r="J74" s="107">
        <f>J466</f>
        <v>0</v>
      </c>
      <c r="L74" s="104"/>
    </row>
    <row r="75" spans="2:12" s="9" customFormat="1" ht="19.95" customHeight="1">
      <c r="B75" s="104"/>
      <c r="D75" s="105" t="s">
        <v>125</v>
      </c>
      <c r="E75" s="106"/>
      <c r="F75" s="106"/>
      <c r="G75" s="106"/>
      <c r="H75" s="106"/>
      <c r="I75" s="106"/>
      <c r="J75" s="107">
        <f>J476</f>
        <v>0</v>
      </c>
      <c r="L75" s="104"/>
    </row>
    <row r="76" spans="2:12" s="9" customFormat="1" ht="19.95" customHeight="1">
      <c r="B76" s="104"/>
      <c r="D76" s="105" t="s">
        <v>126</v>
      </c>
      <c r="E76" s="106"/>
      <c r="F76" s="106"/>
      <c r="G76" s="106"/>
      <c r="H76" s="106"/>
      <c r="I76" s="106"/>
      <c r="J76" s="107">
        <f>J523</f>
        <v>0</v>
      </c>
      <c r="L76" s="104"/>
    </row>
    <row r="77" spans="2:12" s="9" customFormat="1" ht="19.95" customHeight="1">
      <c r="B77" s="104"/>
      <c r="D77" s="105" t="s">
        <v>127</v>
      </c>
      <c r="E77" s="106"/>
      <c r="F77" s="106"/>
      <c r="G77" s="106"/>
      <c r="H77" s="106"/>
      <c r="I77" s="106"/>
      <c r="J77" s="107">
        <f>J553</f>
        <v>0</v>
      </c>
      <c r="L77" s="104"/>
    </row>
    <row r="78" spans="2:12" s="9" customFormat="1" ht="19.95" customHeight="1">
      <c r="B78" s="104"/>
      <c r="D78" s="105" t="s">
        <v>128</v>
      </c>
      <c r="E78" s="106"/>
      <c r="F78" s="106"/>
      <c r="G78" s="106"/>
      <c r="H78" s="106"/>
      <c r="I78" s="106"/>
      <c r="J78" s="107">
        <f>J576</f>
        <v>0</v>
      </c>
      <c r="L78" s="104"/>
    </row>
    <row r="79" spans="2:12" s="9" customFormat="1" ht="19.95" customHeight="1">
      <c r="B79" s="104"/>
      <c r="D79" s="105" t="s">
        <v>129</v>
      </c>
      <c r="E79" s="106"/>
      <c r="F79" s="106"/>
      <c r="G79" s="106"/>
      <c r="H79" s="106"/>
      <c r="I79" s="106"/>
      <c r="J79" s="107">
        <f>J625</f>
        <v>0</v>
      </c>
      <c r="L79" s="104"/>
    </row>
    <row r="80" spans="2:12" s="9" customFormat="1" ht="19.95" customHeight="1">
      <c r="B80" s="104"/>
      <c r="D80" s="105" t="s">
        <v>130</v>
      </c>
      <c r="E80" s="106"/>
      <c r="F80" s="106"/>
      <c r="G80" s="106"/>
      <c r="H80" s="106"/>
      <c r="I80" s="106"/>
      <c r="J80" s="107">
        <f>J692</f>
        <v>0</v>
      </c>
      <c r="L80" s="104"/>
    </row>
    <row r="81" spans="2:12" s="9" customFormat="1" ht="19.95" customHeight="1">
      <c r="B81" s="104"/>
      <c r="D81" s="105" t="s">
        <v>131</v>
      </c>
      <c r="E81" s="106"/>
      <c r="F81" s="106"/>
      <c r="G81" s="106"/>
      <c r="H81" s="106"/>
      <c r="I81" s="106"/>
      <c r="J81" s="107">
        <f>J710</f>
        <v>0</v>
      </c>
      <c r="L81" s="104"/>
    </row>
    <row r="82" spans="2:12" s="1" customFormat="1" ht="21.75" customHeight="1">
      <c r="B82" s="32"/>
      <c r="L82" s="32"/>
    </row>
    <row r="83" spans="2:12" s="1" customFormat="1" ht="6.9" customHeight="1"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32"/>
    </row>
    <row r="87" spans="2:12" s="1" customFormat="1" ht="6.9" customHeight="1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32"/>
    </row>
    <row r="88" spans="2:12" s="1" customFormat="1" ht="24.9" customHeight="1">
      <c r="B88" s="32"/>
      <c r="C88" s="21" t="s">
        <v>132</v>
      </c>
      <c r="L88" s="32"/>
    </row>
    <row r="89" spans="2:12" s="1" customFormat="1" ht="6.9" customHeight="1">
      <c r="B89" s="32"/>
      <c r="L89" s="32"/>
    </row>
    <row r="90" spans="2:12" s="1" customFormat="1" ht="12" customHeight="1">
      <c r="B90" s="32"/>
      <c r="C90" s="27" t="s">
        <v>16</v>
      </c>
      <c r="L90" s="32"/>
    </row>
    <row r="91" spans="2:12" s="1" customFormat="1" ht="16.5" customHeight="1">
      <c r="B91" s="32"/>
      <c r="E91" s="313" t="str">
        <f>E7</f>
        <v>Stavební úpravy b.j. č.4 v BD č.p. 33, Dvorce</v>
      </c>
      <c r="F91" s="314"/>
      <c r="G91" s="314"/>
      <c r="H91" s="314"/>
      <c r="L91" s="32"/>
    </row>
    <row r="92" spans="2:12" s="1" customFormat="1" ht="12" customHeight="1">
      <c r="B92" s="32"/>
      <c r="C92" s="27" t="s">
        <v>104</v>
      </c>
      <c r="L92" s="32"/>
    </row>
    <row r="93" spans="2:12" s="1" customFormat="1" ht="16.5" customHeight="1">
      <c r="B93" s="32"/>
      <c r="E93" s="295" t="str">
        <f>E9</f>
        <v>SO01 - Stavební úpravy</v>
      </c>
      <c r="F93" s="315"/>
      <c r="G93" s="315"/>
      <c r="H93" s="315"/>
      <c r="L93" s="32"/>
    </row>
    <row r="94" spans="2:12" s="1" customFormat="1" ht="6.9" customHeight="1">
      <c r="B94" s="32"/>
      <c r="L94" s="32"/>
    </row>
    <row r="95" spans="2:12" s="1" customFormat="1" ht="12" customHeight="1">
      <c r="B95" s="32"/>
      <c r="C95" s="27" t="s">
        <v>21</v>
      </c>
      <c r="F95" s="25" t="str">
        <f>F12</f>
        <v>Dvorce</v>
      </c>
      <c r="I95" s="27" t="s">
        <v>23</v>
      </c>
      <c r="J95" s="49" t="str">
        <f>IF(J12="","",J12)</f>
        <v>3. 2. 2026</v>
      </c>
      <c r="L95" s="32"/>
    </row>
    <row r="96" spans="2:12" s="1" customFormat="1" ht="6.9" customHeight="1">
      <c r="B96" s="32"/>
      <c r="L96" s="32"/>
    </row>
    <row r="97" spans="2:65" s="1" customFormat="1" ht="15.15" customHeight="1">
      <c r="B97" s="32"/>
      <c r="C97" s="27" t="s">
        <v>25</v>
      </c>
      <c r="F97" s="25" t="str">
        <f>E15</f>
        <v>Obec Dvorce</v>
      </c>
      <c r="I97" s="27" t="s">
        <v>33</v>
      </c>
      <c r="J97" s="30" t="str">
        <f>E21</f>
        <v>Ing. Bronislav Böhm</v>
      </c>
      <c r="L97" s="32"/>
    </row>
    <row r="98" spans="2:65" s="1" customFormat="1" ht="15.15" customHeight="1">
      <c r="B98" s="32"/>
      <c r="C98" s="27" t="s">
        <v>31</v>
      </c>
      <c r="F98" s="25" t="str">
        <f>IF(E18="","",E18)</f>
        <v>Vyplň údaj</v>
      </c>
      <c r="I98" s="27" t="s">
        <v>37</v>
      </c>
      <c r="J98" s="30" t="str">
        <f>E24</f>
        <v>Michal Pešek</v>
      </c>
      <c r="L98" s="32"/>
    </row>
    <row r="99" spans="2:65" s="1" customFormat="1" ht="10.35" customHeight="1">
      <c r="B99" s="32"/>
      <c r="L99" s="32"/>
    </row>
    <row r="100" spans="2:65" s="10" customFormat="1" ht="29.25" customHeight="1">
      <c r="B100" s="108"/>
      <c r="C100" s="109" t="s">
        <v>133</v>
      </c>
      <c r="D100" s="110" t="s">
        <v>61</v>
      </c>
      <c r="E100" s="110" t="s">
        <v>57</v>
      </c>
      <c r="F100" s="110" t="s">
        <v>58</v>
      </c>
      <c r="G100" s="110" t="s">
        <v>134</v>
      </c>
      <c r="H100" s="110" t="s">
        <v>135</v>
      </c>
      <c r="I100" s="110" t="s">
        <v>136</v>
      </c>
      <c r="J100" s="110" t="s">
        <v>108</v>
      </c>
      <c r="K100" s="111" t="s">
        <v>137</v>
      </c>
      <c r="L100" s="108"/>
      <c r="M100" s="56" t="s">
        <v>19</v>
      </c>
      <c r="N100" s="57" t="s">
        <v>46</v>
      </c>
      <c r="O100" s="57" t="s">
        <v>138</v>
      </c>
      <c r="P100" s="57" t="s">
        <v>139</v>
      </c>
      <c r="Q100" s="57" t="s">
        <v>140</v>
      </c>
      <c r="R100" s="57" t="s">
        <v>141</v>
      </c>
      <c r="S100" s="57" t="s">
        <v>142</v>
      </c>
      <c r="T100" s="58" t="s">
        <v>143</v>
      </c>
    </row>
    <row r="101" spans="2:65" s="1" customFormat="1" ht="22.8" customHeight="1">
      <c r="B101" s="32"/>
      <c r="C101" s="61" t="s">
        <v>144</v>
      </c>
      <c r="J101" s="112">
        <f>BK101</f>
        <v>0</v>
      </c>
      <c r="L101" s="32"/>
      <c r="M101" s="59"/>
      <c r="N101" s="50"/>
      <c r="O101" s="50"/>
      <c r="P101" s="113">
        <f>P102+P248</f>
        <v>0</v>
      </c>
      <c r="Q101" s="50"/>
      <c r="R101" s="113">
        <f>R102+R248</f>
        <v>4.3996668731375994</v>
      </c>
      <c r="S101" s="50"/>
      <c r="T101" s="114">
        <f>T102+T248</f>
        <v>12.845056659999999</v>
      </c>
      <c r="AT101" s="17" t="s">
        <v>75</v>
      </c>
      <c r="AU101" s="17" t="s">
        <v>109</v>
      </c>
      <c r="BK101" s="115">
        <f>BK102+BK248</f>
        <v>0</v>
      </c>
    </row>
    <row r="102" spans="2:65" s="11" customFormat="1" ht="25.95" customHeight="1">
      <c r="B102" s="116"/>
      <c r="D102" s="117" t="s">
        <v>75</v>
      </c>
      <c r="E102" s="118" t="s">
        <v>145</v>
      </c>
      <c r="F102" s="118" t="s">
        <v>146</v>
      </c>
      <c r="I102" s="119"/>
      <c r="J102" s="120">
        <f>BK102</f>
        <v>0</v>
      </c>
      <c r="L102" s="116"/>
      <c r="M102" s="121"/>
      <c r="P102" s="122">
        <f>P103+P128+P194+P222+P245</f>
        <v>0</v>
      </c>
      <c r="R102" s="122">
        <f>R103+R128+R194+R222+R245</f>
        <v>2.7761171349919995</v>
      </c>
      <c r="T102" s="123">
        <f>T103+T128+T194+T222+T245</f>
        <v>10.567622999999999</v>
      </c>
      <c r="AR102" s="117" t="s">
        <v>84</v>
      </c>
      <c r="AT102" s="124" t="s">
        <v>75</v>
      </c>
      <c r="AU102" s="124" t="s">
        <v>76</v>
      </c>
      <c r="AY102" s="117" t="s">
        <v>147</v>
      </c>
      <c r="BK102" s="125">
        <f>BK103+BK128+BK194+BK222+BK245</f>
        <v>0</v>
      </c>
    </row>
    <row r="103" spans="2:65" s="11" customFormat="1" ht="22.8" customHeight="1">
      <c r="B103" s="116"/>
      <c r="D103" s="117" t="s">
        <v>75</v>
      </c>
      <c r="E103" s="126" t="s">
        <v>93</v>
      </c>
      <c r="F103" s="126" t="s">
        <v>148</v>
      </c>
      <c r="I103" s="119"/>
      <c r="J103" s="127">
        <f>BK103</f>
        <v>0</v>
      </c>
      <c r="L103" s="116"/>
      <c r="M103" s="121"/>
      <c r="P103" s="122">
        <f>SUM(P104:P127)</f>
        <v>0</v>
      </c>
      <c r="R103" s="122">
        <f>SUM(R104:R127)</f>
        <v>0.67808183299199998</v>
      </c>
      <c r="T103" s="123">
        <f>SUM(T104:T127)</f>
        <v>0</v>
      </c>
      <c r="AR103" s="117" t="s">
        <v>84</v>
      </c>
      <c r="AT103" s="124" t="s">
        <v>75</v>
      </c>
      <c r="AU103" s="124" t="s">
        <v>84</v>
      </c>
      <c r="AY103" s="117" t="s">
        <v>147</v>
      </c>
      <c r="BK103" s="125">
        <f>SUM(BK104:BK127)</f>
        <v>0</v>
      </c>
    </row>
    <row r="104" spans="2:65" s="1" customFormat="1" ht="44.25" customHeight="1">
      <c r="B104" s="32"/>
      <c r="C104" s="128" t="s">
        <v>84</v>
      </c>
      <c r="D104" s="128" t="s">
        <v>149</v>
      </c>
      <c r="E104" s="129" t="s">
        <v>150</v>
      </c>
      <c r="F104" s="130" t="s">
        <v>151</v>
      </c>
      <c r="G104" s="131" t="s">
        <v>152</v>
      </c>
      <c r="H104" s="132">
        <v>2</v>
      </c>
      <c r="I104" s="133"/>
      <c r="J104" s="134">
        <f>ROUND(I104*H104,2)</f>
        <v>0</v>
      </c>
      <c r="K104" s="130" t="s">
        <v>153</v>
      </c>
      <c r="L104" s="32"/>
      <c r="M104" s="135" t="s">
        <v>19</v>
      </c>
      <c r="N104" s="136" t="s">
        <v>48</v>
      </c>
      <c r="P104" s="137">
        <f>O104*H104</f>
        <v>0</v>
      </c>
      <c r="Q104" s="137">
        <v>2.2280000000000001E-2</v>
      </c>
      <c r="R104" s="137">
        <f>Q104*H104</f>
        <v>4.4560000000000002E-2</v>
      </c>
      <c r="S104" s="137">
        <v>0</v>
      </c>
      <c r="T104" s="138">
        <f>S104*H104</f>
        <v>0</v>
      </c>
      <c r="AR104" s="139" t="s">
        <v>154</v>
      </c>
      <c r="AT104" s="139" t="s">
        <v>149</v>
      </c>
      <c r="AU104" s="139" t="s">
        <v>155</v>
      </c>
      <c r="AY104" s="17" t="s">
        <v>147</v>
      </c>
      <c r="BE104" s="140">
        <f>IF(N104="základní",J104,0)</f>
        <v>0</v>
      </c>
      <c r="BF104" s="140">
        <f>IF(N104="snížená",J104,0)</f>
        <v>0</v>
      </c>
      <c r="BG104" s="140">
        <f>IF(N104="zákl. přenesená",J104,0)</f>
        <v>0</v>
      </c>
      <c r="BH104" s="140">
        <f>IF(N104="sníž. přenesená",J104,0)</f>
        <v>0</v>
      </c>
      <c r="BI104" s="140">
        <f>IF(N104="nulová",J104,0)</f>
        <v>0</v>
      </c>
      <c r="BJ104" s="17" t="s">
        <v>155</v>
      </c>
      <c r="BK104" s="140">
        <f>ROUND(I104*H104,2)</f>
        <v>0</v>
      </c>
      <c r="BL104" s="17" t="s">
        <v>154</v>
      </c>
      <c r="BM104" s="139" t="s">
        <v>156</v>
      </c>
    </row>
    <row r="105" spans="2:65" s="1" customFormat="1" ht="10.199999999999999">
      <c r="B105" s="32"/>
      <c r="D105" s="141" t="s">
        <v>157</v>
      </c>
      <c r="F105" s="142" t="s">
        <v>158</v>
      </c>
      <c r="I105" s="143"/>
      <c r="L105" s="32"/>
      <c r="M105" s="144"/>
      <c r="T105" s="53"/>
      <c r="AT105" s="17" t="s">
        <v>157</v>
      </c>
      <c r="AU105" s="17" t="s">
        <v>155</v>
      </c>
    </row>
    <row r="106" spans="2:65" s="12" customFormat="1" ht="10.199999999999999">
      <c r="B106" s="145"/>
      <c r="D106" s="146" t="s">
        <v>159</v>
      </c>
      <c r="E106" s="147" t="s">
        <v>19</v>
      </c>
      <c r="F106" s="148" t="s">
        <v>160</v>
      </c>
      <c r="H106" s="149">
        <v>2</v>
      </c>
      <c r="I106" s="150"/>
      <c r="L106" s="145"/>
      <c r="M106" s="151"/>
      <c r="T106" s="152"/>
      <c r="AT106" s="147" t="s">
        <v>159</v>
      </c>
      <c r="AU106" s="147" t="s">
        <v>155</v>
      </c>
      <c r="AV106" s="12" t="s">
        <v>155</v>
      </c>
      <c r="AW106" s="12" t="s">
        <v>36</v>
      </c>
      <c r="AX106" s="12" t="s">
        <v>76</v>
      </c>
      <c r="AY106" s="147" t="s">
        <v>147</v>
      </c>
    </row>
    <row r="107" spans="2:65" s="13" customFormat="1" ht="10.199999999999999">
      <c r="B107" s="153"/>
      <c r="D107" s="146" t="s">
        <v>159</v>
      </c>
      <c r="E107" s="154" t="s">
        <v>19</v>
      </c>
      <c r="F107" s="155" t="s">
        <v>161</v>
      </c>
      <c r="H107" s="156">
        <v>2</v>
      </c>
      <c r="I107" s="157"/>
      <c r="L107" s="153"/>
      <c r="M107" s="158"/>
      <c r="T107" s="159"/>
      <c r="AT107" s="154" t="s">
        <v>159</v>
      </c>
      <c r="AU107" s="154" t="s">
        <v>155</v>
      </c>
      <c r="AV107" s="13" t="s">
        <v>154</v>
      </c>
      <c r="AW107" s="13" t="s">
        <v>36</v>
      </c>
      <c r="AX107" s="13" t="s">
        <v>84</v>
      </c>
      <c r="AY107" s="154" t="s">
        <v>147</v>
      </c>
    </row>
    <row r="108" spans="2:65" s="1" customFormat="1" ht="37.799999999999997" customHeight="1">
      <c r="B108" s="32"/>
      <c r="C108" s="128" t="s">
        <v>155</v>
      </c>
      <c r="D108" s="128" t="s">
        <v>149</v>
      </c>
      <c r="E108" s="129" t="s">
        <v>162</v>
      </c>
      <c r="F108" s="130" t="s">
        <v>163</v>
      </c>
      <c r="G108" s="131" t="s">
        <v>91</v>
      </c>
      <c r="H108" s="132">
        <v>2.34</v>
      </c>
      <c r="I108" s="133"/>
      <c r="J108" s="134">
        <f>ROUND(I108*H108,2)</f>
        <v>0</v>
      </c>
      <c r="K108" s="130" t="s">
        <v>153</v>
      </c>
      <c r="L108" s="32"/>
      <c r="M108" s="135" t="s">
        <v>19</v>
      </c>
      <c r="N108" s="136" t="s">
        <v>48</v>
      </c>
      <c r="P108" s="137">
        <f>O108*H108</f>
        <v>0</v>
      </c>
      <c r="Q108" s="137">
        <v>4.4339999999999997E-2</v>
      </c>
      <c r="R108" s="137">
        <f>Q108*H108</f>
        <v>0.10375559999999999</v>
      </c>
      <c r="S108" s="137">
        <v>0</v>
      </c>
      <c r="T108" s="138">
        <f>S108*H108</f>
        <v>0</v>
      </c>
      <c r="AR108" s="139" t="s">
        <v>154</v>
      </c>
      <c r="AT108" s="139" t="s">
        <v>149</v>
      </c>
      <c r="AU108" s="139" t="s">
        <v>155</v>
      </c>
      <c r="AY108" s="17" t="s">
        <v>147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7" t="s">
        <v>155</v>
      </c>
      <c r="BK108" s="140">
        <f>ROUND(I108*H108,2)</f>
        <v>0</v>
      </c>
      <c r="BL108" s="17" t="s">
        <v>154</v>
      </c>
      <c r="BM108" s="139" t="s">
        <v>164</v>
      </c>
    </row>
    <row r="109" spans="2:65" s="1" customFormat="1" ht="10.199999999999999">
      <c r="B109" s="32"/>
      <c r="D109" s="141" t="s">
        <v>157</v>
      </c>
      <c r="F109" s="142" t="s">
        <v>165</v>
      </c>
      <c r="I109" s="143"/>
      <c r="L109" s="32"/>
      <c r="M109" s="144"/>
      <c r="T109" s="53"/>
      <c r="AT109" s="17" t="s">
        <v>157</v>
      </c>
      <c r="AU109" s="17" t="s">
        <v>155</v>
      </c>
    </row>
    <row r="110" spans="2:65" s="12" customFormat="1" ht="10.199999999999999">
      <c r="B110" s="145"/>
      <c r="D110" s="146" t="s">
        <v>159</v>
      </c>
      <c r="E110" s="147" t="s">
        <v>19</v>
      </c>
      <c r="F110" s="148" t="s">
        <v>166</v>
      </c>
      <c r="H110" s="149">
        <v>2.34</v>
      </c>
      <c r="I110" s="150"/>
      <c r="L110" s="145"/>
      <c r="M110" s="151"/>
      <c r="T110" s="152"/>
      <c r="AT110" s="147" t="s">
        <v>159</v>
      </c>
      <c r="AU110" s="147" t="s">
        <v>155</v>
      </c>
      <c r="AV110" s="12" t="s">
        <v>155</v>
      </c>
      <c r="AW110" s="12" t="s">
        <v>36</v>
      </c>
      <c r="AX110" s="12" t="s">
        <v>76</v>
      </c>
      <c r="AY110" s="147" t="s">
        <v>147</v>
      </c>
    </row>
    <row r="111" spans="2:65" s="13" customFormat="1" ht="10.199999999999999">
      <c r="B111" s="153"/>
      <c r="D111" s="146" t="s">
        <v>159</v>
      </c>
      <c r="E111" s="154" t="s">
        <v>19</v>
      </c>
      <c r="F111" s="155" t="s">
        <v>161</v>
      </c>
      <c r="H111" s="156">
        <v>2.34</v>
      </c>
      <c r="I111" s="157"/>
      <c r="L111" s="153"/>
      <c r="M111" s="158"/>
      <c r="T111" s="159"/>
      <c r="AT111" s="154" t="s">
        <v>159</v>
      </c>
      <c r="AU111" s="154" t="s">
        <v>155</v>
      </c>
      <c r="AV111" s="13" t="s">
        <v>154</v>
      </c>
      <c r="AW111" s="13" t="s">
        <v>36</v>
      </c>
      <c r="AX111" s="13" t="s">
        <v>84</v>
      </c>
      <c r="AY111" s="154" t="s">
        <v>147</v>
      </c>
    </row>
    <row r="112" spans="2:65" s="1" customFormat="1" ht="37.799999999999997" customHeight="1">
      <c r="B112" s="32"/>
      <c r="C112" s="128" t="s">
        <v>93</v>
      </c>
      <c r="D112" s="128" t="s">
        <v>149</v>
      </c>
      <c r="E112" s="129" t="s">
        <v>167</v>
      </c>
      <c r="F112" s="130" t="s">
        <v>168</v>
      </c>
      <c r="G112" s="131" t="s">
        <v>91</v>
      </c>
      <c r="H112" s="132">
        <v>8.56</v>
      </c>
      <c r="I112" s="133"/>
      <c r="J112" s="134">
        <f>ROUND(I112*H112,2)</f>
        <v>0</v>
      </c>
      <c r="K112" s="130" t="s">
        <v>153</v>
      </c>
      <c r="L112" s="32"/>
      <c r="M112" s="135" t="s">
        <v>19</v>
      </c>
      <c r="N112" s="136" t="s">
        <v>48</v>
      </c>
      <c r="P112" s="137">
        <f>O112*H112</f>
        <v>0</v>
      </c>
      <c r="Q112" s="137">
        <v>6.1719999999999997E-2</v>
      </c>
      <c r="R112" s="137">
        <f>Q112*H112</f>
        <v>0.52832319999999999</v>
      </c>
      <c r="S112" s="137">
        <v>0</v>
      </c>
      <c r="T112" s="138">
        <f>S112*H112</f>
        <v>0</v>
      </c>
      <c r="AR112" s="139" t="s">
        <v>154</v>
      </c>
      <c r="AT112" s="139" t="s">
        <v>149</v>
      </c>
      <c r="AU112" s="139" t="s">
        <v>155</v>
      </c>
      <c r="AY112" s="17" t="s">
        <v>147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7" t="s">
        <v>155</v>
      </c>
      <c r="BK112" s="140">
        <f>ROUND(I112*H112,2)</f>
        <v>0</v>
      </c>
      <c r="BL112" s="17" t="s">
        <v>154</v>
      </c>
      <c r="BM112" s="139" t="s">
        <v>169</v>
      </c>
    </row>
    <row r="113" spans="2:65" s="1" customFormat="1" ht="10.199999999999999">
      <c r="B113" s="32"/>
      <c r="D113" s="141" t="s">
        <v>157</v>
      </c>
      <c r="F113" s="142" t="s">
        <v>170</v>
      </c>
      <c r="I113" s="143"/>
      <c r="L113" s="32"/>
      <c r="M113" s="144"/>
      <c r="T113" s="53"/>
      <c r="AT113" s="17" t="s">
        <v>157</v>
      </c>
      <c r="AU113" s="17" t="s">
        <v>155</v>
      </c>
    </row>
    <row r="114" spans="2:65" s="12" customFormat="1" ht="10.199999999999999">
      <c r="B114" s="145"/>
      <c r="D114" s="146" t="s">
        <v>159</v>
      </c>
      <c r="E114" s="147" t="s">
        <v>19</v>
      </c>
      <c r="F114" s="148" t="s">
        <v>171</v>
      </c>
      <c r="H114" s="149">
        <v>11.388</v>
      </c>
      <c r="I114" s="150"/>
      <c r="L114" s="145"/>
      <c r="M114" s="151"/>
      <c r="T114" s="152"/>
      <c r="AT114" s="147" t="s">
        <v>159</v>
      </c>
      <c r="AU114" s="147" t="s">
        <v>155</v>
      </c>
      <c r="AV114" s="12" t="s">
        <v>155</v>
      </c>
      <c r="AW114" s="12" t="s">
        <v>36</v>
      </c>
      <c r="AX114" s="12" t="s">
        <v>76</v>
      </c>
      <c r="AY114" s="147" t="s">
        <v>147</v>
      </c>
    </row>
    <row r="115" spans="2:65" s="12" customFormat="1" ht="10.199999999999999">
      <c r="B115" s="145"/>
      <c r="D115" s="146" t="s">
        <v>159</v>
      </c>
      <c r="E115" s="147" t="s">
        <v>19</v>
      </c>
      <c r="F115" s="148" t="s">
        <v>172</v>
      </c>
      <c r="H115" s="149">
        <v>-2.8279999999999998</v>
      </c>
      <c r="I115" s="150"/>
      <c r="L115" s="145"/>
      <c r="M115" s="151"/>
      <c r="T115" s="152"/>
      <c r="AT115" s="147" t="s">
        <v>159</v>
      </c>
      <c r="AU115" s="147" t="s">
        <v>155</v>
      </c>
      <c r="AV115" s="12" t="s">
        <v>155</v>
      </c>
      <c r="AW115" s="12" t="s">
        <v>36</v>
      </c>
      <c r="AX115" s="12" t="s">
        <v>76</v>
      </c>
      <c r="AY115" s="147" t="s">
        <v>147</v>
      </c>
    </row>
    <row r="116" spans="2:65" s="13" customFormat="1" ht="10.199999999999999">
      <c r="B116" s="153"/>
      <c r="D116" s="146" t="s">
        <v>159</v>
      </c>
      <c r="E116" s="154" t="s">
        <v>19</v>
      </c>
      <c r="F116" s="155" t="s">
        <v>161</v>
      </c>
      <c r="H116" s="156">
        <v>8.56</v>
      </c>
      <c r="I116" s="157"/>
      <c r="L116" s="153"/>
      <c r="M116" s="158"/>
      <c r="T116" s="159"/>
      <c r="AT116" s="154" t="s">
        <v>159</v>
      </c>
      <c r="AU116" s="154" t="s">
        <v>155</v>
      </c>
      <c r="AV116" s="13" t="s">
        <v>154</v>
      </c>
      <c r="AW116" s="13" t="s">
        <v>36</v>
      </c>
      <c r="AX116" s="13" t="s">
        <v>84</v>
      </c>
      <c r="AY116" s="154" t="s">
        <v>147</v>
      </c>
    </row>
    <row r="117" spans="2:65" s="1" customFormat="1" ht="24.15" customHeight="1">
      <c r="B117" s="32"/>
      <c r="C117" s="128" t="s">
        <v>154</v>
      </c>
      <c r="D117" s="128" t="s">
        <v>149</v>
      </c>
      <c r="E117" s="129" t="s">
        <v>173</v>
      </c>
      <c r="F117" s="130" t="s">
        <v>174</v>
      </c>
      <c r="G117" s="131" t="s">
        <v>175</v>
      </c>
      <c r="H117" s="132">
        <v>5.28</v>
      </c>
      <c r="I117" s="133"/>
      <c r="J117" s="134">
        <f>ROUND(I117*H117,2)</f>
        <v>0</v>
      </c>
      <c r="K117" s="130" t="s">
        <v>153</v>
      </c>
      <c r="L117" s="32"/>
      <c r="M117" s="135" t="s">
        <v>19</v>
      </c>
      <c r="N117" s="136" t="s">
        <v>48</v>
      </c>
      <c r="P117" s="137">
        <f>O117*H117</f>
        <v>0</v>
      </c>
      <c r="Q117" s="137">
        <v>8.0271400000000005E-5</v>
      </c>
      <c r="R117" s="137">
        <f>Q117*H117</f>
        <v>4.2383299200000007E-4</v>
      </c>
      <c r="S117" s="137">
        <v>0</v>
      </c>
      <c r="T117" s="138">
        <f>S117*H117</f>
        <v>0</v>
      </c>
      <c r="AR117" s="139" t="s">
        <v>154</v>
      </c>
      <c r="AT117" s="139" t="s">
        <v>149</v>
      </c>
      <c r="AU117" s="139" t="s">
        <v>155</v>
      </c>
      <c r="AY117" s="17" t="s">
        <v>147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7" t="s">
        <v>155</v>
      </c>
      <c r="BK117" s="140">
        <f>ROUND(I117*H117,2)</f>
        <v>0</v>
      </c>
      <c r="BL117" s="17" t="s">
        <v>154</v>
      </c>
      <c r="BM117" s="139" t="s">
        <v>176</v>
      </c>
    </row>
    <row r="118" spans="2:65" s="1" customFormat="1" ht="10.199999999999999">
      <c r="B118" s="32"/>
      <c r="D118" s="141" t="s">
        <v>157</v>
      </c>
      <c r="F118" s="142" t="s">
        <v>177</v>
      </c>
      <c r="I118" s="143"/>
      <c r="L118" s="32"/>
      <c r="M118" s="144"/>
      <c r="T118" s="53"/>
      <c r="AT118" s="17" t="s">
        <v>157</v>
      </c>
      <c r="AU118" s="17" t="s">
        <v>155</v>
      </c>
    </row>
    <row r="119" spans="2:65" s="14" customFormat="1" ht="10.199999999999999">
      <c r="B119" s="160"/>
      <c r="D119" s="146" t="s">
        <v>159</v>
      </c>
      <c r="E119" s="161" t="s">
        <v>19</v>
      </c>
      <c r="F119" s="162" t="s">
        <v>178</v>
      </c>
      <c r="H119" s="161" t="s">
        <v>19</v>
      </c>
      <c r="I119" s="163"/>
      <c r="L119" s="160"/>
      <c r="M119" s="164"/>
      <c r="T119" s="165"/>
      <c r="AT119" s="161" t="s">
        <v>159</v>
      </c>
      <c r="AU119" s="161" t="s">
        <v>155</v>
      </c>
      <c r="AV119" s="14" t="s">
        <v>84</v>
      </c>
      <c r="AW119" s="14" t="s">
        <v>36</v>
      </c>
      <c r="AX119" s="14" t="s">
        <v>76</v>
      </c>
      <c r="AY119" s="161" t="s">
        <v>147</v>
      </c>
    </row>
    <row r="120" spans="2:65" s="12" customFormat="1" ht="10.199999999999999">
      <c r="B120" s="145"/>
      <c r="D120" s="146" t="s">
        <v>159</v>
      </c>
      <c r="E120" s="147" t="s">
        <v>19</v>
      </c>
      <c r="F120" s="148" t="s">
        <v>179</v>
      </c>
      <c r="H120" s="149">
        <v>0.9</v>
      </c>
      <c r="I120" s="150"/>
      <c r="L120" s="145"/>
      <c r="M120" s="151"/>
      <c r="T120" s="152"/>
      <c r="AT120" s="147" t="s">
        <v>159</v>
      </c>
      <c r="AU120" s="147" t="s">
        <v>155</v>
      </c>
      <c r="AV120" s="12" t="s">
        <v>155</v>
      </c>
      <c r="AW120" s="12" t="s">
        <v>36</v>
      </c>
      <c r="AX120" s="12" t="s">
        <v>76</v>
      </c>
      <c r="AY120" s="147" t="s">
        <v>147</v>
      </c>
    </row>
    <row r="121" spans="2:65" s="12" customFormat="1" ht="10.199999999999999">
      <c r="B121" s="145"/>
      <c r="D121" s="146" t="s">
        <v>159</v>
      </c>
      <c r="E121" s="147" t="s">
        <v>19</v>
      </c>
      <c r="F121" s="148" t="s">
        <v>180</v>
      </c>
      <c r="H121" s="149">
        <v>4.38</v>
      </c>
      <c r="I121" s="150"/>
      <c r="L121" s="145"/>
      <c r="M121" s="151"/>
      <c r="T121" s="152"/>
      <c r="AT121" s="147" t="s">
        <v>159</v>
      </c>
      <c r="AU121" s="147" t="s">
        <v>155</v>
      </c>
      <c r="AV121" s="12" t="s">
        <v>155</v>
      </c>
      <c r="AW121" s="12" t="s">
        <v>36</v>
      </c>
      <c r="AX121" s="12" t="s">
        <v>76</v>
      </c>
      <c r="AY121" s="147" t="s">
        <v>147</v>
      </c>
    </row>
    <row r="122" spans="2:65" s="13" customFormat="1" ht="10.199999999999999">
      <c r="B122" s="153"/>
      <c r="D122" s="146" t="s">
        <v>159</v>
      </c>
      <c r="E122" s="154" t="s">
        <v>19</v>
      </c>
      <c r="F122" s="155" t="s">
        <v>161</v>
      </c>
      <c r="H122" s="156">
        <v>5.28</v>
      </c>
      <c r="I122" s="157"/>
      <c r="L122" s="153"/>
      <c r="M122" s="158"/>
      <c r="T122" s="159"/>
      <c r="AT122" s="154" t="s">
        <v>159</v>
      </c>
      <c r="AU122" s="154" t="s">
        <v>155</v>
      </c>
      <c r="AV122" s="13" t="s">
        <v>154</v>
      </c>
      <c r="AW122" s="13" t="s">
        <v>36</v>
      </c>
      <c r="AX122" s="13" t="s">
        <v>84</v>
      </c>
      <c r="AY122" s="154" t="s">
        <v>147</v>
      </c>
    </row>
    <row r="123" spans="2:65" s="1" customFormat="1" ht="24.15" customHeight="1">
      <c r="B123" s="32"/>
      <c r="C123" s="128" t="s">
        <v>181</v>
      </c>
      <c r="D123" s="128" t="s">
        <v>149</v>
      </c>
      <c r="E123" s="129" t="s">
        <v>182</v>
      </c>
      <c r="F123" s="130" t="s">
        <v>183</v>
      </c>
      <c r="G123" s="131" t="s">
        <v>175</v>
      </c>
      <c r="H123" s="132">
        <v>5.2</v>
      </c>
      <c r="I123" s="133"/>
      <c r="J123" s="134">
        <f>ROUND(I123*H123,2)</f>
        <v>0</v>
      </c>
      <c r="K123" s="130" t="s">
        <v>153</v>
      </c>
      <c r="L123" s="32"/>
      <c r="M123" s="135" t="s">
        <v>19</v>
      </c>
      <c r="N123" s="136" t="s">
        <v>48</v>
      </c>
      <c r="P123" s="137">
        <f>O123*H123</f>
        <v>0</v>
      </c>
      <c r="Q123" s="137">
        <v>1.9599999999999999E-4</v>
      </c>
      <c r="R123" s="137">
        <f>Q123*H123</f>
        <v>1.0192000000000001E-3</v>
      </c>
      <c r="S123" s="137">
        <v>0</v>
      </c>
      <c r="T123" s="138">
        <f>S123*H123</f>
        <v>0</v>
      </c>
      <c r="AR123" s="139" t="s">
        <v>154</v>
      </c>
      <c r="AT123" s="139" t="s">
        <v>149</v>
      </c>
      <c r="AU123" s="139" t="s">
        <v>155</v>
      </c>
      <c r="AY123" s="17" t="s">
        <v>147</v>
      </c>
      <c r="BE123" s="140">
        <f>IF(N123="základní",J123,0)</f>
        <v>0</v>
      </c>
      <c r="BF123" s="140">
        <f>IF(N123="snížená",J123,0)</f>
        <v>0</v>
      </c>
      <c r="BG123" s="140">
        <f>IF(N123="zákl. přenesená",J123,0)</f>
        <v>0</v>
      </c>
      <c r="BH123" s="140">
        <f>IF(N123="sníž. přenesená",J123,0)</f>
        <v>0</v>
      </c>
      <c r="BI123" s="140">
        <f>IF(N123="nulová",J123,0)</f>
        <v>0</v>
      </c>
      <c r="BJ123" s="17" t="s">
        <v>155</v>
      </c>
      <c r="BK123" s="140">
        <f>ROUND(I123*H123,2)</f>
        <v>0</v>
      </c>
      <c r="BL123" s="17" t="s">
        <v>154</v>
      </c>
      <c r="BM123" s="139" t="s">
        <v>184</v>
      </c>
    </row>
    <row r="124" spans="2:65" s="1" customFormat="1" ht="10.199999999999999">
      <c r="B124" s="32"/>
      <c r="D124" s="141" t="s">
        <v>157</v>
      </c>
      <c r="F124" s="142" t="s">
        <v>185</v>
      </c>
      <c r="I124" s="143"/>
      <c r="L124" s="32"/>
      <c r="M124" s="144"/>
      <c r="T124" s="53"/>
      <c r="AT124" s="17" t="s">
        <v>157</v>
      </c>
      <c r="AU124" s="17" t="s">
        <v>155</v>
      </c>
    </row>
    <row r="125" spans="2:65" s="14" customFormat="1" ht="10.199999999999999">
      <c r="B125" s="160"/>
      <c r="D125" s="146" t="s">
        <v>159</v>
      </c>
      <c r="E125" s="161" t="s">
        <v>19</v>
      </c>
      <c r="F125" s="162" t="s">
        <v>186</v>
      </c>
      <c r="H125" s="161" t="s">
        <v>19</v>
      </c>
      <c r="I125" s="163"/>
      <c r="L125" s="160"/>
      <c r="M125" s="164"/>
      <c r="T125" s="165"/>
      <c r="AT125" s="161" t="s">
        <v>159</v>
      </c>
      <c r="AU125" s="161" t="s">
        <v>155</v>
      </c>
      <c r="AV125" s="14" t="s">
        <v>84</v>
      </c>
      <c r="AW125" s="14" t="s">
        <v>36</v>
      </c>
      <c r="AX125" s="14" t="s">
        <v>76</v>
      </c>
      <c r="AY125" s="161" t="s">
        <v>147</v>
      </c>
    </row>
    <row r="126" spans="2:65" s="12" customFormat="1" ht="10.199999999999999">
      <c r="B126" s="145"/>
      <c r="D126" s="146" t="s">
        <v>159</v>
      </c>
      <c r="E126" s="147" t="s">
        <v>19</v>
      </c>
      <c r="F126" s="148" t="s">
        <v>187</v>
      </c>
      <c r="H126" s="149">
        <v>5.2</v>
      </c>
      <c r="I126" s="150"/>
      <c r="L126" s="145"/>
      <c r="M126" s="151"/>
      <c r="T126" s="152"/>
      <c r="AT126" s="147" t="s">
        <v>159</v>
      </c>
      <c r="AU126" s="147" t="s">
        <v>155</v>
      </c>
      <c r="AV126" s="12" t="s">
        <v>155</v>
      </c>
      <c r="AW126" s="12" t="s">
        <v>36</v>
      </c>
      <c r="AX126" s="12" t="s">
        <v>76</v>
      </c>
      <c r="AY126" s="147" t="s">
        <v>147</v>
      </c>
    </row>
    <row r="127" spans="2:65" s="13" customFormat="1" ht="10.199999999999999">
      <c r="B127" s="153"/>
      <c r="D127" s="146" t="s">
        <v>159</v>
      </c>
      <c r="E127" s="154" t="s">
        <v>19</v>
      </c>
      <c r="F127" s="155" t="s">
        <v>161</v>
      </c>
      <c r="H127" s="156">
        <v>5.2</v>
      </c>
      <c r="I127" s="157"/>
      <c r="L127" s="153"/>
      <c r="M127" s="158"/>
      <c r="T127" s="159"/>
      <c r="AT127" s="154" t="s">
        <v>159</v>
      </c>
      <c r="AU127" s="154" t="s">
        <v>155</v>
      </c>
      <c r="AV127" s="13" t="s">
        <v>154</v>
      </c>
      <c r="AW127" s="13" t="s">
        <v>36</v>
      </c>
      <c r="AX127" s="13" t="s">
        <v>84</v>
      </c>
      <c r="AY127" s="154" t="s">
        <v>147</v>
      </c>
    </row>
    <row r="128" spans="2:65" s="11" customFormat="1" ht="22.8" customHeight="1">
      <c r="B128" s="116"/>
      <c r="D128" s="117" t="s">
        <v>75</v>
      </c>
      <c r="E128" s="126" t="s">
        <v>188</v>
      </c>
      <c r="F128" s="126" t="s">
        <v>189</v>
      </c>
      <c r="I128" s="119"/>
      <c r="J128" s="127">
        <f>BK128</f>
        <v>0</v>
      </c>
      <c r="L128" s="116"/>
      <c r="M128" s="121"/>
      <c r="P128" s="122">
        <f>SUM(P129:P193)</f>
        <v>0</v>
      </c>
      <c r="R128" s="122">
        <f>SUM(R129:R193)</f>
        <v>2.0962734019999996</v>
      </c>
      <c r="T128" s="123">
        <f>SUM(T129:T193)</f>
        <v>0</v>
      </c>
      <c r="AR128" s="117" t="s">
        <v>84</v>
      </c>
      <c r="AT128" s="124" t="s">
        <v>75</v>
      </c>
      <c r="AU128" s="124" t="s">
        <v>84</v>
      </c>
      <c r="AY128" s="117" t="s">
        <v>147</v>
      </c>
      <c r="BK128" s="125">
        <f>SUM(BK129:BK193)</f>
        <v>0</v>
      </c>
    </row>
    <row r="129" spans="2:65" s="1" customFormat="1" ht="24.15" customHeight="1">
      <c r="B129" s="32"/>
      <c r="C129" s="128" t="s">
        <v>188</v>
      </c>
      <c r="D129" s="128" t="s">
        <v>149</v>
      </c>
      <c r="E129" s="129" t="s">
        <v>190</v>
      </c>
      <c r="F129" s="130" t="s">
        <v>191</v>
      </c>
      <c r="G129" s="131" t="s">
        <v>91</v>
      </c>
      <c r="H129" s="132">
        <v>50.34</v>
      </c>
      <c r="I129" s="133"/>
      <c r="J129" s="134">
        <f>ROUND(I129*H129,2)</f>
        <v>0</v>
      </c>
      <c r="K129" s="130" t="s">
        <v>19</v>
      </c>
      <c r="L129" s="32"/>
      <c r="M129" s="135" t="s">
        <v>19</v>
      </c>
      <c r="N129" s="136" t="s">
        <v>48</v>
      </c>
      <c r="P129" s="137">
        <f>O129*H129</f>
        <v>0</v>
      </c>
      <c r="Q129" s="137">
        <v>2.63E-4</v>
      </c>
      <c r="R129" s="137">
        <f>Q129*H129</f>
        <v>1.323942E-2</v>
      </c>
      <c r="S129" s="137">
        <v>0</v>
      </c>
      <c r="T129" s="138">
        <f>S129*H129</f>
        <v>0</v>
      </c>
      <c r="AR129" s="139" t="s">
        <v>154</v>
      </c>
      <c r="AT129" s="139" t="s">
        <v>149</v>
      </c>
      <c r="AU129" s="139" t="s">
        <v>155</v>
      </c>
      <c r="AY129" s="17" t="s">
        <v>147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7" t="s">
        <v>155</v>
      </c>
      <c r="BK129" s="140">
        <f>ROUND(I129*H129,2)</f>
        <v>0</v>
      </c>
      <c r="BL129" s="17" t="s">
        <v>154</v>
      </c>
      <c r="BM129" s="139" t="s">
        <v>192</v>
      </c>
    </row>
    <row r="130" spans="2:65" s="14" customFormat="1" ht="10.199999999999999">
      <c r="B130" s="160"/>
      <c r="D130" s="146" t="s">
        <v>159</v>
      </c>
      <c r="E130" s="161" t="s">
        <v>19</v>
      </c>
      <c r="F130" s="162" t="s">
        <v>193</v>
      </c>
      <c r="H130" s="161" t="s">
        <v>19</v>
      </c>
      <c r="I130" s="163"/>
      <c r="L130" s="160"/>
      <c r="M130" s="164"/>
      <c r="T130" s="165"/>
      <c r="AT130" s="161" t="s">
        <v>159</v>
      </c>
      <c r="AU130" s="161" t="s">
        <v>155</v>
      </c>
      <c r="AV130" s="14" t="s">
        <v>84</v>
      </c>
      <c r="AW130" s="14" t="s">
        <v>36</v>
      </c>
      <c r="AX130" s="14" t="s">
        <v>76</v>
      </c>
      <c r="AY130" s="161" t="s">
        <v>147</v>
      </c>
    </row>
    <row r="131" spans="2:65" s="12" customFormat="1" ht="10.199999999999999">
      <c r="B131" s="145"/>
      <c r="D131" s="146" t="s">
        <v>159</v>
      </c>
      <c r="E131" s="147" t="s">
        <v>19</v>
      </c>
      <c r="F131" s="148" t="s">
        <v>89</v>
      </c>
      <c r="H131" s="149">
        <v>50.34</v>
      </c>
      <c r="I131" s="150"/>
      <c r="L131" s="145"/>
      <c r="M131" s="151"/>
      <c r="T131" s="152"/>
      <c r="AT131" s="147" t="s">
        <v>159</v>
      </c>
      <c r="AU131" s="147" t="s">
        <v>155</v>
      </c>
      <c r="AV131" s="12" t="s">
        <v>155</v>
      </c>
      <c r="AW131" s="12" t="s">
        <v>36</v>
      </c>
      <c r="AX131" s="12" t="s">
        <v>76</v>
      </c>
      <c r="AY131" s="147" t="s">
        <v>147</v>
      </c>
    </row>
    <row r="132" spans="2:65" s="13" customFormat="1" ht="10.199999999999999">
      <c r="B132" s="153"/>
      <c r="D132" s="146" t="s">
        <v>159</v>
      </c>
      <c r="E132" s="154" t="s">
        <v>19</v>
      </c>
      <c r="F132" s="155" t="s">
        <v>161</v>
      </c>
      <c r="H132" s="156">
        <v>50.34</v>
      </c>
      <c r="I132" s="157"/>
      <c r="L132" s="153"/>
      <c r="M132" s="158"/>
      <c r="T132" s="159"/>
      <c r="AT132" s="154" t="s">
        <v>159</v>
      </c>
      <c r="AU132" s="154" t="s">
        <v>155</v>
      </c>
      <c r="AV132" s="13" t="s">
        <v>154</v>
      </c>
      <c r="AW132" s="13" t="s">
        <v>36</v>
      </c>
      <c r="AX132" s="13" t="s">
        <v>84</v>
      </c>
      <c r="AY132" s="154" t="s">
        <v>147</v>
      </c>
    </row>
    <row r="133" spans="2:65" s="1" customFormat="1" ht="37.799999999999997" customHeight="1">
      <c r="B133" s="32"/>
      <c r="C133" s="128" t="s">
        <v>194</v>
      </c>
      <c r="D133" s="128" t="s">
        <v>149</v>
      </c>
      <c r="E133" s="129" t="s">
        <v>195</v>
      </c>
      <c r="F133" s="130" t="s">
        <v>196</v>
      </c>
      <c r="G133" s="131" t="s">
        <v>91</v>
      </c>
      <c r="H133" s="132">
        <v>50.34</v>
      </c>
      <c r="I133" s="133"/>
      <c r="J133" s="134">
        <f>ROUND(I133*H133,2)</f>
        <v>0</v>
      </c>
      <c r="K133" s="130" t="s">
        <v>19</v>
      </c>
      <c r="L133" s="32"/>
      <c r="M133" s="135" t="s">
        <v>19</v>
      </c>
      <c r="N133" s="136" t="s">
        <v>48</v>
      </c>
      <c r="P133" s="137">
        <f>O133*H133</f>
        <v>0</v>
      </c>
      <c r="Q133" s="137">
        <v>4.3839999999999999E-3</v>
      </c>
      <c r="R133" s="137">
        <f>Q133*H133</f>
        <v>0.22069056000000001</v>
      </c>
      <c r="S133" s="137">
        <v>0</v>
      </c>
      <c r="T133" s="138">
        <f>S133*H133</f>
        <v>0</v>
      </c>
      <c r="AR133" s="139" t="s">
        <v>154</v>
      </c>
      <c r="AT133" s="139" t="s">
        <v>149</v>
      </c>
      <c r="AU133" s="139" t="s">
        <v>155</v>
      </c>
      <c r="AY133" s="17" t="s">
        <v>147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7" t="s">
        <v>155</v>
      </c>
      <c r="BK133" s="140">
        <f>ROUND(I133*H133,2)</f>
        <v>0</v>
      </c>
      <c r="BL133" s="17" t="s">
        <v>154</v>
      </c>
      <c r="BM133" s="139" t="s">
        <v>197</v>
      </c>
    </row>
    <row r="134" spans="2:65" s="12" customFormat="1" ht="10.199999999999999">
      <c r="B134" s="145"/>
      <c r="D134" s="146" t="s">
        <v>159</v>
      </c>
      <c r="E134" s="147" t="s">
        <v>19</v>
      </c>
      <c r="F134" s="148" t="s">
        <v>89</v>
      </c>
      <c r="H134" s="149">
        <v>50.34</v>
      </c>
      <c r="I134" s="150"/>
      <c r="L134" s="145"/>
      <c r="M134" s="151"/>
      <c r="T134" s="152"/>
      <c r="AT134" s="147" t="s">
        <v>159</v>
      </c>
      <c r="AU134" s="147" t="s">
        <v>155</v>
      </c>
      <c r="AV134" s="12" t="s">
        <v>155</v>
      </c>
      <c r="AW134" s="12" t="s">
        <v>36</v>
      </c>
      <c r="AX134" s="12" t="s">
        <v>76</v>
      </c>
      <c r="AY134" s="147" t="s">
        <v>147</v>
      </c>
    </row>
    <row r="135" spans="2:65" s="13" customFormat="1" ht="10.199999999999999">
      <c r="B135" s="153"/>
      <c r="D135" s="146" t="s">
        <v>159</v>
      </c>
      <c r="E135" s="154" t="s">
        <v>19</v>
      </c>
      <c r="F135" s="155" t="s">
        <v>161</v>
      </c>
      <c r="H135" s="156">
        <v>50.34</v>
      </c>
      <c r="I135" s="157"/>
      <c r="L135" s="153"/>
      <c r="M135" s="158"/>
      <c r="T135" s="159"/>
      <c r="AT135" s="154" t="s">
        <v>159</v>
      </c>
      <c r="AU135" s="154" t="s">
        <v>155</v>
      </c>
      <c r="AV135" s="13" t="s">
        <v>154</v>
      </c>
      <c r="AW135" s="13" t="s">
        <v>36</v>
      </c>
      <c r="AX135" s="13" t="s">
        <v>84</v>
      </c>
      <c r="AY135" s="154" t="s">
        <v>147</v>
      </c>
    </row>
    <row r="136" spans="2:65" s="1" customFormat="1" ht="24.15" customHeight="1">
      <c r="B136" s="32"/>
      <c r="C136" s="128" t="s">
        <v>198</v>
      </c>
      <c r="D136" s="128" t="s">
        <v>149</v>
      </c>
      <c r="E136" s="129" t="s">
        <v>199</v>
      </c>
      <c r="F136" s="130" t="s">
        <v>200</v>
      </c>
      <c r="G136" s="131" t="s">
        <v>91</v>
      </c>
      <c r="H136" s="132">
        <v>50.34</v>
      </c>
      <c r="I136" s="133"/>
      <c r="J136" s="134">
        <f>ROUND(I136*H136,2)</f>
        <v>0</v>
      </c>
      <c r="K136" s="130" t="s">
        <v>19</v>
      </c>
      <c r="L136" s="32"/>
      <c r="M136" s="135" t="s">
        <v>19</v>
      </c>
      <c r="N136" s="136" t="s">
        <v>48</v>
      </c>
      <c r="P136" s="137">
        <f>O136*H136</f>
        <v>0</v>
      </c>
      <c r="Q136" s="137">
        <v>4.0000000000000001E-3</v>
      </c>
      <c r="R136" s="137">
        <f>Q136*H136</f>
        <v>0.20136000000000001</v>
      </c>
      <c r="S136" s="137">
        <v>0</v>
      </c>
      <c r="T136" s="138">
        <f>S136*H136</f>
        <v>0</v>
      </c>
      <c r="AR136" s="139" t="s">
        <v>154</v>
      </c>
      <c r="AT136" s="139" t="s">
        <v>149</v>
      </c>
      <c r="AU136" s="139" t="s">
        <v>155</v>
      </c>
      <c r="AY136" s="17" t="s">
        <v>147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7" t="s">
        <v>155</v>
      </c>
      <c r="BK136" s="140">
        <f>ROUND(I136*H136,2)</f>
        <v>0</v>
      </c>
      <c r="BL136" s="17" t="s">
        <v>154</v>
      </c>
      <c r="BM136" s="139" t="s">
        <v>201</v>
      </c>
    </row>
    <row r="137" spans="2:65" s="12" customFormat="1" ht="10.199999999999999">
      <c r="B137" s="145"/>
      <c r="D137" s="146" t="s">
        <v>159</v>
      </c>
      <c r="E137" s="147" t="s">
        <v>19</v>
      </c>
      <c r="F137" s="148" t="s">
        <v>89</v>
      </c>
      <c r="H137" s="149">
        <v>50.34</v>
      </c>
      <c r="I137" s="150"/>
      <c r="L137" s="145"/>
      <c r="M137" s="151"/>
      <c r="T137" s="152"/>
      <c r="AT137" s="147" t="s">
        <v>159</v>
      </c>
      <c r="AU137" s="147" t="s">
        <v>155</v>
      </c>
      <c r="AV137" s="12" t="s">
        <v>155</v>
      </c>
      <c r="AW137" s="12" t="s">
        <v>36</v>
      </c>
      <c r="AX137" s="12" t="s">
        <v>76</v>
      </c>
      <c r="AY137" s="147" t="s">
        <v>147</v>
      </c>
    </row>
    <row r="138" spans="2:65" s="13" customFormat="1" ht="10.199999999999999">
      <c r="B138" s="153"/>
      <c r="D138" s="146" t="s">
        <v>159</v>
      </c>
      <c r="E138" s="154" t="s">
        <v>19</v>
      </c>
      <c r="F138" s="155" t="s">
        <v>161</v>
      </c>
      <c r="H138" s="156">
        <v>50.34</v>
      </c>
      <c r="I138" s="157"/>
      <c r="L138" s="153"/>
      <c r="M138" s="158"/>
      <c r="T138" s="159"/>
      <c r="AT138" s="154" t="s">
        <v>159</v>
      </c>
      <c r="AU138" s="154" t="s">
        <v>155</v>
      </c>
      <c r="AV138" s="13" t="s">
        <v>154</v>
      </c>
      <c r="AW138" s="13" t="s">
        <v>36</v>
      </c>
      <c r="AX138" s="13" t="s">
        <v>84</v>
      </c>
      <c r="AY138" s="154" t="s">
        <v>147</v>
      </c>
    </row>
    <row r="139" spans="2:65" s="1" customFormat="1" ht="24.15" customHeight="1">
      <c r="B139" s="32"/>
      <c r="C139" s="128" t="s">
        <v>202</v>
      </c>
      <c r="D139" s="128" t="s">
        <v>149</v>
      </c>
      <c r="E139" s="129" t="s">
        <v>203</v>
      </c>
      <c r="F139" s="130" t="s">
        <v>204</v>
      </c>
      <c r="G139" s="131" t="s">
        <v>91</v>
      </c>
      <c r="H139" s="132">
        <v>158.26599999999999</v>
      </c>
      <c r="I139" s="133"/>
      <c r="J139" s="134">
        <f>ROUND(I139*H139,2)</f>
        <v>0</v>
      </c>
      <c r="K139" s="130" t="s">
        <v>19</v>
      </c>
      <c r="L139" s="32"/>
      <c r="M139" s="135" t="s">
        <v>19</v>
      </c>
      <c r="N139" s="136" t="s">
        <v>48</v>
      </c>
      <c r="P139" s="137">
        <f>O139*H139</f>
        <v>0</v>
      </c>
      <c r="Q139" s="137">
        <v>2.63E-4</v>
      </c>
      <c r="R139" s="137">
        <f>Q139*H139</f>
        <v>4.1623957999999996E-2</v>
      </c>
      <c r="S139" s="137">
        <v>0</v>
      </c>
      <c r="T139" s="138">
        <f>S139*H139</f>
        <v>0</v>
      </c>
      <c r="AR139" s="139" t="s">
        <v>154</v>
      </c>
      <c r="AT139" s="139" t="s">
        <v>149</v>
      </c>
      <c r="AU139" s="139" t="s">
        <v>155</v>
      </c>
      <c r="AY139" s="17" t="s">
        <v>147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7" t="s">
        <v>155</v>
      </c>
      <c r="BK139" s="140">
        <f>ROUND(I139*H139,2)</f>
        <v>0</v>
      </c>
      <c r="BL139" s="17" t="s">
        <v>154</v>
      </c>
      <c r="BM139" s="139" t="s">
        <v>205</v>
      </c>
    </row>
    <row r="140" spans="2:65" s="14" customFormat="1" ht="10.199999999999999">
      <c r="B140" s="160"/>
      <c r="D140" s="146" t="s">
        <v>159</v>
      </c>
      <c r="E140" s="161" t="s">
        <v>19</v>
      </c>
      <c r="F140" s="162" t="s">
        <v>206</v>
      </c>
      <c r="H140" s="161" t="s">
        <v>19</v>
      </c>
      <c r="I140" s="163"/>
      <c r="L140" s="160"/>
      <c r="M140" s="164"/>
      <c r="T140" s="165"/>
      <c r="AT140" s="161" t="s">
        <v>159</v>
      </c>
      <c r="AU140" s="161" t="s">
        <v>155</v>
      </c>
      <c r="AV140" s="14" t="s">
        <v>84</v>
      </c>
      <c r="AW140" s="14" t="s">
        <v>36</v>
      </c>
      <c r="AX140" s="14" t="s">
        <v>76</v>
      </c>
      <c r="AY140" s="161" t="s">
        <v>147</v>
      </c>
    </row>
    <row r="141" spans="2:65" s="12" customFormat="1" ht="20.399999999999999">
      <c r="B141" s="145"/>
      <c r="D141" s="146" t="s">
        <v>159</v>
      </c>
      <c r="E141" s="147" t="s">
        <v>19</v>
      </c>
      <c r="F141" s="148" t="s">
        <v>207</v>
      </c>
      <c r="H141" s="149">
        <v>28.643999999999998</v>
      </c>
      <c r="I141" s="150"/>
      <c r="L141" s="145"/>
      <c r="M141" s="151"/>
      <c r="T141" s="152"/>
      <c r="AT141" s="147" t="s">
        <v>159</v>
      </c>
      <c r="AU141" s="147" t="s">
        <v>155</v>
      </c>
      <c r="AV141" s="12" t="s">
        <v>155</v>
      </c>
      <c r="AW141" s="12" t="s">
        <v>36</v>
      </c>
      <c r="AX141" s="12" t="s">
        <v>76</v>
      </c>
      <c r="AY141" s="147" t="s">
        <v>147</v>
      </c>
    </row>
    <row r="142" spans="2:65" s="12" customFormat="1" ht="10.199999999999999">
      <c r="B142" s="145"/>
      <c r="D142" s="146" t="s">
        <v>159</v>
      </c>
      <c r="E142" s="147" t="s">
        <v>19</v>
      </c>
      <c r="F142" s="148" t="s">
        <v>208</v>
      </c>
      <c r="H142" s="149">
        <v>41.262</v>
      </c>
      <c r="I142" s="150"/>
      <c r="L142" s="145"/>
      <c r="M142" s="151"/>
      <c r="T142" s="152"/>
      <c r="AT142" s="147" t="s">
        <v>159</v>
      </c>
      <c r="AU142" s="147" t="s">
        <v>155</v>
      </c>
      <c r="AV142" s="12" t="s">
        <v>155</v>
      </c>
      <c r="AW142" s="12" t="s">
        <v>36</v>
      </c>
      <c r="AX142" s="12" t="s">
        <v>76</v>
      </c>
      <c r="AY142" s="147" t="s">
        <v>147</v>
      </c>
    </row>
    <row r="143" spans="2:65" s="12" customFormat="1" ht="10.199999999999999">
      <c r="B143" s="145"/>
      <c r="D143" s="146" t="s">
        <v>159</v>
      </c>
      <c r="E143" s="147" t="s">
        <v>19</v>
      </c>
      <c r="F143" s="148" t="s">
        <v>209</v>
      </c>
      <c r="H143" s="149">
        <v>34.573</v>
      </c>
      <c r="I143" s="150"/>
      <c r="L143" s="145"/>
      <c r="M143" s="151"/>
      <c r="T143" s="152"/>
      <c r="AT143" s="147" t="s">
        <v>159</v>
      </c>
      <c r="AU143" s="147" t="s">
        <v>155</v>
      </c>
      <c r="AV143" s="12" t="s">
        <v>155</v>
      </c>
      <c r="AW143" s="12" t="s">
        <v>36</v>
      </c>
      <c r="AX143" s="12" t="s">
        <v>76</v>
      </c>
      <c r="AY143" s="147" t="s">
        <v>147</v>
      </c>
    </row>
    <row r="144" spans="2:65" s="12" customFormat="1" ht="10.199999999999999">
      <c r="B144" s="145"/>
      <c r="D144" s="146" t="s">
        <v>159</v>
      </c>
      <c r="E144" s="147" t="s">
        <v>19</v>
      </c>
      <c r="F144" s="148" t="s">
        <v>210</v>
      </c>
      <c r="H144" s="149">
        <v>28.587</v>
      </c>
      <c r="I144" s="150"/>
      <c r="L144" s="145"/>
      <c r="M144" s="151"/>
      <c r="T144" s="152"/>
      <c r="AT144" s="147" t="s">
        <v>159</v>
      </c>
      <c r="AU144" s="147" t="s">
        <v>155</v>
      </c>
      <c r="AV144" s="12" t="s">
        <v>155</v>
      </c>
      <c r="AW144" s="12" t="s">
        <v>36</v>
      </c>
      <c r="AX144" s="12" t="s">
        <v>76</v>
      </c>
      <c r="AY144" s="147" t="s">
        <v>147</v>
      </c>
    </row>
    <row r="145" spans="2:65" s="12" customFormat="1" ht="10.199999999999999">
      <c r="B145" s="145"/>
      <c r="D145" s="146" t="s">
        <v>159</v>
      </c>
      <c r="E145" s="147" t="s">
        <v>19</v>
      </c>
      <c r="F145" s="148" t="s">
        <v>211</v>
      </c>
      <c r="H145" s="149">
        <v>8.9860000000000007</v>
      </c>
      <c r="I145" s="150"/>
      <c r="L145" s="145"/>
      <c r="M145" s="151"/>
      <c r="T145" s="152"/>
      <c r="AT145" s="147" t="s">
        <v>159</v>
      </c>
      <c r="AU145" s="147" t="s">
        <v>155</v>
      </c>
      <c r="AV145" s="12" t="s">
        <v>155</v>
      </c>
      <c r="AW145" s="12" t="s">
        <v>36</v>
      </c>
      <c r="AX145" s="12" t="s">
        <v>76</v>
      </c>
      <c r="AY145" s="147" t="s">
        <v>147</v>
      </c>
    </row>
    <row r="146" spans="2:65" s="12" customFormat="1" ht="10.199999999999999">
      <c r="B146" s="145"/>
      <c r="D146" s="146" t="s">
        <v>159</v>
      </c>
      <c r="E146" s="147" t="s">
        <v>19</v>
      </c>
      <c r="F146" s="148" t="s">
        <v>212</v>
      </c>
      <c r="H146" s="149">
        <v>16.213999999999999</v>
      </c>
      <c r="I146" s="150"/>
      <c r="L146" s="145"/>
      <c r="M146" s="151"/>
      <c r="T146" s="152"/>
      <c r="AT146" s="147" t="s">
        <v>159</v>
      </c>
      <c r="AU146" s="147" t="s">
        <v>155</v>
      </c>
      <c r="AV146" s="12" t="s">
        <v>155</v>
      </c>
      <c r="AW146" s="12" t="s">
        <v>36</v>
      </c>
      <c r="AX146" s="12" t="s">
        <v>76</v>
      </c>
      <c r="AY146" s="147" t="s">
        <v>147</v>
      </c>
    </row>
    <row r="147" spans="2:65" s="13" customFormat="1" ht="10.199999999999999">
      <c r="B147" s="153"/>
      <c r="D147" s="146" t="s">
        <v>159</v>
      </c>
      <c r="E147" s="154" t="s">
        <v>19</v>
      </c>
      <c r="F147" s="155" t="s">
        <v>161</v>
      </c>
      <c r="H147" s="156">
        <v>158.26599999999999</v>
      </c>
      <c r="I147" s="157"/>
      <c r="L147" s="153"/>
      <c r="M147" s="158"/>
      <c r="T147" s="159"/>
      <c r="AT147" s="154" t="s">
        <v>159</v>
      </c>
      <c r="AU147" s="154" t="s">
        <v>155</v>
      </c>
      <c r="AV147" s="13" t="s">
        <v>154</v>
      </c>
      <c r="AW147" s="13" t="s">
        <v>36</v>
      </c>
      <c r="AX147" s="13" t="s">
        <v>84</v>
      </c>
      <c r="AY147" s="154" t="s">
        <v>147</v>
      </c>
    </row>
    <row r="148" spans="2:65" s="1" customFormat="1" ht="37.799999999999997" customHeight="1">
      <c r="B148" s="32"/>
      <c r="C148" s="128" t="s">
        <v>213</v>
      </c>
      <c r="D148" s="128" t="s">
        <v>149</v>
      </c>
      <c r="E148" s="129" t="s">
        <v>214</v>
      </c>
      <c r="F148" s="130" t="s">
        <v>215</v>
      </c>
      <c r="G148" s="131" t="s">
        <v>91</v>
      </c>
      <c r="H148" s="132">
        <v>139.53399999999999</v>
      </c>
      <c r="I148" s="133"/>
      <c r="J148" s="134">
        <f>ROUND(I148*H148,2)</f>
        <v>0</v>
      </c>
      <c r="K148" s="130" t="s">
        <v>19</v>
      </c>
      <c r="L148" s="32"/>
      <c r="M148" s="135" t="s">
        <v>19</v>
      </c>
      <c r="N148" s="136" t="s">
        <v>48</v>
      </c>
      <c r="P148" s="137">
        <f>O148*H148</f>
        <v>0</v>
      </c>
      <c r="Q148" s="137">
        <v>4.3839999999999999E-3</v>
      </c>
      <c r="R148" s="137">
        <f>Q148*H148</f>
        <v>0.61171705599999993</v>
      </c>
      <c r="S148" s="137">
        <v>0</v>
      </c>
      <c r="T148" s="138">
        <f>S148*H148</f>
        <v>0</v>
      </c>
      <c r="AR148" s="139" t="s">
        <v>154</v>
      </c>
      <c r="AT148" s="139" t="s">
        <v>149</v>
      </c>
      <c r="AU148" s="139" t="s">
        <v>155</v>
      </c>
      <c r="AY148" s="17" t="s">
        <v>147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7" t="s">
        <v>155</v>
      </c>
      <c r="BK148" s="140">
        <f>ROUND(I148*H148,2)</f>
        <v>0</v>
      </c>
      <c r="BL148" s="17" t="s">
        <v>154</v>
      </c>
      <c r="BM148" s="139" t="s">
        <v>216</v>
      </c>
    </row>
    <row r="149" spans="2:65" s="12" customFormat="1" ht="20.399999999999999">
      <c r="B149" s="145"/>
      <c r="D149" s="146" t="s">
        <v>159</v>
      </c>
      <c r="E149" s="147" t="s">
        <v>19</v>
      </c>
      <c r="F149" s="148" t="s">
        <v>207</v>
      </c>
      <c r="H149" s="149">
        <v>28.643999999999998</v>
      </c>
      <c r="I149" s="150"/>
      <c r="L149" s="145"/>
      <c r="M149" s="151"/>
      <c r="T149" s="152"/>
      <c r="AT149" s="147" t="s">
        <v>159</v>
      </c>
      <c r="AU149" s="147" t="s">
        <v>155</v>
      </c>
      <c r="AV149" s="12" t="s">
        <v>155</v>
      </c>
      <c r="AW149" s="12" t="s">
        <v>36</v>
      </c>
      <c r="AX149" s="12" t="s">
        <v>76</v>
      </c>
      <c r="AY149" s="147" t="s">
        <v>147</v>
      </c>
    </row>
    <row r="150" spans="2:65" s="12" customFormat="1" ht="10.199999999999999">
      <c r="B150" s="145"/>
      <c r="D150" s="146" t="s">
        <v>159</v>
      </c>
      <c r="E150" s="147" t="s">
        <v>19</v>
      </c>
      <c r="F150" s="148" t="s">
        <v>208</v>
      </c>
      <c r="H150" s="149">
        <v>41.262</v>
      </c>
      <c r="I150" s="150"/>
      <c r="L150" s="145"/>
      <c r="M150" s="151"/>
      <c r="T150" s="152"/>
      <c r="AT150" s="147" t="s">
        <v>159</v>
      </c>
      <c r="AU150" s="147" t="s">
        <v>155</v>
      </c>
      <c r="AV150" s="12" t="s">
        <v>155</v>
      </c>
      <c r="AW150" s="12" t="s">
        <v>36</v>
      </c>
      <c r="AX150" s="12" t="s">
        <v>76</v>
      </c>
      <c r="AY150" s="147" t="s">
        <v>147</v>
      </c>
    </row>
    <row r="151" spans="2:65" s="12" customFormat="1" ht="10.199999999999999">
      <c r="B151" s="145"/>
      <c r="D151" s="146" t="s">
        <v>159</v>
      </c>
      <c r="E151" s="147" t="s">
        <v>19</v>
      </c>
      <c r="F151" s="148" t="s">
        <v>209</v>
      </c>
      <c r="H151" s="149">
        <v>34.573</v>
      </c>
      <c r="I151" s="150"/>
      <c r="L151" s="145"/>
      <c r="M151" s="151"/>
      <c r="T151" s="152"/>
      <c r="AT151" s="147" t="s">
        <v>159</v>
      </c>
      <c r="AU151" s="147" t="s">
        <v>155</v>
      </c>
      <c r="AV151" s="12" t="s">
        <v>155</v>
      </c>
      <c r="AW151" s="12" t="s">
        <v>36</v>
      </c>
      <c r="AX151" s="12" t="s">
        <v>76</v>
      </c>
      <c r="AY151" s="147" t="s">
        <v>147</v>
      </c>
    </row>
    <row r="152" spans="2:65" s="12" customFormat="1" ht="10.199999999999999">
      <c r="B152" s="145"/>
      <c r="D152" s="146" t="s">
        <v>159</v>
      </c>
      <c r="E152" s="147" t="s">
        <v>19</v>
      </c>
      <c r="F152" s="148" t="s">
        <v>210</v>
      </c>
      <c r="H152" s="149">
        <v>28.587</v>
      </c>
      <c r="I152" s="150"/>
      <c r="L152" s="145"/>
      <c r="M152" s="151"/>
      <c r="T152" s="152"/>
      <c r="AT152" s="147" t="s">
        <v>159</v>
      </c>
      <c r="AU152" s="147" t="s">
        <v>155</v>
      </c>
      <c r="AV152" s="12" t="s">
        <v>155</v>
      </c>
      <c r="AW152" s="12" t="s">
        <v>36</v>
      </c>
      <c r="AX152" s="12" t="s">
        <v>76</v>
      </c>
      <c r="AY152" s="147" t="s">
        <v>147</v>
      </c>
    </row>
    <row r="153" spans="2:65" s="12" customFormat="1" ht="10.199999999999999">
      <c r="B153" s="145"/>
      <c r="D153" s="146" t="s">
        <v>159</v>
      </c>
      <c r="E153" s="147" t="s">
        <v>19</v>
      </c>
      <c r="F153" s="148" t="s">
        <v>217</v>
      </c>
      <c r="H153" s="149">
        <v>2.4</v>
      </c>
      <c r="I153" s="150"/>
      <c r="L153" s="145"/>
      <c r="M153" s="151"/>
      <c r="T153" s="152"/>
      <c r="AT153" s="147" t="s">
        <v>159</v>
      </c>
      <c r="AU153" s="147" t="s">
        <v>155</v>
      </c>
      <c r="AV153" s="12" t="s">
        <v>155</v>
      </c>
      <c r="AW153" s="12" t="s">
        <v>36</v>
      </c>
      <c r="AX153" s="12" t="s">
        <v>76</v>
      </c>
      <c r="AY153" s="147" t="s">
        <v>147</v>
      </c>
    </row>
    <row r="154" spans="2:65" s="12" customFormat="1" ht="10.199999999999999">
      <c r="B154" s="145"/>
      <c r="D154" s="146" t="s">
        <v>159</v>
      </c>
      <c r="E154" s="147" t="s">
        <v>19</v>
      </c>
      <c r="F154" s="148" t="s">
        <v>218</v>
      </c>
      <c r="H154" s="149">
        <v>4.0679999999999996</v>
      </c>
      <c r="I154" s="150"/>
      <c r="L154" s="145"/>
      <c r="M154" s="151"/>
      <c r="T154" s="152"/>
      <c r="AT154" s="147" t="s">
        <v>159</v>
      </c>
      <c r="AU154" s="147" t="s">
        <v>155</v>
      </c>
      <c r="AV154" s="12" t="s">
        <v>155</v>
      </c>
      <c r="AW154" s="12" t="s">
        <v>36</v>
      </c>
      <c r="AX154" s="12" t="s">
        <v>76</v>
      </c>
      <c r="AY154" s="147" t="s">
        <v>147</v>
      </c>
    </row>
    <row r="155" spans="2:65" s="13" customFormat="1" ht="10.199999999999999">
      <c r="B155" s="153"/>
      <c r="D155" s="146" t="s">
        <v>159</v>
      </c>
      <c r="E155" s="154" t="s">
        <v>19</v>
      </c>
      <c r="F155" s="155" t="s">
        <v>161</v>
      </c>
      <c r="H155" s="156">
        <v>139.53399999999999</v>
      </c>
      <c r="I155" s="157"/>
      <c r="L155" s="153"/>
      <c r="M155" s="158"/>
      <c r="T155" s="159"/>
      <c r="AT155" s="154" t="s">
        <v>159</v>
      </c>
      <c r="AU155" s="154" t="s">
        <v>155</v>
      </c>
      <c r="AV155" s="13" t="s">
        <v>154</v>
      </c>
      <c r="AW155" s="13" t="s">
        <v>36</v>
      </c>
      <c r="AX155" s="13" t="s">
        <v>84</v>
      </c>
      <c r="AY155" s="154" t="s">
        <v>147</v>
      </c>
    </row>
    <row r="156" spans="2:65" s="1" customFormat="1" ht="37.799999999999997" customHeight="1">
      <c r="B156" s="32"/>
      <c r="C156" s="128" t="s">
        <v>219</v>
      </c>
      <c r="D156" s="128" t="s">
        <v>149</v>
      </c>
      <c r="E156" s="129" t="s">
        <v>220</v>
      </c>
      <c r="F156" s="130" t="s">
        <v>221</v>
      </c>
      <c r="G156" s="131" t="s">
        <v>91</v>
      </c>
      <c r="H156" s="132">
        <v>18.760000000000002</v>
      </c>
      <c r="I156" s="133"/>
      <c r="J156" s="134">
        <f>ROUND(I156*H156,2)</f>
        <v>0</v>
      </c>
      <c r="K156" s="130" t="s">
        <v>153</v>
      </c>
      <c r="L156" s="32"/>
      <c r="M156" s="135" t="s">
        <v>19</v>
      </c>
      <c r="N156" s="136" t="s">
        <v>48</v>
      </c>
      <c r="P156" s="137">
        <f>O156*H156</f>
        <v>0</v>
      </c>
      <c r="Q156" s="137">
        <v>1.47E-2</v>
      </c>
      <c r="R156" s="137">
        <f>Q156*H156</f>
        <v>0.27577200000000002</v>
      </c>
      <c r="S156" s="137">
        <v>0</v>
      </c>
      <c r="T156" s="138">
        <f>S156*H156</f>
        <v>0</v>
      </c>
      <c r="AR156" s="139" t="s">
        <v>154</v>
      </c>
      <c r="AT156" s="139" t="s">
        <v>149</v>
      </c>
      <c r="AU156" s="139" t="s">
        <v>155</v>
      </c>
      <c r="AY156" s="17" t="s">
        <v>147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7" t="s">
        <v>155</v>
      </c>
      <c r="BK156" s="140">
        <f>ROUND(I156*H156,2)</f>
        <v>0</v>
      </c>
      <c r="BL156" s="17" t="s">
        <v>154</v>
      </c>
      <c r="BM156" s="139" t="s">
        <v>222</v>
      </c>
    </row>
    <row r="157" spans="2:65" s="1" customFormat="1" ht="10.199999999999999">
      <c r="B157" s="32"/>
      <c r="D157" s="141" t="s">
        <v>157</v>
      </c>
      <c r="F157" s="142" t="s">
        <v>223</v>
      </c>
      <c r="I157" s="143"/>
      <c r="L157" s="32"/>
      <c r="M157" s="144"/>
      <c r="T157" s="53"/>
      <c r="AT157" s="17" t="s">
        <v>157</v>
      </c>
      <c r="AU157" s="17" t="s">
        <v>155</v>
      </c>
    </row>
    <row r="158" spans="2:65" s="14" customFormat="1" ht="10.199999999999999">
      <c r="B158" s="160"/>
      <c r="D158" s="146" t="s">
        <v>159</v>
      </c>
      <c r="E158" s="161" t="s">
        <v>19</v>
      </c>
      <c r="F158" s="162" t="s">
        <v>224</v>
      </c>
      <c r="H158" s="161" t="s">
        <v>19</v>
      </c>
      <c r="I158" s="163"/>
      <c r="L158" s="160"/>
      <c r="M158" s="164"/>
      <c r="T158" s="165"/>
      <c r="AT158" s="161" t="s">
        <v>159</v>
      </c>
      <c r="AU158" s="161" t="s">
        <v>155</v>
      </c>
      <c r="AV158" s="14" t="s">
        <v>84</v>
      </c>
      <c r="AW158" s="14" t="s">
        <v>36</v>
      </c>
      <c r="AX158" s="14" t="s">
        <v>76</v>
      </c>
      <c r="AY158" s="161" t="s">
        <v>147</v>
      </c>
    </row>
    <row r="159" spans="2:65" s="12" customFormat="1" ht="10.199999999999999">
      <c r="B159" s="145"/>
      <c r="D159" s="146" t="s">
        <v>159</v>
      </c>
      <c r="E159" s="147" t="s">
        <v>19</v>
      </c>
      <c r="F159" s="148" t="s">
        <v>94</v>
      </c>
      <c r="H159" s="149">
        <v>18.760000000000002</v>
      </c>
      <c r="I159" s="150"/>
      <c r="L159" s="145"/>
      <c r="M159" s="151"/>
      <c r="T159" s="152"/>
      <c r="AT159" s="147" t="s">
        <v>159</v>
      </c>
      <c r="AU159" s="147" t="s">
        <v>155</v>
      </c>
      <c r="AV159" s="12" t="s">
        <v>155</v>
      </c>
      <c r="AW159" s="12" t="s">
        <v>36</v>
      </c>
      <c r="AX159" s="12" t="s">
        <v>76</v>
      </c>
      <c r="AY159" s="147" t="s">
        <v>147</v>
      </c>
    </row>
    <row r="160" spans="2:65" s="13" customFormat="1" ht="10.199999999999999">
      <c r="B160" s="153"/>
      <c r="D160" s="146" t="s">
        <v>159</v>
      </c>
      <c r="E160" s="154" t="s">
        <v>19</v>
      </c>
      <c r="F160" s="155" t="s">
        <v>161</v>
      </c>
      <c r="H160" s="156">
        <v>18.760000000000002</v>
      </c>
      <c r="I160" s="157"/>
      <c r="L160" s="153"/>
      <c r="M160" s="158"/>
      <c r="T160" s="159"/>
      <c r="AT160" s="154" t="s">
        <v>159</v>
      </c>
      <c r="AU160" s="154" t="s">
        <v>155</v>
      </c>
      <c r="AV160" s="13" t="s">
        <v>154</v>
      </c>
      <c r="AW160" s="13" t="s">
        <v>36</v>
      </c>
      <c r="AX160" s="13" t="s">
        <v>84</v>
      </c>
      <c r="AY160" s="154" t="s">
        <v>147</v>
      </c>
    </row>
    <row r="161" spans="2:65" s="1" customFormat="1" ht="24.15" customHeight="1">
      <c r="B161" s="32"/>
      <c r="C161" s="128" t="s">
        <v>8</v>
      </c>
      <c r="D161" s="128" t="s">
        <v>149</v>
      </c>
      <c r="E161" s="129" t="s">
        <v>225</v>
      </c>
      <c r="F161" s="130" t="s">
        <v>226</v>
      </c>
      <c r="G161" s="131" t="s">
        <v>91</v>
      </c>
      <c r="H161" s="132">
        <v>139.53399999999999</v>
      </c>
      <c r="I161" s="133"/>
      <c r="J161" s="134">
        <f>ROUND(I161*H161,2)</f>
        <v>0</v>
      </c>
      <c r="K161" s="130" t="s">
        <v>19</v>
      </c>
      <c r="L161" s="32"/>
      <c r="M161" s="135" t="s">
        <v>19</v>
      </c>
      <c r="N161" s="136" t="s">
        <v>48</v>
      </c>
      <c r="P161" s="137">
        <f>O161*H161</f>
        <v>0</v>
      </c>
      <c r="Q161" s="137">
        <v>4.0000000000000001E-3</v>
      </c>
      <c r="R161" s="137">
        <f>Q161*H161</f>
        <v>0.55813599999999997</v>
      </c>
      <c r="S161" s="137">
        <v>0</v>
      </c>
      <c r="T161" s="138">
        <f>S161*H161</f>
        <v>0</v>
      </c>
      <c r="AR161" s="139" t="s">
        <v>154</v>
      </c>
      <c r="AT161" s="139" t="s">
        <v>149</v>
      </c>
      <c r="AU161" s="139" t="s">
        <v>155</v>
      </c>
      <c r="AY161" s="17" t="s">
        <v>147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7" t="s">
        <v>155</v>
      </c>
      <c r="BK161" s="140">
        <f>ROUND(I161*H161,2)</f>
        <v>0</v>
      </c>
      <c r="BL161" s="17" t="s">
        <v>154</v>
      </c>
      <c r="BM161" s="139" t="s">
        <v>227</v>
      </c>
    </row>
    <row r="162" spans="2:65" s="12" customFormat="1" ht="20.399999999999999">
      <c r="B162" s="145"/>
      <c r="D162" s="146" t="s">
        <v>159</v>
      </c>
      <c r="E162" s="147" t="s">
        <v>19</v>
      </c>
      <c r="F162" s="148" t="s">
        <v>207</v>
      </c>
      <c r="H162" s="149">
        <v>28.643999999999998</v>
      </c>
      <c r="I162" s="150"/>
      <c r="L162" s="145"/>
      <c r="M162" s="151"/>
      <c r="T162" s="152"/>
      <c r="AT162" s="147" t="s">
        <v>159</v>
      </c>
      <c r="AU162" s="147" t="s">
        <v>155</v>
      </c>
      <c r="AV162" s="12" t="s">
        <v>155</v>
      </c>
      <c r="AW162" s="12" t="s">
        <v>36</v>
      </c>
      <c r="AX162" s="12" t="s">
        <v>76</v>
      </c>
      <c r="AY162" s="147" t="s">
        <v>147</v>
      </c>
    </row>
    <row r="163" spans="2:65" s="12" customFormat="1" ht="10.199999999999999">
      <c r="B163" s="145"/>
      <c r="D163" s="146" t="s">
        <v>159</v>
      </c>
      <c r="E163" s="147" t="s">
        <v>19</v>
      </c>
      <c r="F163" s="148" t="s">
        <v>208</v>
      </c>
      <c r="H163" s="149">
        <v>41.262</v>
      </c>
      <c r="I163" s="150"/>
      <c r="L163" s="145"/>
      <c r="M163" s="151"/>
      <c r="T163" s="152"/>
      <c r="AT163" s="147" t="s">
        <v>159</v>
      </c>
      <c r="AU163" s="147" t="s">
        <v>155</v>
      </c>
      <c r="AV163" s="12" t="s">
        <v>155</v>
      </c>
      <c r="AW163" s="12" t="s">
        <v>36</v>
      </c>
      <c r="AX163" s="12" t="s">
        <v>76</v>
      </c>
      <c r="AY163" s="147" t="s">
        <v>147</v>
      </c>
    </row>
    <row r="164" spans="2:65" s="12" customFormat="1" ht="10.199999999999999">
      <c r="B164" s="145"/>
      <c r="D164" s="146" t="s">
        <v>159</v>
      </c>
      <c r="E164" s="147" t="s">
        <v>19</v>
      </c>
      <c r="F164" s="148" t="s">
        <v>209</v>
      </c>
      <c r="H164" s="149">
        <v>34.573</v>
      </c>
      <c r="I164" s="150"/>
      <c r="L164" s="145"/>
      <c r="M164" s="151"/>
      <c r="T164" s="152"/>
      <c r="AT164" s="147" t="s">
        <v>159</v>
      </c>
      <c r="AU164" s="147" t="s">
        <v>155</v>
      </c>
      <c r="AV164" s="12" t="s">
        <v>155</v>
      </c>
      <c r="AW164" s="12" t="s">
        <v>36</v>
      </c>
      <c r="AX164" s="12" t="s">
        <v>76</v>
      </c>
      <c r="AY164" s="147" t="s">
        <v>147</v>
      </c>
    </row>
    <row r="165" spans="2:65" s="12" customFormat="1" ht="10.199999999999999">
      <c r="B165" s="145"/>
      <c r="D165" s="146" t="s">
        <v>159</v>
      </c>
      <c r="E165" s="147" t="s">
        <v>19</v>
      </c>
      <c r="F165" s="148" t="s">
        <v>210</v>
      </c>
      <c r="H165" s="149">
        <v>28.587</v>
      </c>
      <c r="I165" s="150"/>
      <c r="L165" s="145"/>
      <c r="M165" s="151"/>
      <c r="T165" s="152"/>
      <c r="AT165" s="147" t="s">
        <v>159</v>
      </c>
      <c r="AU165" s="147" t="s">
        <v>155</v>
      </c>
      <c r="AV165" s="12" t="s">
        <v>155</v>
      </c>
      <c r="AW165" s="12" t="s">
        <v>36</v>
      </c>
      <c r="AX165" s="12" t="s">
        <v>76</v>
      </c>
      <c r="AY165" s="147" t="s">
        <v>147</v>
      </c>
    </row>
    <row r="166" spans="2:65" s="12" customFormat="1" ht="10.199999999999999">
      <c r="B166" s="145"/>
      <c r="D166" s="146" t="s">
        <v>159</v>
      </c>
      <c r="E166" s="147" t="s">
        <v>19</v>
      </c>
      <c r="F166" s="148" t="s">
        <v>217</v>
      </c>
      <c r="H166" s="149">
        <v>2.4</v>
      </c>
      <c r="I166" s="150"/>
      <c r="L166" s="145"/>
      <c r="M166" s="151"/>
      <c r="T166" s="152"/>
      <c r="AT166" s="147" t="s">
        <v>159</v>
      </c>
      <c r="AU166" s="147" t="s">
        <v>155</v>
      </c>
      <c r="AV166" s="12" t="s">
        <v>155</v>
      </c>
      <c r="AW166" s="12" t="s">
        <v>36</v>
      </c>
      <c r="AX166" s="12" t="s">
        <v>76</v>
      </c>
      <c r="AY166" s="147" t="s">
        <v>147</v>
      </c>
    </row>
    <row r="167" spans="2:65" s="12" customFormat="1" ht="10.199999999999999">
      <c r="B167" s="145"/>
      <c r="D167" s="146" t="s">
        <v>159</v>
      </c>
      <c r="E167" s="147" t="s">
        <v>19</v>
      </c>
      <c r="F167" s="148" t="s">
        <v>218</v>
      </c>
      <c r="H167" s="149">
        <v>4.0679999999999996</v>
      </c>
      <c r="I167" s="150"/>
      <c r="L167" s="145"/>
      <c r="M167" s="151"/>
      <c r="T167" s="152"/>
      <c r="AT167" s="147" t="s">
        <v>159</v>
      </c>
      <c r="AU167" s="147" t="s">
        <v>155</v>
      </c>
      <c r="AV167" s="12" t="s">
        <v>155</v>
      </c>
      <c r="AW167" s="12" t="s">
        <v>36</v>
      </c>
      <c r="AX167" s="12" t="s">
        <v>76</v>
      </c>
      <c r="AY167" s="147" t="s">
        <v>147</v>
      </c>
    </row>
    <row r="168" spans="2:65" s="13" customFormat="1" ht="10.199999999999999">
      <c r="B168" s="153"/>
      <c r="D168" s="146" t="s">
        <v>159</v>
      </c>
      <c r="E168" s="154" t="s">
        <v>19</v>
      </c>
      <c r="F168" s="155" t="s">
        <v>161</v>
      </c>
      <c r="H168" s="156">
        <v>139.53399999999999</v>
      </c>
      <c r="I168" s="157"/>
      <c r="L168" s="153"/>
      <c r="M168" s="158"/>
      <c r="T168" s="159"/>
      <c r="AT168" s="154" t="s">
        <v>159</v>
      </c>
      <c r="AU168" s="154" t="s">
        <v>155</v>
      </c>
      <c r="AV168" s="13" t="s">
        <v>154</v>
      </c>
      <c r="AW168" s="13" t="s">
        <v>36</v>
      </c>
      <c r="AX168" s="13" t="s">
        <v>84</v>
      </c>
      <c r="AY168" s="154" t="s">
        <v>147</v>
      </c>
    </row>
    <row r="169" spans="2:65" s="1" customFormat="1" ht="37.799999999999997" customHeight="1">
      <c r="B169" s="32"/>
      <c r="C169" s="128" t="s">
        <v>228</v>
      </c>
      <c r="D169" s="128" t="s">
        <v>149</v>
      </c>
      <c r="E169" s="129" t="s">
        <v>229</v>
      </c>
      <c r="F169" s="130" t="s">
        <v>230</v>
      </c>
      <c r="G169" s="131" t="s">
        <v>91</v>
      </c>
      <c r="H169" s="132">
        <v>4.2480000000000002</v>
      </c>
      <c r="I169" s="133"/>
      <c r="J169" s="134">
        <f>ROUND(I169*H169,2)</f>
        <v>0</v>
      </c>
      <c r="K169" s="130" t="s">
        <v>19</v>
      </c>
      <c r="L169" s="32"/>
      <c r="M169" s="135" t="s">
        <v>19</v>
      </c>
      <c r="N169" s="136" t="s">
        <v>48</v>
      </c>
      <c r="P169" s="137">
        <f>O169*H169</f>
        <v>0</v>
      </c>
      <c r="Q169" s="137">
        <v>2.63E-4</v>
      </c>
      <c r="R169" s="137">
        <f>Q169*H169</f>
        <v>1.117224E-3</v>
      </c>
      <c r="S169" s="137">
        <v>0</v>
      </c>
      <c r="T169" s="138">
        <f>S169*H169</f>
        <v>0</v>
      </c>
      <c r="AR169" s="139" t="s">
        <v>154</v>
      </c>
      <c r="AT169" s="139" t="s">
        <v>149</v>
      </c>
      <c r="AU169" s="139" t="s">
        <v>155</v>
      </c>
      <c r="AY169" s="17" t="s">
        <v>147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7" t="s">
        <v>155</v>
      </c>
      <c r="BK169" s="140">
        <f>ROUND(I169*H169,2)</f>
        <v>0</v>
      </c>
      <c r="BL169" s="17" t="s">
        <v>154</v>
      </c>
      <c r="BM169" s="139" t="s">
        <v>231</v>
      </c>
    </row>
    <row r="170" spans="2:65" s="14" customFormat="1" ht="20.399999999999999">
      <c r="B170" s="160"/>
      <c r="D170" s="146" t="s">
        <v>159</v>
      </c>
      <c r="E170" s="161" t="s">
        <v>19</v>
      </c>
      <c r="F170" s="162" t="s">
        <v>232</v>
      </c>
      <c r="H170" s="161" t="s">
        <v>19</v>
      </c>
      <c r="I170" s="163"/>
      <c r="L170" s="160"/>
      <c r="M170" s="164"/>
      <c r="T170" s="165"/>
      <c r="AT170" s="161" t="s">
        <v>159</v>
      </c>
      <c r="AU170" s="161" t="s">
        <v>155</v>
      </c>
      <c r="AV170" s="14" t="s">
        <v>84</v>
      </c>
      <c r="AW170" s="14" t="s">
        <v>36</v>
      </c>
      <c r="AX170" s="14" t="s">
        <v>76</v>
      </c>
      <c r="AY170" s="161" t="s">
        <v>147</v>
      </c>
    </row>
    <row r="171" spans="2:65" s="12" customFormat="1" ht="10.199999999999999">
      <c r="B171" s="145"/>
      <c r="D171" s="146" t="s">
        <v>159</v>
      </c>
      <c r="E171" s="147" t="s">
        <v>19</v>
      </c>
      <c r="F171" s="148" t="s">
        <v>233</v>
      </c>
      <c r="H171" s="149">
        <v>0.60199999999999998</v>
      </c>
      <c r="I171" s="150"/>
      <c r="L171" s="145"/>
      <c r="M171" s="151"/>
      <c r="T171" s="152"/>
      <c r="AT171" s="147" t="s">
        <v>159</v>
      </c>
      <c r="AU171" s="147" t="s">
        <v>155</v>
      </c>
      <c r="AV171" s="12" t="s">
        <v>155</v>
      </c>
      <c r="AW171" s="12" t="s">
        <v>36</v>
      </c>
      <c r="AX171" s="12" t="s">
        <v>76</v>
      </c>
      <c r="AY171" s="147" t="s">
        <v>147</v>
      </c>
    </row>
    <row r="172" spans="2:65" s="12" customFormat="1" ht="10.199999999999999">
      <c r="B172" s="145"/>
      <c r="D172" s="146" t="s">
        <v>159</v>
      </c>
      <c r="E172" s="147" t="s">
        <v>19</v>
      </c>
      <c r="F172" s="148" t="s">
        <v>234</v>
      </c>
      <c r="H172" s="149">
        <v>1.425</v>
      </c>
      <c r="I172" s="150"/>
      <c r="L172" s="145"/>
      <c r="M172" s="151"/>
      <c r="T172" s="152"/>
      <c r="AT172" s="147" t="s">
        <v>159</v>
      </c>
      <c r="AU172" s="147" t="s">
        <v>155</v>
      </c>
      <c r="AV172" s="12" t="s">
        <v>155</v>
      </c>
      <c r="AW172" s="12" t="s">
        <v>36</v>
      </c>
      <c r="AX172" s="12" t="s">
        <v>76</v>
      </c>
      <c r="AY172" s="147" t="s">
        <v>147</v>
      </c>
    </row>
    <row r="173" spans="2:65" s="12" customFormat="1" ht="10.199999999999999">
      <c r="B173" s="145"/>
      <c r="D173" s="146" t="s">
        <v>159</v>
      </c>
      <c r="E173" s="147" t="s">
        <v>19</v>
      </c>
      <c r="F173" s="148" t="s">
        <v>235</v>
      </c>
      <c r="H173" s="149">
        <v>1.113</v>
      </c>
      <c r="I173" s="150"/>
      <c r="L173" s="145"/>
      <c r="M173" s="151"/>
      <c r="T173" s="152"/>
      <c r="AT173" s="147" t="s">
        <v>159</v>
      </c>
      <c r="AU173" s="147" t="s">
        <v>155</v>
      </c>
      <c r="AV173" s="12" t="s">
        <v>155</v>
      </c>
      <c r="AW173" s="12" t="s">
        <v>36</v>
      </c>
      <c r="AX173" s="12" t="s">
        <v>76</v>
      </c>
      <c r="AY173" s="147" t="s">
        <v>147</v>
      </c>
    </row>
    <row r="174" spans="2:65" s="12" customFormat="1" ht="10.199999999999999">
      <c r="B174" s="145"/>
      <c r="D174" s="146" t="s">
        <v>159</v>
      </c>
      <c r="E174" s="147" t="s">
        <v>19</v>
      </c>
      <c r="F174" s="148" t="s">
        <v>236</v>
      </c>
      <c r="H174" s="149">
        <v>1.1080000000000001</v>
      </c>
      <c r="I174" s="150"/>
      <c r="L174" s="145"/>
      <c r="M174" s="151"/>
      <c r="T174" s="152"/>
      <c r="AT174" s="147" t="s">
        <v>159</v>
      </c>
      <c r="AU174" s="147" t="s">
        <v>155</v>
      </c>
      <c r="AV174" s="12" t="s">
        <v>155</v>
      </c>
      <c r="AW174" s="12" t="s">
        <v>36</v>
      </c>
      <c r="AX174" s="12" t="s">
        <v>76</v>
      </c>
      <c r="AY174" s="147" t="s">
        <v>147</v>
      </c>
    </row>
    <row r="175" spans="2:65" s="13" customFormat="1" ht="10.199999999999999">
      <c r="B175" s="153"/>
      <c r="D175" s="146" t="s">
        <v>159</v>
      </c>
      <c r="E175" s="154" t="s">
        <v>19</v>
      </c>
      <c r="F175" s="155" t="s">
        <v>161</v>
      </c>
      <c r="H175" s="156">
        <v>4.2480000000000002</v>
      </c>
      <c r="I175" s="157"/>
      <c r="L175" s="153"/>
      <c r="M175" s="158"/>
      <c r="T175" s="159"/>
      <c r="AT175" s="154" t="s">
        <v>159</v>
      </c>
      <c r="AU175" s="154" t="s">
        <v>155</v>
      </c>
      <c r="AV175" s="13" t="s">
        <v>154</v>
      </c>
      <c r="AW175" s="13" t="s">
        <v>36</v>
      </c>
      <c r="AX175" s="13" t="s">
        <v>84</v>
      </c>
      <c r="AY175" s="154" t="s">
        <v>147</v>
      </c>
    </row>
    <row r="176" spans="2:65" s="1" customFormat="1" ht="37.799999999999997" customHeight="1">
      <c r="B176" s="32"/>
      <c r="C176" s="128" t="s">
        <v>237</v>
      </c>
      <c r="D176" s="128" t="s">
        <v>149</v>
      </c>
      <c r="E176" s="129" t="s">
        <v>238</v>
      </c>
      <c r="F176" s="130" t="s">
        <v>239</v>
      </c>
      <c r="G176" s="131" t="s">
        <v>91</v>
      </c>
      <c r="H176" s="132">
        <v>4.2480000000000002</v>
      </c>
      <c r="I176" s="133"/>
      <c r="J176" s="134">
        <f>ROUND(I176*H176,2)</f>
        <v>0</v>
      </c>
      <c r="K176" s="130" t="s">
        <v>19</v>
      </c>
      <c r="L176" s="32"/>
      <c r="M176" s="135" t="s">
        <v>19</v>
      </c>
      <c r="N176" s="136" t="s">
        <v>48</v>
      </c>
      <c r="P176" s="137">
        <f>O176*H176</f>
        <v>0</v>
      </c>
      <c r="Q176" s="137">
        <v>4.4079999999999996E-3</v>
      </c>
      <c r="R176" s="137">
        <f>Q176*H176</f>
        <v>1.8725183999999999E-2</v>
      </c>
      <c r="S176" s="137">
        <v>0</v>
      </c>
      <c r="T176" s="138">
        <f>S176*H176</f>
        <v>0</v>
      </c>
      <c r="AR176" s="139" t="s">
        <v>154</v>
      </c>
      <c r="AT176" s="139" t="s">
        <v>149</v>
      </c>
      <c r="AU176" s="139" t="s">
        <v>155</v>
      </c>
      <c r="AY176" s="17" t="s">
        <v>147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7" t="s">
        <v>155</v>
      </c>
      <c r="BK176" s="140">
        <f>ROUND(I176*H176,2)</f>
        <v>0</v>
      </c>
      <c r="BL176" s="17" t="s">
        <v>154</v>
      </c>
      <c r="BM176" s="139" t="s">
        <v>240</v>
      </c>
    </row>
    <row r="177" spans="2:65" s="12" customFormat="1" ht="10.199999999999999">
      <c r="B177" s="145"/>
      <c r="D177" s="146" t="s">
        <v>159</v>
      </c>
      <c r="E177" s="147" t="s">
        <v>19</v>
      </c>
      <c r="F177" s="148" t="s">
        <v>233</v>
      </c>
      <c r="H177" s="149">
        <v>0.60199999999999998</v>
      </c>
      <c r="I177" s="150"/>
      <c r="L177" s="145"/>
      <c r="M177" s="151"/>
      <c r="T177" s="152"/>
      <c r="AT177" s="147" t="s">
        <v>159</v>
      </c>
      <c r="AU177" s="147" t="s">
        <v>155</v>
      </c>
      <c r="AV177" s="12" t="s">
        <v>155</v>
      </c>
      <c r="AW177" s="12" t="s">
        <v>36</v>
      </c>
      <c r="AX177" s="12" t="s">
        <v>76</v>
      </c>
      <c r="AY177" s="147" t="s">
        <v>147</v>
      </c>
    </row>
    <row r="178" spans="2:65" s="12" customFormat="1" ht="10.199999999999999">
      <c r="B178" s="145"/>
      <c r="D178" s="146" t="s">
        <v>159</v>
      </c>
      <c r="E178" s="147" t="s">
        <v>19</v>
      </c>
      <c r="F178" s="148" t="s">
        <v>234</v>
      </c>
      <c r="H178" s="149">
        <v>1.425</v>
      </c>
      <c r="I178" s="150"/>
      <c r="L178" s="145"/>
      <c r="M178" s="151"/>
      <c r="T178" s="152"/>
      <c r="AT178" s="147" t="s">
        <v>159</v>
      </c>
      <c r="AU178" s="147" t="s">
        <v>155</v>
      </c>
      <c r="AV178" s="12" t="s">
        <v>155</v>
      </c>
      <c r="AW178" s="12" t="s">
        <v>36</v>
      </c>
      <c r="AX178" s="12" t="s">
        <v>76</v>
      </c>
      <c r="AY178" s="147" t="s">
        <v>147</v>
      </c>
    </row>
    <row r="179" spans="2:65" s="12" customFormat="1" ht="10.199999999999999">
      <c r="B179" s="145"/>
      <c r="D179" s="146" t="s">
        <v>159</v>
      </c>
      <c r="E179" s="147" t="s">
        <v>19</v>
      </c>
      <c r="F179" s="148" t="s">
        <v>235</v>
      </c>
      <c r="H179" s="149">
        <v>1.113</v>
      </c>
      <c r="I179" s="150"/>
      <c r="L179" s="145"/>
      <c r="M179" s="151"/>
      <c r="T179" s="152"/>
      <c r="AT179" s="147" t="s">
        <v>159</v>
      </c>
      <c r="AU179" s="147" t="s">
        <v>155</v>
      </c>
      <c r="AV179" s="12" t="s">
        <v>155</v>
      </c>
      <c r="AW179" s="12" t="s">
        <v>36</v>
      </c>
      <c r="AX179" s="12" t="s">
        <v>76</v>
      </c>
      <c r="AY179" s="147" t="s">
        <v>147</v>
      </c>
    </row>
    <row r="180" spans="2:65" s="12" customFormat="1" ht="10.199999999999999">
      <c r="B180" s="145"/>
      <c r="D180" s="146" t="s">
        <v>159</v>
      </c>
      <c r="E180" s="147" t="s">
        <v>19</v>
      </c>
      <c r="F180" s="148" t="s">
        <v>236</v>
      </c>
      <c r="H180" s="149">
        <v>1.1080000000000001</v>
      </c>
      <c r="I180" s="150"/>
      <c r="L180" s="145"/>
      <c r="M180" s="151"/>
      <c r="T180" s="152"/>
      <c r="AT180" s="147" t="s">
        <v>159</v>
      </c>
      <c r="AU180" s="147" t="s">
        <v>155</v>
      </c>
      <c r="AV180" s="12" t="s">
        <v>155</v>
      </c>
      <c r="AW180" s="12" t="s">
        <v>36</v>
      </c>
      <c r="AX180" s="12" t="s">
        <v>76</v>
      </c>
      <c r="AY180" s="147" t="s">
        <v>147</v>
      </c>
    </row>
    <row r="181" spans="2:65" s="13" customFormat="1" ht="10.199999999999999">
      <c r="B181" s="153"/>
      <c r="D181" s="146" t="s">
        <v>159</v>
      </c>
      <c r="E181" s="154" t="s">
        <v>19</v>
      </c>
      <c r="F181" s="155" t="s">
        <v>161</v>
      </c>
      <c r="H181" s="156">
        <v>4.2480000000000002</v>
      </c>
      <c r="I181" s="157"/>
      <c r="L181" s="153"/>
      <c r="M181" s="158"/>
      <c r="T181" s="159"/>
      <c r="AT181" s="154" t="s">
        <v>159</v>
      </c>
      <c r="AU181" s="154" t="s">
        <v>155</v>
      </c>
      <c r="AV181" s="13" t="s">
        <v>154</v>
      </c>
      <c r="AW181" s="13" t="s">
        <v>36</v>
      </c>
      <c r="AX181" s="13" t="s">
        <v>84</v>
      </c>
      <c r="AY181" s="154" t="s">
        <v>147</v>
      </c>
    </row>
    <row r="182" spans="2:65" s="1" customFormat="1" ht="24.15" customHeight="1">
      <c r="B182" s="32"/>
      <c r="C182" s="128" t="s">
        <v>241</v>
      </c>
      <c r="D182" s="128" t="s">
        <v>149</v>
      </c>
      <c r="E182" s="129" t="s">
        <v>242</v>
      </c>
      <c r="F182" s="130" t="s">
        <v>243</v>
      </c>
      <c r="G182" s="131" t="s">
        <v>91</v>
      </c>
      <c r="H182" s="132">
        <v>4.2480000000000002</v>
      </c>
      <c r="I182" s="133"/>
      <c r="J182" s="134">
        <f>ROUND(I182*H182,2)</f>
        <v>0</v>
      </c>
      <c r="K182" s="130" t="s">
        <v>19</v>
      </c>
      <c r="L182" s="32"/>
      <c r="M182" s="135" t="s">
        <v>19</v>
      </c>
      <c r="N182" s="136" t="s">
        <v>48</v>
      </c>
      <c r="P182" s="137">
        <f>O182*H182</f>
        <v>0</v>
      </c>
      <c r="Q182" s="137">
        <v>4.0000000000000001E-3</v>
      </c>
      <c r="R182" s="137">
        <f>Q182*H182</f>
        <v>1.6992E-2</v>
      </c>
      <c r="S182" s="137">
        <v>0</v>
      </c>
      <c r="T182" s="138">
        <f>S182*H182</f>
        <v>0</v>
      </c>
      <c r="AR182" s="139" t="s">
        <v>154</v>
      </c>
      <c r="AT182" s="139" t="s">
        <v>149</v>
      </c>
      <c r="AU182" s="139" t="s">
        <v>155</v>
      </c>
      <c r="AY182" s="17" t="s">
        <v>147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7" t="s">
        <v>155</v>
      </c>
      <c r="BK182" s="140">
        <f>ROUND(I182*H182,2)</f>
        <v>0</v>
      </c>
      <c r="BL182" s="17" t="s">
        <v>154</v>
      </c>
      <c r="BM182" s="139" t="s">
        <v>244</v>
      </c>
    </row>
    <row r="183" spans="2:65" s="12" customFormat="1" ht="10.199999999999999">
      <c r="B183" s="145"/>
      <c r="D183" s="146" t="s">
        <v>159</v>
      </c>
      <c r="E183" s="147" t="s">
        <v>19</v>
      </c>
      <c r="F183" s="148" t="s">
        <v>233</v>
      </c>
      <c r="H183" s="149">
        <v>0.60199999999999998</v>
      </c>
      <c r="I183" s="150"/>
      <c r="L183" s="145"/>
      <c r="M183" s="151"/>
      <c r="T183" s="152"/>
      <c r="AT183" s="147" t="s">
        <v>159</v>
      </c>
      <c r="AU183" s="147" t="s">
        <v>155</v>
      </c>
      <c r="AV183" s="12" t="s">
        <v>155</v>
      </c>
      <c r="AW183" s="12" t="s">
        <v>36</v>
      </c>
      <c r="AX183" s="12" t="s">
        <v>76</v>
      </c>
      <c r="AY183" s="147" t="s">
        <v>147</v>
      </c>
    </row>
    <row r="184" spans="2:65" s="12" customFormat="1" ht="10.199999999999999">
      <c r="B184" s="145"/>
      <c r="D184" s="146" t="s">
        <v>159</v>
      </c>
      <c r="E184" s="147" t="s">
        <v>19</v>
      </c>
      <c r="F184" s="148" t="s">
        <v>234</v>
      </c>
      <c r="H184" s="149">
        <v>1.425</v>
      </c>
      <c r="I184" s="150"/>
      <c r="L184" s="145"/>
      <c r="M184" s="151"/>
      <c r="T184" s="152"/>
      <c r="AT184" s="147" t="s">
        <v>159</v>
      </c>
      <c r="AU184" s="147" t="s">
        <v>155</v>
      </c>
      <c r="AV184" s="12" t="s">
        <v>155</v>
      </c>
      <c r="AW184" s="12" t="s">
        <v>36</v>
      </c>
      <c r="AX184" s="12" t="s">
        <v>76</v>
      </c>
      <c r="AY184" s="147" t="s">
        <v>147</v>
      </c>
    </row>
    <row r="185" spans="2:65" s="12" customFormat="1" ht="10.199999999999999">
      <c r="B185" s="145"/>
      <c r="D185" s="146" t="s">
        <v>159</v>
      </c>
      <c r="E185" s="147" t="s">
        <v>19</v>
      </c>
      <c r="F185" s="148" t="s">
        <v>235</v>
      </c>
      <c r="H185" s="149">
        <v>1.113</v>
      </c>
      <c r="I185" s="150"/>
      <c r="L185" s="145"/>
      <c r="M185" s="151"/>
      <c r="T185" s="152"/>
      <c r="AT185" s="147" t="s">
        <v>159</v>
      </c>
      <c r="AU185" s="147" t="s">
        <v>155</v>
      </c>
      <c r="AV185" s="12" t="s">
        <v>155</v>
      </c>
      <c r="AW185" s="12" t="s">
        <v>36</v>
      </c>
      <c r="AX185" s="12" t="s">
        <v>76</v>
      </c>
      <c r="AY185" s="147" t="s">
        <v>147</v>
      </c>
    </row>
    <row r="186" spans="2:65" s="12" customFormat="1" ht="10.199999999999999">
      <c r="B186" s="145"/>
      <c r="D186" s="146" t="s">
        <v>159</v>
      </c>
      <c r="E186" s="147" t="s">
        <v>19</v>
      </c>
      <c r="F186" s="148" t="s">
        <v>236</v>
      </c>
      <c r="H186" s="149">
        <v>1.1080000000000001</v>
      </c>
      <c r="I186" s="150"/>
      <c r="L186" s="145"/>
      <c r="M186" s="151"/>
      <c r="T186" s="152"/>
      <c r="AT186" s="147" t="s">
        <v>159</v>
      </c>
      <c r="AU186" s="147" t="s">
        <v>155</v>
      </c>
      <c r="AV186" s="12" t="s">
        <v>155</v>
      </c>
      <c r="AW186" s="12" t="s">
        <v>36</v>
      </c>
      <c r="AX186" s="12" t="s">
        <v>76</v>
      </c>
      <c r="AY186" s="147" t="s">
        <v>147</v>
      </c>
    </row>
    <row r="187" spans="2:65" s="13" customFormat="1" ht="10.199999999999999">
      <c r="B187" s="153"/>
      <c r="D187" s="146" t="s">
        <v>159</v>
      </c>
      <c r="E187" s="154" t="s">
        <v>19</v>
      </c>
      <c r="F187" s="155" t="s">
        <v>161</v>
      </c>
      <c r="H187" s="156">
        <v>4.2480000000000002</v>
      </c>
      <c r="I187" s="157"/>
      <c r="L187" s="153"/>
      <c r="M187" s="158"/>
      <c r="T187" s="159"/>
      <c r="AT187" s="154" t="s">
        <v>159</v>
      </c>
      <c r="AU187" s="154" t="s">
        <v>155</v>
      </c>
      <c r="AV187" s="13" t="s">
        <v>154</v>
      </c>
      <c r="AW187" s="13" t="s">
        <v>36</v>
      </c>
      <c r="AX187" s="13" t="s">
        <v>84</v>
      </c>
      <c r="AY187" s="154" t="s">
        <v>147</v>
      </c>
    </row>
    <row r="188" spans="2:65" s="1" customFormat="1" ht="37.799999999999997" customHeight="1">
      <c r="B188" s="32"/>
      <c r="C188" s="128" t="s">
        <v>245</v>
      </c>
      <c r="D188" s="128" t="s">
        <v>149</v>
      </c>
      <c r="E188" s="129" t="s">
        <v>246</v>
      </c>
      <c r="F188" s="130" t="s">
        <v>247</v>
      </c>
      <c r="G188" s="131" t="s">
        <v>152</v>
      </c>
      <c r="H188" s="132">
        <v>2</v>
      </c>
      <c r="I188" s="133"/>
      <c r="J188" s="134">
        <f>ROUND(I188*H188,2)</f>
        <v>0</v>
      </c>
      <c r="K188" s="130" t="s">
        <v>153</v>
      </c>
      <c r="L188" s="32"/>
      <c r="M188" s="135" t="s">
        <v>19</v>
      </c>
      <c r="N188" s="136" t="s">
        <v>48</v>
      </c>
      <c r="P188" s="137">
        <f>O188*H188</f>
        <v>0</v>
      </c>
      <c r="Q188" s="137">
        <v>5.6439999999999997E-2</v>
      </c>
      <c r="R188" s="137">
        <f>Q188*H188</f>
        <v>0.11287999999999999</v>
      </c>
      <c r="S188" s="137">
        <v>0</v>
      </c>
      <c r="T188" s="138">
        <f>S188*H188</f>
        <v>0</v>
      </c>
      <c r="AR188" s="139" t="s">
        <v>154</v>
      </c>
      <c r="AT188" s="139" t="s">
        <v>149</v>
      </c>
      <c r="AU188" s="139" t="s">
        <v>155</v>
      </c>
      <c r="AY188" s="17" t="s">
        <v>147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7" t="s">
        <v>155</v>
      </c>
      <c r="BK188" s="140">
        <f>ROUND(I188*H188,2)</f>
        <v>0</v>
      </c>
      <c r="BL188" s="17" t="s">
        <v>154</v>
      </c>
      <c r="BM188" s="139" t="s">
        <v>248</v>
      </c>
    </row>
    <row r="189" spans="2:65" s="1" customFormat="1" ht="10.199999999999999">
      <c r="B189" s="32"/>
      <c r="D189" s="141" t="s">
        <v>157</v>
      </c>
      <c r="F189" s="142" t="s">
        <v>249</v>
      </c>
      <c r="I189" s="143"/>
      <c r="L189" s="32"/>
      <c r="M189" s="144"/>
      <c r="T189" s="53"/>
      <c r="AT189" s="17" t="s">
        <v>157</v>
      </c>
      <c r="AU189" s="17" t="s">
        <v>155</v>
      </c>
    </row>
    <row r="190" spans="2:65" s="12" customFormat="1" ht="10.199999999999999">
      <c r="B190" s="145"/>
      <c r="D190" s="146" t="s">
        <v>159</v>
      </c>
      <c r="E190" s="147" t="s">
        <v>19</v>
      </c>
      <c r="F190" s="148" t="s">
        <v>160</v>
      </c>
      <c r="H190" s="149">
        <v>2</v>
      </c>
      <c r="I190" s="150"/>
      <c r="L190" s="145"/>
      <c r="M190" s="151"/>
      <c r="T190" s="152"/>
      <c r="AT190" s="147" t="s">
        <v>159</v>
      </c>
      <c r="AU190" s="147" t="s">
        <v>155</v>
      </c>
      <c r="AV190" s="12" t="s">
        <v>155</v>
      </c>
      <c r="AW190" s="12" t="s">
        <v>36</v>
      </c>
      <c r="AX190" s="12" t="s">
        <v>76</v>
      </c>
      <c r="AY190" s="147" t="s">
        <v>147</v>
      </c>
    </row>
    <row r="191" spans="2:65" s="13" customFormat="1" ht="10.199999999999999">
      <c r="B191" s="153"/>
      <c r="D191" s="146" t="s">
        <v>159</v>
      </c>
      <c r="E191" s="154" t="s">
        <v>19</v>
      </c>
      <c r="F191" s="155" t="s">
        <v>161</v>
      </c>
      <c r="H191" s="156">
        <v>2</v>
      </c>
      <c r="I191" s="157"/>
      <c r="L191" s="153"/>
      <c r="M191" s="158"/>
      <c r="T191" s="159"/>
      <c r="AT191" s="154" t="s">
        <v>159</v>
      </c>
      <c r="AU191" s="154" t="s">
        <v>155</v>
      </c>
      <c r="AV191" s="13" t="s">
        <v>154</v>
      </c>
      <c r="AW191" s="13" t="s">
        <v>36</v>
      </c>
      <c r="AX191" s="13" t="s">
        <v>84</v>
      </c>
      <c r="AY191" s="154" t="s">
        <v>147</v>
      </c>
    </row>
    <row r="192" spans="2:65" s="1" customFormat="1" ht="33" customHeight="1">
      <c r="B192" s="32"/>
      <c r="C192" s="166" t="s">
        <v>250</v>
      </c>
      <c r="D192" s="166" t="s">
        <v>251</v>
      </c>
      <c r="E192" s="167" t="s">
        <v>252</v>
      </c>
      <c r="F192" s="168" t="s">
        <v>253</v>
      </c>
      <c r="G192" s="169" t="s">
        <v>152</v>
      </c>
      <c r="H192" s="170">
        <v>2</v>
      </c>
      <c r="I192" s="171"/>
      <c r="J192" s="172">
        <f>ROUND(I192*H192,2)</f>
        <v>0</v>
      </c>
      <c r="K192" s="168" t="s">
        <v>153</v>
      </c>
      <c r="L192" s="173"/>
      <c r="M192" s="174" t="s">
        <v>19</v>
      </c>
      <c r="N192" s="175" t="s">
        <v>48</v>
      </c>
      <c r="P192" s="137">
        <f>O192*H192</f>
        <v>0</v>
      </c>
      <c r="Q192" s="137">
        <v>1.201E-2</v>
      </c>
      <c r="R192" s="137">
        <f>Q192*H192</f>
        <v>2.402E-2</v>
      </c>
      <c r="S192" s="137">
        <v>0</v>
      </c>
      <c r="T192" s="138">
        <f>S192*H192</f>
        <v>0</v>
      </c>
      <c r="AR192" s="139" t="s">
        <v>198</v>
      </c>
      <c r="AT192" s="139" t="s">
        <v>251</v>
      </c>
      <c r="AU192" s="139" t="s">
        <v>155</v>
      </c>
      <c r="AY192" s="17" t="s">
        <v>147</v>
      </c>
      <c r="BE192" s="140">
        <f>IF(N192="základní",J192,0)</f>
        <v>0</v>
      </c>
      <c r="BF192" s="140">
        <f>IF(N192="snížená",J192,0)</f>
        <v>0</v>
      </c>
      <c r="BG192" s="140">
        <f>IF(N192="zákl. přenesená",J192,0)</f>
        <v>0</v>
      </c>
      <c r="BH192" s="140">
        <f>IF(N192="sníž. přenesená",J192,0)</f>
        <v>0</v>
      </c>
      <c r="BI192" s="140">
        <f>IF(N192="nulová",J192,0)</f>
        <v>0</v>
      </c>
      <c r="BJ192" s="17" t="s">
        <v>155</v>
      </c>
      <c r="BK192" s="140">
        <f>ROUND(I192*H192,2)</f>
        <v>0</v>
      </c>
      <c r="BL192" s="17" t="s">
        <v>154</v>
      </c>
      <c r="BM192" s="139" t="s">
        <v>254</v>
      </c>
    </row>
    <row r="193" spans="2:65" s="1" customFormat="1" ht="19.2">
      <c r="B193" s="32"/>
      <c r="D193" s="146" t="s">
        <v>255</v>
      </c>
      <c r="F193" s="176" t="s">
        <v>256</v>
      </c>
      <c r="I193" s="143"/>
      <c r="L193" s="32"/>
      <c r="M193" s="144"/>
      <c r="T193" s="53"/>
      <c r="AT193" s="17" t="s">
        <v>255</v>
      </c>
      <c r="AU193" s="17" t="s">
        <v>155</v>
      </c>
    </row>
    <row r="194" spans="2:65" s="11" customFormat="1" ht="22.8" customHeight="1">
      <c r="B194" s="116"/>
      <c r="D194" s="117" t="s">
        <v>75</v>
      </c>
      <c r="E194" s="126" t="s">
        <v>202</v>
      </c>
      <c r="F194" s="126" t="s">
        <v>257</v>
      </c>
      <c r="I194" s="119"/>
      <c r="J194" s="127">
        <f>BK194</f>
        <v>0</v>
      </c>
      <c r="L194" s="116"/>
      <c r="M194" s="121"/>
      <c r="P194" s="122">
        <f>SUM(P195:P221)</f>
        <v>0</v>
      </c>
      <c r="R194" s="122">
        <f>SUM(R195:R221)</f>
        <v>1.7619000000000001E-3</v>
      </c>
      <c r="T194" s="123">
        <f>SUM(T195:T221)</f>
        <v>10.567622999999999</v>
      </c>
      <c r="AR194" s="117" t="s">
        <v>84</v>
      </c>
      <c r="AT194" s="124" t="s">
        <v>75</v>
      </c>
      <c r="AU194" s="124" t="s">
        <v>84</v>
      </c>
      <c r="AY194" s="117" t="s">
        <v>147</v>
      </c>
      <c r="BK194" s="125">
        <f>SUM(BK195:BK221)</f>
        <v>0</v>
      </c>
    </row>
    <row r="195" spans="2:65" s="1" customFormat="1" ht="37.799999999999997" customHeight="1">
      <c r="B195" s="32"/>
      <c r="C195" s="128" t="s">
        <v>258</v>
      </c>
      <c r="D195" s="128" t="s">
        <v>149</v>
      </c>
      <c r="E195" s="129" t="s">
        <v>259</v>
      </c>
      <c r="F195" s="130" t="s">
        <v>260</v>
      </c>
      <c r="G195" s="131" t="s">
        <v>91</v>
      </c>
      <c r="H195" s="132">
        <v>50.34</v>
      </c>
      <c r="I195" s="133"/>
      <c r="J195" s="134">
        <f>ROUND(I195*H195,2)</f>
        <v>0</v>
      </c>
      <c r="K195" s="130" t="s">
        <v>19</v>
      </c>
      <c r="L195" s="32"/>
      <c r="M195" s="135" t="s">
        <v>19</v>
      </c>
      <c r="N195" s="136" t="s">
        <v>48</v>
      </c>
      <c r="P195" s="137">
        <f>O195*H195</f>
        <v>0</v>
      </c>
      <c r="Q195" s="137">
        <v>0</v>
      </c>
      <c r="R195" s="137">
        <f>Q195*H195</f>
        <v>0</v>
      </c>
      <c r="S195" s="137">
        <v>0</v>
      </c>
      <c r="T195" s="138">
        <f>S195*H195</f>
        <v>0</v>
      </c>
      <c r="AR195" s="139" t="s">
        <v>154</v>
      </c>
      <c r="AT195" s="139" t="s">
        <v>149</v>
      </c>
      <c r="AU195" s="139" t="s">
        <v>155</v>
      </c>
      <c r="AY195" s="17" t="s">
        <v>147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7" t="s">
        <v>155</v>
      </c>
      <c r="BK195" s="140">
        <f>ROUND(I195*H195,2)</f>
        <v>0</v>
      </c>
      <c r="BL195" s="17" t="s">
        <v>154</v>
      </c>
      <c r="BM195" s="139" t="s">
        <v>261</v>
      </c>
    </row>
    <row r="196" spans="2:65" s="12" customFormat="1" ht="10.199999999999999">
      <c r="B196" s="145"/>
      <c r="D196" s="146" t="s">
        <v>159</v>
      </c>
      <c r="E196" s="147" t="s">
        <v>19</v>
      </c>
      <c r="F196" s="148" t="s">
        <v>89</v>
      </c>
      <c r="H196" s="149">
        <v>50.34</v>
      </c>
      <c r="I196" s="150"/>
      <c r="L196" s="145"/>
      <c r="M196" s="151"/>
      <c r="T196" s="152"/>
      <c r="AT196" s="147" t="s">
        <v>159</v>
      </c>
      <c r="AU196" s="147" t="s">
        <v>155</v>
      </c>
      <c r="AV196" s="12" t="s">
        <v>155</v>
      </c>
      <c r="AW196" s="12" t="s">
        <v>36</v>
      </c>
      <c r="AX196" s="12" t="s">
        <v>76</v>
      </c>
      <c r="AY196" s="147" t="s">
        <v>147</v>
      </c>
    </row>
    <row r="197" spans="2:65" s="13" customFormat="1" ht="10.199999999999999">
      <c r="B197" s="153"/>
      <c r="D197" s="146" t="s">
        <v>159</v>
      </c>
      <c r="E197" s="154" t="s">
        <v>19</v>
      </c>
      <c r="F197" s="155" t="s">
        <v>161</v>
      </c>
      <c r="H197" s="156">
        <v>50.34</v>
      </c>
      <c r="I197" s="157"/>
      <c r="L197" s="153"/>
      <c r="M197" s="158"/>
      <c r="T197" s="159"/>
      <c r="AT197" s="154" t="s">
        <v>159</v>
      </c>
      <c r="AU197" s="154" t="s">
        <v>155</v>
      </c>
      <c r="AV197" s="13" t="s">
        <v>154</v>
      </c>
      <c r="AW197" s="13" t="s">
        <v>36</v>
      </c>
      <c r="AX197" s="13" t="s">
        <v>84</v>
      </c>
      <c r="AY197" s="154" t="s">
        <v>147</v>
      </c>
    </row>
    <row r="198" spans="2:65" s="1" customFormat="1" ht="37.799999999999997" customHeight="1">
      <c r="B198" s="32"/>
      <c r="C198" s="128" t="s">
        <v>262</v>
      </c>
      <c r="D198" s="128" t="s">
        <v>149</v>
      </c>
      <c r="E198" s="129" t="s">
        <v>263</v>
      </c>
      <c r="F198" s="130" t="s">
        <v>264</v>
      </c>
      <c r="G198" s="131" t="s">
        <v>91</v>
      </c>
      <c r="H198" s="132">
        <v>50.34</v>
      </c>
      <c r="I198" s="133"/>
      <c r="J198" s="134">
        <f>ROUND(I198*H198,2)</f>
        <v>0</v>
      </c>
      <c r="K198" s="130" t="s">
        <v>19</v>
      </c>
      <c r="L198" s="32"/>
      <c r="M198" s="135" t="s">
        <v>19</v>
      </c>
      <c r="N198" s="136" t="s">
        <v>48</v>
      </c>
      <c r="P198" s="137">
        <f>O198*H198</f>
        <v>0</v>
      </c>
      <c r="Q198" s="137">
        <v>3.4999999999999997E-5</v>
      </c>
      <c r="R198" s="137">
        <f>Q198*H198</f>
        <v>1.7619000000000001E-3</v>
      </c>
      <c r="S198" s="137">
        <v>0</v>
      </c>
      <c r="T198" s="138">
        <f>S198*H198</f>
        <v>0</v>
      </c>
      <c r="AR198" s="139" t="s">
        <v>154</v>
      </c>
      <c r="AT198" s="139" t="s">
        <v>149</v>
      </c>
      <c r="AU198" s="139" t="s">
        <v>155</v>
      </c>
      <c r="AY198" s="17" t="s">
        <v>147</v>
      </c>
      <c r="BE198" s="140">
        <f>IF(N198="základní",J198,0)</f>
        <v>0</v>
      </c>
      <c r="BF198" s="140">
        <f>IF(N198="snížená",J198,0)</f>
        <v>0</v>
      </c>
      <c r="BG198" s="140">
        <f>IF(N198="zákl. přenesená",J198,0)</f>
        <v>0</v>
      </c>
      <c r="BH198" s="140">
        <f>IF(N198="sníž. přenesená",J198,0)</f>
        <v>0</v>
      </c>
      <c r="BI198" s="140">
        <f>IF(N198="nulová",J198,0)</f>
        <v>0</v>
      </c>
      <c r="BJ198" s="17" t="s">
        <v>155</v>
      </c>
      <c r="BK198" s="140">
        <f>ROUND(I198*H198,2)</f>
        <v>0</v>
      </c>
      <c r="BL198" s="17" t="s">
        <v>154</v>
      </c>
      <c r="BM198" s="139" t="s">
        <v>265</v>
      </c>
    </row>
    <row r="199" spans="2:65" s="12" customFormat="1" ht="10.199999999999999">
      <c r="B199" s="145"/>
      <c r="D199" s="146" t="s">
        <v>159</v>
      </c>
      <c r="E199" s="147" t="s">
        <v>19</v>
      </c>
      <c r="F199" s="148" t="s">
        <v>89</v>
      </c>
      <c r="H199" s="149">
        <v>50.34</v>
      </c>
      <c r="I199" s="150"/>
      <c r="L199" s="145"/>
      <c r="M199" s="151"/>
      <c r="T199" s="152"/>
      <c r="AT199" s="147" t="s">
        <v>159</v>
      </c>
      <c r="AU199" s="147" t="s">
        <v>155</v>
      </c>
      <c r="AV199" s="12" t="s">
        <v>155</v>
      </c>
      <c r="AW199" s="12" t="s">
        <v>36</v>
      </c>
      <c r="AX199" s="12" t="s">
        <v>76</v>
      </c>
      <c r="AY199" s="147" t="s">
        <v>147</v>
      </c>
    </row>
    <row r="200" spans="2:65" s="13" customFormat="1" ht="10.199999999999999">
      <c r="B200" s="153"/>
      <c r="D200" s="146" t="s">
        <v>159</v>
      </c>
      <c r="E200" s="154" t="s">
        <v>19</v>
      </c>
      <c r="F200" s="155" t="s">
        <v>161</v>
      </c>
      <c r="H200" s="156">
        <v>50.34</v>
      </c>
      <c r="I200" s="157"/>
      <c r="L200" s="153"/>
      <c r="M200" s="158"/>
      <c r="T200" s="159"/>
      <c r="AT200" s="154" t="s">
        <v>159</v>
      </c>
      <c r="AU200" s="154" t="s">
        <v>155</v>
      </c>
      <c r="AV200" s="13" t="s">
        <v>154</v>
      </c>
      <c r="AW200" s="13" t="s">
        <v>36</v>
      </c>
      <c r="AX200" s="13" t="s">
        <v>84</v>
      </c>
      <c r="AY200" s="154" t="s">
        <v>147</v>
      </c>
    </row>
    <row r="201" spans="2:65" s="1" customFormat="1" ht="24.15" customHeight="1">
      <c r="B201" s="32"/>
      <c r="C201" s="128" t="s">
        <v>266</v>
      </c>
      <c r="D201" s="128" t="s">
        <v>149</v>
      </c>
      <c r="E201" s="129" t="s">
        <v>267</v>
      </c>
      <c r="F201" s="130" t="s">
        <v>268</v>
      </c>
      <c r="G201" s="131" t="s">
        <v>91</v>
      </c>
      <c r="H201" s="132">
        <v>23.516999999999999</v>
      </c>
      <c r="I201" s="133"/>
      <c r="J201" s="134">
        <f>ROUND(I201*H201,2)</f>
        <v>0</v>
      </c>
      <c r="K201" s="130" t="s">
        <v>153</v>
      </c>
      <c r="L201" s="32"/>
      <c r="M201" s="135" t="s">
        <v>19</v>
      </c>
      <c r="N201" s="136" t="s">
        <v>48</v>
      </c>
      <c r="P201" s="137">
        <f>O201*H201</f>
        <v>0</v>
      </c>
      <c r="Q201" s="137">
        <v>0</v>
      </c>
      <c r="R201" s="137">
        <f>Q201*H201</f>
        <v>0</v>
      </c>
      <c r="S201" s="137">
        <v>0.04</v>
      </c>
      <c r="T201" s="138">
        <f>S201*H201</f>
        <v>0.94067999999999996</v>
      </c>
      <c r="AR201" s="139" t="s">
        <v>154</v>
      </c>
      <c r="AT201" s="139" t="s">
        <v>149</v>
      </c>
      <c r="AU201" s="139" t="s">
        <v>155</v>
      </c>
      <c r="AY201" s="17" t="s">
        <v>147</v>
      </c>
      <c r="BE201" s="140">
        <f>IF(N201="základní",J201,0)</f>
        <v>0</v>
      </c>
      <c r="BF201" s="140">
        <f>IF(N201="snížená",J201,0)</f>
        <v>0</v>
      </c>
      <c r="BG201" s="140">
        <f>IF(N201="zákl. přenesená",J201,0)</f>
        <v>0</v>
      </c>
      <c r="BH201" s="140">
        <f>IF(N201="sníž. přenesená",J201,0)</f>
        <v>0</v>
      </c>
      <c r="BI201" s="140">
        <f>IF(N201="nulová",J201,0)</f>
        <v>0</v>
      </c>
      <c r="BJ201" s="17" t="s">
        <v>155</v>
      </c>
      <c r="BK201" s="140">
        <f>ROUND(I201*H201,2)</f>
        <v>0</v>
      </c>
      <c r="BL201" s="17" t="s">
        <v>154</v>
      </c>
      <c r="BM201" s="139" t="s">
        <v>269</v>
      </c>
    </row>
    <row r="202" spans="2:65" s="1" customFormat="1" ht="10.199999999999999">
      <c r="B202" s="32"/>
      <c r="D202" s="141" t="s">
        <v>157</v>
      </c>
      <c r="F202" s="142" t="s">
        <v>270</v>
      </c>
      <c r="I202" s="143"/>
      <c r="L202" s="32"/>
      <c r="M202" s="144"/>
      <c r="T202" s="53"/>
      <c r="AT202" s="17" t="s">
        <v>157</v>
      </c>
      <c r="AU202" s="17" t="s">
        <v>155</v>
      </c>
    </row>
    <row r="203" spans="2:65" s="14" customFormat="1" ht="10.199999999999999">
      <c r="B203" s="160"/>
      <c r="D203" s="146" t="s">
        <v>159</v>
      </c>
      <c r="E203" s="161" t="s">
        <v>19</v>
      </c>
      <c r="F203" s="162" t="s">
        <v>271</v>
      </c>
      <c r="H203" s="161" t="s">
        <v>19</v>
      </c>
      <c r="I203" s="163"/>
      <c r="L203" s="160"/>
      <c r="M203" s="164"/>
      <c r="T203" s="165"/>
      <c r="AT203" s="161" t="s">
        <v>159</v>
      </c>
      <c r="AU203" s="161" t="s">
        <v>155</v>
      </c>
      <c r="AV203" s="14" t="s">
        <v>84</v>
      </c>
      <c r="AW203" s="14" t="s">
        <v>36</v>
      </c>
      <c r="AX203" s="14" t="s">
        <v>76</v>
      </c>
      <c r="AY203" s="161" t="s">
        <v>147</v>
      </c>
    </row>
    <row r="204" spans="2:65" s="12" customFormat="1" ht="10.199999999999999">
      <c r="B204" s="145"/>
      <c r="D204" s="146" t="s">
        <v>159</v>
      </c>
      <c r="E204" s="147" t="s">
        <v>19</v>
      </c>
      <c r="F204" s="148" t="s">
        <v>272</v>
      </c>
      <c r="H204" s="149">
        <v>23.516999999999999</v>
      </c>
      <c r="I204" s="150"/>
      <c r="L204" s="145"/>
      <c r="M204" s="151"/>
      <c r="T204" s="152"/>
      <c r="AT204" s="147" t="s">
        <v>159</v>
      </c>
      <c r="AU204" s="147" t="s">
        <v>155</v>
      </c>
      <c r="AV204" s="12" t="s">
        <v>155</v>
      </c>
      <c r="AW204" s="12" t="s">
        <v>36</v>
      </c>
      <c r="AX204" s="12" t="s">
        <v>76</v>
      </c>
      <c r="AY204" s="147" t="s">
        <v>147</v>
      </c>
    </row>
    <row r="205" spans="2:65" s="13" customFormat="1" ht="10.199999999999999">
      <c r="B205" s="153"/>
      <c r="D205" s="146" t="s">
        <v>159</v>
      </c>
      <c r="E205" s="154" t="s">
        <v>19</v>
      </c>
      <c r="F205" s="155" t="s">
        <v>161</v>
      </c>
      <c r="H205" s="156">
        <v>23.516999999999999</v>
      </c>
      <c r="I205" s="157"/>
      <c r="L205" s="153"/>
      <c r="M205" s="158"/>
      <c r="T205" s="159"/>
      <c r="AT205" s="154" t="s">
        <v>159</v>
      </c>
      <c r="AU205" s="154" t="s">
        <v>155</v>
      </c>
      <c r="AV205" s="13" t="s">
        <v>154</v>
      </c>
      <c r="AW205" s="13" t="s">
        <v>36</v>
      </c>
      <c r="AX205" s="13" t="s">
        <v>84</v>
      </c>
      <c r="AY205" s="154" t="s">
        <v>147</v>
      </c>
    </row>
    <row r="206" spans="2:65" s="1" customFormat="1" ht="44.25" customHeight="1">
      <c r="B206" s="32"/>
      <c r="C206" s="128" t="s">
        <v>7</v>
      </c>
      <c r="D206" s="128" t="s">
        <v>149</v>
      </c>
      <c r="E206" s="129" t="s">
        <v>273</v>
      </c>
      <c r="F206" s="130" t="s">
        <v>274</v>
      </c>
      <c r="G206" s="131" t="s">
        <v>91</v>
      </c>
      <c r="H206" s="132">
        <v>50.34</v>
      </c>
      <c r="I206" s="133"/>
      <c r="J206" s="134">
        <f>ROUND(I206*H206,2)</f>
        <v>0</v>
      </c>
      <c r="K206" s="130" t="s">
        <v>153</v>
      </c>
      <c r="L206" s="32"/>
      <c r="M206" s="135" t="s">
        <v>19</v>
      </c>
      <c r="N206" s="136" t="s">
        <v>48</v>
      </c>
      <c r="P206" s="137">
        <f>O206*H206</f>
        <v>0</v>
      </c>
      <c r="Q206" s="137">
        <v>0</v>
      </c>
      <c r="R206" s="137">
        <f>Q206*H206</f>
        <v>0</v>
      </c>
      <c r="S206" s="137">
        <v>4.3999999999999997E-2</v>
      </c>
      <c r="T206" s="138">
        <f>S206*H206</f>
        <v>2.21496</v>
      </c>
      <c r="AR206" s="139" t="s">
        <v>154</v>
      </c>
      <c r="AT206" s="139" t="s">
        <v>149</v>
      </c>
      <c r="AU206" s="139" t="s">
        <v>155</v>
      </c>
      <c r="AY206" s="17" t="s">
        <v>147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7" t="s">
        <v>155</v>
      </c>
      <c r="BK206" s="140">
        <f>ROUND(I206*H206,2)</f>
        <v>0</v>
      </c>
      <c r="BL206" s="17" t="s">
        <v>154</v>
      </c>
      <c r="BM206" s="139" t="s">
        <v>275</v>
      </c>
    </row>
    <row r="207" spans="2:65" s="1" customFormat="1" ht="10.199999999999999">
      <c r="B207" s="32"/>
      <c r="D207" s="141" t="s">
        <v>157</v>
      </c>
      <c r="F207" s="142" t="s">
        <v>276</v>
      </c>
      <c r="I207" s="143"/>
      <c r="L207" s="32"/>
      <c r="M207" s="144"/>
      <c r="T207" s="53"/>
      <c r="AT207" s="17" t="s">
        <v>157</v>
      </c>
      <c r="AU207" s="17" t="s">
        <v>155</v>
      </c>
    </row>
    <row r="208" spans="2:65" s="12" customFormat="1" ht="10.199999999999999">
      <c r="B208" s="145"/>
      <c r="D208" s="146" t="s">
        <v>159</v>
      </c>
      <c r="E208" s="147" t="s">
        <v>19</v>
      </c>
      <c r="F208" s="148" t="s">
        <v>89</v>
      </c>
      <c r="H208" s="149">
        <v>50.34</v>
      </c>
      <c r="I208" s="150"/>
      <c r="L208" s="145"/>
      <c r="M208" s="151"/>
      <c r="T208" s="152"/>
      <c r="AT208" s="147" t="s">
        <v>159</v>
      </c>
      <c r="AU208" s="147" t="s">
        <v>155</v>
      </c>
      <c r="AV208" s="12" t="s">
        <v>155</v>
      </c>
      <c r="AW208" s="12" t="s">
        <v>36</v>
      </c>
      <c r="AX208" s="12" t="s">
        <v>76</v>
      </c>
      <c r="AY208" s="147" t="s">
        <v>147</v>
      </c>
    </row>
    <row r="209" spans="2:65" s="13" customFormat="1" ht="10.199999999999999">
      <c r="B209" s="153"/>
      <c r="D209" s="146" t="s">
        <v>159</v>
      </c>
      <c r="E209" s="154" t="s">
        <v>19</v>
      </c>
      <c r="F209" s="155" t="s">
        <v>161</v>
      </c>
      <c r="H209" s="156">
        <v>50.34</v>
      </c>
      <c r="I209" s="157"/>
      <c r="L209" s="153"/>
      <c r="M209" s="158"/>
      <c r="T209" s="159"/>
      <c r="AT209" s="154" t="s">
        <v>159</v>
      </c>
      <c r="AU209" s="154" t="s">
        <v>155</v>
      </c>
      <c r="AV209" s="13" t="s">
        <v>154</v>
      </c>
      <c r="AW209" s="13" t="s">
        <v>36</v>
      </c>
      <c r="AX209" s="13" t="s">
        <v>84</v>
      </c>
      <c r="AY209" s="154" t="s">
        <v>147</v>
      </c>
    </row>
    <row r="210" spans="2:65" s="1" customFormat="1" ht="49.05" customHeight="1">
      <c r="B210" s="32"/>
      <c r="C210" s="128" t="s">
        <v>277</v>
      </c>
      <c r="D210" s="128" t="s">
        <v>149</v>
      </c>
      <c r="E210" s="129" t="s">
        <v>278</v>
      </c>
      <c r="F210" s="130" t="s">
        <v>279</v>
      </c>
      <c r="G210" s="131" t="s">
        <v>91</v>
      </c>
      <c r="H210" s="132">
        <v>145.333</v>
      </c>
      <c r="I210" s="133"/>
      <c r="J210" s="134">
        <f>ROUND(I210*H210,2)</f>
        <v>0</v>
      </c>
      <c r="K210" s="130" t="s">
        <v>153</v>
      </c>
      <c r="L210" s="32"/>
      <c r="M210" s="135" t="s">
        <v>19</v>
      </c>
      <c r="N210" s="136" t="s">
        <v>48</v>
      </c>
      <c r="P210" s="137">
        <f>O210*H210</f>
        <v>0</v>
      </c>
      <c r="Q210" s="137">
        <v>0</v>
      </c>
      <c r="R210" s="137">
        <f>Q210*H210</f>
        <v>0</v>
      </c>
      <c r="S210" s="137">
        <v>5.0999999999999997E-2</v>
      </c>
      <c r="T210" s="138">
        <f>S210*H210</f>
        <v>7.4119829999999993</v>
      </c>
      <c r="AR210" s="139" t="s">
        <v>154</v>
      </c>
      <c r="AT210" s="139" t="s">
        <v>149</v>
      </c>
      <c r="AU210" s="139" t="s">
        <v>155</v>
      </c>
      <c r="AY210" s="17" t="s">
        <v>147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7" t="s">
        <v>155</v>
      </c>
      <c r="BK210" s="140">
        <f>ROUND(I210*H210,2)</f>
        <v>0</v>
      </c>
      <c r="BL210" s="17" t="s">
        <v>154</v>
      </c>
      <c r="BM210" s="139" t="s">
        <v>280</v>
      </c>
    </row>
    <row r="211" spans="2:65" s="1" customFormat="1" ht="10.199999999999999">
      <c r="B211" s="32"/>
      <c r="D211" s="141" t="s">
        <v>157</v>
      </c>
      <c r="F211" s="142" t="s">
        <v>281</v>
      </c>
      <c r="I211" s="143"/>
      <c r="L211" s="32"/>
      <c r="M211" s="144"/>
      <c r="T211" s="53"/>
      <c r="AT211" s="17" t="s">
        <v>157</v>
      </c>
      <c r="AU211" s="17" t="s">
        <v>155</v>
      </c>
    </row>
    <row r="212" spans="2:65" s="12" customFormat="1" ht="20.399999999999999">
      <c r="B212" s="145"/>
      <c r="D212" s="146" t="s">
        <v>159</v>
      </c>
      <c r="E212" s="147" t="s">
        <v>19</v>
      </c>
      <c r="F212" s="148" t="s">
        <v>207</v>
      </c>
      <c r="H212" s="149">
        <v>28.643999999999998</v>
      </c>
      <c r="I212" s="150"/>
      <c r="L212" s="145"/>
      <c r="M212" s="151"/>
      <c r="T212" s="152"/>
      <c r="AT212" s="147" t="s">
        <v>159</v>
      </c>
      <c r="AU212" s="147" t="s">
        <v>155</v>
      </c>
      <c r="AV212" s="12" t="s">
        <v>155</v>
      </c>
      <c r="AW212" s="12" t="s">
        <v>36</v>
      </c>
      <c r="AX212" s="12" t="s">
        <v>76</v>
      </c>
      <c r="AY212" s="147" t="s">
        <v>147</v>
      </c>
    </row>
    <row r="213" spans="2:65" s="12" customFormat="1" ht="10.199999999999999">
      <c r="B213" s="145"/>
      <c r="D213" s="146" t="s">
        <v>159</v>
      </c>
      <c r="E213" s="147" t="s">
        <v>19</v>
      </c>
      <c r="F213" s="148" t="s">
        <v>282</v>
      </c>
      <c r="H213" s="149">
        <v>0.60199999999999998</v>
      </c>
      <c r="I213" s="150"/>
      <c r="L213" s="145"/>
      <c r="M213" s="151"/>
      <c r="T213" s="152"/>
      <c r="AT213" s="147" t="s">
        <v>159</v>
      </c>
      <c r="AU213" s="147" t="s">
        <v>155</v>
      </c>
      <c r="AV213" s="12" t="s">
        <v>155</v>
      </c>
      <c r="AW213" s="12" t="s">
        <v>36</v>
      </c>
      <c r="AX213" s="12" t="s">
        <v>76</v>
      </c>
      <c r="AY213" s="147" t="s">
        <v>147</v>
      </c>
    </row>
    <row r="214" spans="2:65" s="12" customFormat="1" ht="10.199999999999999">
      <c r="B214" s="145"/>
      <c r="D214" s="146" t="s">
        <v>159</v>
      </c>
      <c r="E214" s="147" t="s">
        <v>19</v>
      </c>
      <c r="F214" s="148" t="s">
        <v>208</v>
      </c>
      <c r="H214" s="149">
        <v>41.262</v>
      </c>
      <c r="I214" s="150"/>
      <c r="L214" s="145"/>
      <c r="M214" s="151"/>
      <c r="T214" s="152"/>
      <c r="AT214" s="147" t="s">
        <v>159</v>
      </c>
      <c r="AU214" s="147" t="s">
        <v>155</v>
      </c>
      <c r="AV214" s="12" t="s">
        <v>155</v>
      </c>
      <c r="AW214" s="12" t="s">
        <v>36</v>
      </c>
      <c r="AX214" s="12" t="s">
        <v>76</v>
      </c>
      <c r="AY214" s="147" t="s">
        <v>147</v>
      </c>
    </row>
    <row r="215" spans="2:65" s="12" customFormat="1" ht="10.199999999999999">
      <c r="B215" s="145"/>
      <c r="D215" s="146" t="s">
        <v>159</v>
      </c>
      <c r="E215" s="147" t="s">
        <v>19</v>
      </c>
      <c r="F215" s="148" t="s">
        <v>283</v>
      </c>
      <c r="H215" s="149">
        <v>1.425</v>
      </c>
      <c r="I215" s="150"/>
      <c r="L215" s="145"/>
      <c r="M215" s="151"/>
      <c r="T215" s="152"/>
      <c r="AT215" s="147" t="s">
        <v>159</v>
      </c>
      <c r="AU215" s="147" t="s">
        <v>155</v>
      </c>
      <c r="AV215" s="12" t="s">
        <v>155</v>
      </c>
      <c r="AW215" s="12" t="s">
        <v>36</v>
      </c>
      <c r="AX215" s="12" t="s">
        <v>76</v>
      </c>
      <c r="AY215" s="147" t="s">
        <v>147</v>
      </c>
    </row>
    <row r="216" spans="2:65" s="12" customFormat="1" ht="10.199999999999999">
      <c r="B216" s="145"/>
      <c r="D216" s="146" t="s">
        <v>159</v>
      </c>
      <c r="E216" s="147" t="s">
        <v>19</v>
      </c>
      <c r="F216" s="148" t="s">
        <v>209</v>
      </c>
      <c r="H216" s="149">
        <v>34.573</v>
      </c>
      <c r="I216" s="150"/>
      <c r="L216" s="145"/>
      <c r="M216" s="151"/>
      <c r="T216" s="152"/>
      <c r="AT216" s="147" t="s">
        <v>159</v>
      </c>
      <c r="AU216" s="147" t="s">
        <v>155</v>
      </c>
      <c r="AV216" s="12" t="s">
        <v>155</v>
      </c>
      <c r="AW216" s="12" t="s">
        <v>36</v>
      </c>
      <c r="AX216" s="12" t="s">
        <v>76</v>
      </c>
      <c r="AY216" s="147" t="s">
        <v>147</v>
      </c>
    </row>
    <row r="217" spans="2:65" s="12" customFormat="1" ht="10.199999999999999">
      <c r="B217" s="145"/>
      <c r="D217" s="146" t="s">
        <v>159</v>
      </c>
      <c r="E217" s="147" t="s">
        <v>19</v>
      </c>
      <c r="F217" s="148" t="s">
        <v>284</v>
      </c>
      <c r="H217" s="149">
        <v>1.113</v>
      </c>
      <c r="I217" s="150"/>
      <c r="L217" s="145"/>
      <c r="M217" s="151"/>
      <c r="T217" s="152"/>
      <c r="AT217" s="147" t="s">
        <v>159</v>
      </c>
      <c r="AU217" s="147" t="s">
        <v>155</v>
      </c>
      <c r="AV217" s="12" t="s">
        <v>155</v>
      </c>
      <c r="AW217" s="12" t="s">
        <v>36</v>
      </c>
      <c r="AX217" s="12" t="s">
        <v>76</v>
      </c>
      <c r="AY217" s="147" t="s">
        <v>147</v>
      </c>
    </row>
    <row r="218" spans="2:65" s="12" customFormat="1" ht="10.199999999999999">
      <c r="B218" s="145"/>
      <c r="D218" s="146" t="s">
        <v>159</v>
      </c>
      <c r="E218" s="147" t="s">
        <v>19</v>
      </c>
      <c r="F218" s="148" t="s">
        <v>210</v>
      </c>
      <c r="H218" s="149">
        <v>28.587</v>
      </c>
      <c r="I218" s="150"/>
      <c r="L218" s="145"/>
      <c r="M218" s="151"/>
      <c r="T218" s="152"/>
      <c r="AT218" s="147" t="s">
        <v>159</v>
      </c>
      <c r="AU218" s="147" t="s">
        <v>155</v>
      </c>
      <c r="AV218" s="12" t="s">
        <v>155</v>
      </c>
      <c r="AW218" s="12" t="s">
        <v>36</v>
      </c>
      <c r="AX218" s="12" t="s">
        <v>76</v>
      </c>
      <c r="AY218" s="147" t="s">
        <v>147</v>
      </c>
    </row>
    <row r="219" spans="2:65" s="12" customFormat="1" ht="10.199999999999999">
      <c r="B219" s="145"/>
      <c r="D219" s="146" t="s">
        <v>159</v>
      </c>
      <c r="E219" s="147" t="s">
        <v>19</v>
      </c>
      <c r="F219" s="148" t="s">
        <v>285</v>
      </c>
      <c r="H219" s="149">
        <v>1.1080000000000001</v>
      </c>
      <c r="I219" s="150"/>
      <c r="L219" s="145"/>
      <c r="M219" s="151"/>
      <c r="T219" s="152"/>
      <c r="AT219" s="147" t="s">
        <v>159</v>
      </c>
      <c r="AU219" s="147" t="s">
        <v>155</v>
      </c>
      <c r="AV219" s="12" t="s">
        <v>155</v>
      </c>
      <c r="AW219" s="12" t="s">
        <v>36</v>
      </c>
      <c r="AX219" s="12" t="s">
        <v>76</v>
      </c>
      <c r="AY219" s="147" t="s">
        <v>147</v>
      </c>
    </row>
    <row r="220" spans="2:65" s="12" customFormat="1" ht="10.199999999999999">
      <c r="B220" s="145"/>
      <c r="D220" s="146" t="s">
        <v>159</v>
      </c>
      <c r="E220" s="147" t="s">
        <v>19</v>
      </c>
      <c r="F220" s="148" t="s">
        <v>286</v>
      </c>
      <c r="H220" s="149">
        <v>8.0190000000000001</v>
      </c>
      <c r="I220" s="150"/>
      <c r="L220" s="145"/>
      <c r="M220" s="151"/>
      <c r="T220" s="152"/>
      <c r="AT220" s="147" t="s">
        <v>159</v>
      </c>
      <c r="AU220" s="147" t="s">
        <v>155</v>
      </c>
      <c r="AV220" s="12" t="s">
        <v>155</v>
      </c>
      <c r="AW220" s="12" t="s">
        <v>36</v>
      </c>
      <c r="AX220" s="12" t="s">
        <v>76</v>
      </c>
      <c r="AY220" s="147" t="s">
        <v>147</v>
      </c>
    </row>
    <row r="221" spans="2:65" s="13" customFormat="1" ht="10.199999999999999">
      <c r="B221" s="153"/>
      <c r="D221" s="146" t="s">
        <v>159</v>
      </c>
      <c r="E221" s="154" t="s">
        <v>19</v>
      </c>
      <c r="F221" s="155" t="s">
        <v>161</v>
      </c>
      <c r="H221" s="156">
        <v>145.333</v>
      </c>
      <c r="I221" s="157"/>
      <c r="L221" s="153"/>
      <c r="M221" s="158"/>
      <c r="T221" s="159"/>
      <c r="AT221" s="154" t="s">
        <v>159</v>
      </c>
      <c r="AU221" s="154" t="s">
        <v>155</v>
      </c>
      <c r="AV221" s="13" t="s">
        <v>154</v>
      </c>
      <c r="AW221" s="13" t="s">
        <v>36</v>
      </c>
      <c r="AX221" s="13" t="s">
        <v>84</v>
      </c>
      <c r="AY221" s="154" t="s">
        <v>147</v>
      </c>
    </row>
    <row r="222" spans="2:65" s="11" customFormat="1" ht="22.8" customHeight="1">
      <c r="B222" s="116"/>
      <c r="D222" s="117" t="s">
        <v>75</v>
      </c>
      <c r="E222" s="126" t="s">
        <v>287</v>
      </c>
      <c r="F222" s="126" t="s">
        <v>288</v>
      </c>
      <c r="I222" s="119"/>
      <c r="J222" s="127">
        <f>BK222</f>
        <v>0</v>
      </c>
      <c r="L222" s="116"/>
      <c r="M222" s="121"/>
      <c r="P222" s="122">
        <f>SUM(P223:P244)</f>
        <v>0</v>
      </c>
      <c r="R222" s="122">
        <f>SUM(R223:R244)</f>
        <v>0</v>
      </c>
      <c r="T222" s="123">
        <f>SUM(T223:T244)</f>
        <v>0</v>
      </c>
      <c r="AR222" s="117" t="s">
        <v>84</v>
      </c>
      <c r="AT222" s="124" t="s">
        <v>75</v>
      </c>
      <c r="AU222" s="124" t="s">
        <v>84</v>
      </c>
      <c r="AY222" s="117" t="s">
        <v>147</v>
      </c>
      <c r="BK222" s="125">
        <f>SUM(BK223:BK244)</f>
        <v>0</v>
      </c>
    </row>
    <row r="223" spans="2:65" s="1" customFormat="1" ht="37.799999999999997" customHeight="1">
      <c r="B223" s="32"/>
      <c r="C223" s="128" t="s">
        <v>289</v>
      </c>
      <c r="D223" s="128" t="s">
        <v>149</v>
      </c>
      <c r="E223" s="129" t="s">
        <v>290</v>
      </c>
      <c r="F223" s="130" t="s">
        <v>291</v>
      </c>
      <c r="G223" s="131" t="s">
        <v>292</v>
      </c>
      <c r="H223" s="132">
        <v>12.845000000000001</v>
      </c>
      <c r="I223" s="133"/>
      <c r="J223" s="134">
        <f>ROUND(I223*H223,2)</f>
        <v>0</v>
      </c>
      <c r="K223" s="130" t="s">
        <v>19</v>
      </c>
      <c r="L223" s="32"/>
      <c r="M223" s="135" t="s">
        <v>19</v>
      </c>
      <c r="N223" s="136" t="s">
        <v>48</v>
      </c>
      <c r="P223" s="137">
        <f>O223*H223</f>
        <v>0</v>
      </c>
      <c r="Q223" s="137">
        <v>0</v>
      </c>
      <c r="R223" s="137">
        <f>Q223*H223</f>
        <v>0</v>
      </c>
      <c r="S223" s="137">
        <v>0</v>
      </c>
      <c r="T223" s="138">
        <f>S223*H223</f>
        <v>0</v>
      </c>
      <c r="AR223" s="139" t="s">
        <v>154</v>
      </c>
      <c r="AT223" s="139" t="s">
        <v>149</v>
      </c>
      <c r="AU223" s="139" t="s">
        <v>155</v>
      </c>
      <c r="AY223" s="17" t="s">
        <v>147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7" t="s">
        <v>155</v>
      </c>
      <c r="BK223" s="140">
        <f>ROUND(I223*H223,2)</f>
        <v>0</v>
      </c>
      <c r="BL223" s="17" t="s">
        <v>154</v>
      </c>
      <c r="BM223" s="139" t="s">
        <v>293</v>
      </c>
    </row>
    <row r="224" spans="2:65" s="1" customFormat="1" ht="37.799999999999997" customHeight="1">
      <c r="B224" s="32"/>
      <c r="C224" s="128" t="s">
        <v>294</v>
      </c>
      <c r="D224" s="128" t="s">
        <v>149</v>
      </c>
      <c r="E224" s="129" t="s">
        <v>295</v>
      </c>
      <c r="F224" s="130" t="s">
        <v>296</v>
      </c>
      <c r="G224" s="131" t="s">
        <v>292</v>
      </c>
      <c r="H224" s="132">
        <v>12.845000000000001</v>
      </c>
      <c r="I224" s="133"/>
      <c r="J224" s="134">
        <f>ROUND(I224*H224,2)</f>
        <v>0</v>
      </c>
      <c r="K224" s="130" t="s">
        <v>19</v>
      </c>
      <c r="L224" s="32"/>
      <c r="M224" s="135" t="s">
        <v>19</v>
      </c>
      <c r="N224" s="136" t="s">
        <v>48</v>
      </c>
      <c r="P224" s="137">
        <f>O224*H224</f>
        <v>0</v>
      </c>
      <c r="Q224" s="137">
        <v>0</v>
      </c>
      <c r="R224" s="137">
        <f>Q224*H224</f>
        <v>0</v>
      </c>
      <c r="S224" s="137">
        <v>0</v>
      </c>
      <c r="T224" s="138">
        <f>S224*H224</f>
        <v>0</v>
      </c>
      <c r="AR224" s="139" t="s">
        <v>154</v>
      </c>
      <c r="AT224" s="139" t="s">
        <v>149</v>
      </c>
      <c r="AU224" s="139" t="s">
        <v>155</v>
      </c>
      <c r="AY224" s="17" t="s">
        <v>147</v>
      </c>
      <c r="BE224" s="140">
        <f>IF(N224="základní",J224,0)</f>
        <v>0</v>
      </c>
      <c r="BF224" s="140">
        <f>IF(N224="snížená",J224,0)</f>
        <v>0</v>
      </c>
      <c r="BG224" s="140">
        <f>IF(N224="zákl. přenesená",J224,0)</f>
        <v>0</v>
      </c>
      <c r="BH224" s="140">
        <f>IF(N224="sníž. přenesená",J224,0)</f>
        <v>0</v>
      </c>
      <c r="BI224" s="140">
        <f>IF(N224="nulová",J224,0)</f>
        <v>0</v>
      </c>
      <c r="BJ224" s="17" t="s">
        <v>155</v>
      </c>
      <c r="BK224" s="140">
        <f>ROUND(I224*H224,2)</f>
        <v>0</v>
      </c>
      <c r="BL224" s="17" t="s">
        <v>154</v>
      </c>
      <c r="BM224" s="139" t="s">
        <v>297</v>
      </c>
    </row>
    <row r="225" spans="2:65" s="1" customFormat="1" ht="44.25" customHeight="1">
      <c r="B225" s="32"/>
      <c r="C225" s="128" t="s">
        <v>298</v>
      </c>
      <c r="D225" s="128" t="s">
        <v>149</v>
      </c>
      <c r="E225" s="129" t="s">
        <v>299</v>
      </c>
      <c r="F225" s="130" t="s">
        <v>300</v>
      </c>
      <c r="G225" s="131" t="s">
        <v>292</v>
      </c>
      <c r="H225" s="132">
        <v>307.89600000000002</v>
      </c>
      <c r="I225" s="133"/>
      <c r="J225" s="134">
        <f>ROUND(I225*H225,2)</f>
        <v>0</v>
      </c>
      <c r="K225" s="130" t="s">
        <v>19</v>
      </c>
      <c r="L225" s="32"/>
      <c r="M225" s="135" t="s">
        <v>19</v>
      </c>
      <c r="N225" s="136" t="s">
        <v>48</v>
      </c>
      <c r="P225" s="137">
        <f>O225*H225</f>
        <v>0</v>
      </c>
      <c r="Q225" s="137">
        <v>0</v>
      </c>
      <c r="R225" s="137">
        <f>Q225*H225</f>
        <v>0</v>
      </c>
      <c r="S225" s="137">
        <v>0</v>
      </c>
      <c r="T225" s="138">
        <f>S225*H225</f>
        <v>0</v>
      </c>
      <c r="AR225" s="139" t="s">
        <v>154</v>
      </c>
      <c r="AT225" s="139" t="s">
        <v>149</v>
      </c>
      <c r="AU225" s="139" t="s">
        <v>155</v>
      </c>
      <c r="AY225" s="17" t="s">
        <v>147</v>
      </c>
      <c r="BE225" s="140">
        <f>IF(N225="základní",J225,0)</f>
        <v>0</v>
      </c>
      <c r="BF225" s="140">
        <f>IF(N225="snížená",J225,0)</f>
        <v>0</v>
      </c>
      <c r="BG225" s="140">
        <f>IF(N225="zákl. přenesená",J225,0)</f>
        <v>0</v>
      </c>
      <c r="BH225" s="140">
        <f>IF(N225="sníž. přenesená",J225,0)</f>
        <v>0</v>
      </c>
      <c r="BI225" s="140">
        <f>IF(N225="nulová",J225,0)</f>
        <v>0</v>
      </c>
      <c r="BJ225" s="17" t="s">
        <v>155</v>
      </c>
      <c r="BK225" s="140">
        <f>ROUND(I225*H225,2)</f>
        <v>0</v>
      </c>
      <c r="BL225" s="17" t="s">
        <v>154</v>
      </c>
      <c r="BM225" s="139" t="s">
        <v>301</v>
      </c>
    </row>
    <row r="226" spans="2:65" s="14" customFormat="1" ht="10.199999999999999">
      <c r="B226" s="160"/>
      <c r="D226" s="146" t="s">
        <v>159</v>
      </c>
      <c r="E226" s="161" t="s">
        <v>19</v>
      </c>
      <c r="F226" s="162" t="s">
        <v>302</v>
      </c>
      <c r="H226" s="161" t="s">
        <v>19</v>
      </c>
      <c r="I226" s="163"/>
      <c r="L226" s="160"/>
      <c r="M226" s="164"/>
      <c r="T226" s="165"/>
      <c r="AT226" s="161" t="s">
        <v>159</v>
      </c>
      <c r="AU226" s="161" t="s">
        <v>155</v>
      </c>
      <c r="AV226" s="14" t="s">
        <v>84</v>
      </c>
      <c r="AW226" s="14" t="s">
        <v>36</v>
      </c>
      <c r="AX226" s="14" t="s">
        <v>76</v>
      </c>
      <c r="AY226" s="161" t="s">
        <v>147</v>
      </c>
    </row>
    <row r="227" spans="2:65" s="14" customFormat="1" ht="20.399999999999999">
      <c r="B227" s="160"/>
      <c r="D227" s="146" t="s">
        <v>159</v>
      </c>
      <c r="E227" s="161" t="s">
        <v>19</v>
      </c>
      <c r="F227" s="162" t="s">
        <v>303</v>
      </c>
      <c r="H227" s="161" t="s">
        <v>19</v>
      </c>
      <c r="I227" s="163"/>
      <c r="L227" s="160"/>
      <c r="M227" s="164"/>
      <c r="T227" s="165"/>
      <c r="AT227" s="161" t="s">
        <v>159</v>
      </c>
      <c r="AU227" s="161" t="s">
        <v>155</v>
      </c>
      <c r="AV227" s="14" t="s">
        <v>84</v>
      </c>
      <c r="AW227" s="14" t="s">
        <v>36</v>
      </c>
      <c r="AX227" s="14" t="s">
        <v>76</v>
      </c>
      <c r="AY227" s="161" t="s">
        <v>147</v>
      </c>
    </row>
    <row r="228" spans="2:65" s="12" customFormat="1" ht="10.199999999999999">
      <c r="B228" s="145"/>
      <c r="D228" s="146" t="s">
        <v>159</v>
      </c>
      <c r="E228" s="147" t="s">
        <v>19</v>
      </c>
      <c r="F228" s="148" t="s">
        <v>304</v>
      </c>
      <c r="H228" s="149">
        <v>307.89600000000002</v>
      </c>
      <c r="I228" s="150"/>
      <c r="L228" s="145"/>
      <c r="M228" s="151"/>
      <c r="T228" s="152"/>
      <c r="AT228" s="147" t="s">
        <v>159</v>
      </c>
      <c r="AU228" s="147" t="s">
        <v>155</v>
      </c>
      <c r="AV228" s="12" t="s">
        <v>155</v>
      </c>
      <c r="AW228" s="12" t="s">
        <v>36</v>
      </c>
      <c r="AX228" s="12" t="s">
        <v>76</v>
      </c>
      <c r="AY228" s="147" t="s">
        <v>147</v>
      </c>
    </row>
    <row r="229" spans="2:65" s="13" customFormat="1" ht="10.199999999999999">
      <c r="B229" s="153"/>
      <c r="D229" s="146" t="s">
        <v>159</v>
      </c>
      <c r="E229" s="154" t="s">
        <v>19</v>
      </c>
      <c r="F229" s="155" t="s">
        <v>161</v>
      </c>
      <c r="H229" s="156">
        <v>307.89600000000002</v>
      </c>
      <c r="I229" s="157"/>
      <c r="L229" s="153"/>
      <c r="M229" s="158"/>
      <c r="T229" s="159"/>
      <c r="AT229" s="154" t="s">
        <v>159</v>
      </c>
      <c r="AU229" s="154" t="s">
        <v>155</v>
      </c>
      <c r="AV229" s="13" t="s">
        <v>154</v>
      </c>
      <c r="AW229" s="13" t="s">
        <v>36</v>
      </c>
      <c r="AX229" s="13" t="s">
        <v>84</v>
      </c>
      <c r="AY229" s="154" t="s">
        <v>147</v>
      </c>
    </row>
    <row r="230" spans="2:65" s="1" customFormat="1" ht="44.25" customHeight="1">
      <c r="B230" s="32"/>
      <c r="C230" s="128" t="s">
        <v>305</v>
      </c>
      <c r="D230" s="128" t="s">
        <v>149</v>
      </c>
      <c r="E230" s="129" t="s">
        <v>306</v>
      </c>
      <c r="F230" s="130" t="s">
        <v>307</v>
      </c>
      <c r="G230" s="131" t="s">
        <v>292</v>
      </c>
      <c r="H230" s="132">
        <v>12.689</v>
      </c>
      <c r="I230" s="133"/>
      <c r="J230" s="134">
        <f>ROUND(I230*H230,2)</f>
        <v>0</v>
      </c>
      <c r="K230" s="130" t="s">
        <v>19</v>
      </c>
      <c r="L230" s="32"/>
      <c r="M230" s="135" t="s">
        <v>19</v>
      </c>
      <c r="N230" s="136" t="s">
        <v>48</v>
      </c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AR230" s="139" t="s">
        <v>154</v>
      </c>
      <c r="AT230" s="139" t="s">
        <v>149</v>
      </c>
      <c r="AU230" s="139" t="s">
        <v>155</v>
      </c>
      <c r="AY230" s="17" t="s">
        <v>147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7" t="s">
        <v>155</v>
      </c>
      <c r="BK230" s="140">
        <f>ROUND(I230*H230,2)</f>
        <v>0</v>
      </c>
      <c r="BL230" s="17" t="s">
        <v>154</v>
      </c>
      <c r="BM230" s="139" t="s">
        <v>308</v>
      </c>
    </row>
    <row r="231" spans="2:65" s="12" customFormat="1" ht="10.199999999999999">
      <c r="B231" s="145"/>
      <c r="D231" s="146" t="s">
        <v>159</v>
      </c>
      <c r="E231" s="147" t="s">
        <v>19</v>
      </c>
      <c r="F231" s="148" t="s">
        <v>309</v>
      </c>
      <c r="H231" s="149">
        <v>12.829000000000001</v>
      </c>
      <c r="I231" s="150"/>
      <c r="L231" s="145"/>
      <c r="M231" s="151"/>
      <c r="T231" s="152"/>
      <c r="AT231" s="147" t="s">
        <v>159</v>
      </c>
      <c r="AU231" s="147" t="s">
        <v>155</v>
      </c>
      <c r="AV231" s="12" t="s">
        <v>155</v>
      </c>
      <c r="AW231" s="12" t="s">
        <v>36</v>
      </c>
      <c r="AX231" s="12" t="s">
        <v>76</v>
      </c>
      <c r="AY231" s="147" t="s">
        <v>147</v>
      </c>
    </row>
    <row r="232" spans="2:65" s="12" customFormat="1" ht="10.199999999999999">
      <c r="B232" s="145"/>
      <c r="D232" s="146" t="s">
        <v>159</v>
      </c>
      <c r="E232" s="147" t="s">
        <v>19</v>
      </c>
      <c r="F232" s="148" t="s">
        <v>310</v>
      </c>
      <c r="H232" s="149">
        <v>-0.14000000000000001</v>
      </c>
      <c r="I232" s="150"/>
      <c r="L232" s="145"/>
      <c r="M232" s="151"/>
      <c r="T232" s="152"/>
      <c r="AT232" s="147" t="s">
        <v>159</v>
      </c>
      <c r="AU232" s="147" t="s">
        <v>155</v>
      </c>
      <c r="AV232" s="12" t="s">
        <v>155</v>
      </c>
      <c r="AW232" s="12" t="s">
        <v>36</v>
      </c>
      <c r="AX232" s="12" t="s">
        <v>76</v>
      </c>
      <c r="AY232" s="147" t="s">
        <v>147</v>
      </c>
    </row>
    <row r="233" spans="2:65" s="13" customFormat="1" ht="10.199999999999999">
      <c r="B233" s="153"/>
      <c r="D233" s="146" t="s">
        <v>159</v>
      </c>
      <c r="E233" s="154" t="s">
        <v>19</v>
      </c>
      <c r="F233" s="155" t="s">
        <v>161</v>
      </c>
      <c r="H233" s="156">
        <v>12.689</v>
      </c>
      <c r="I233" s="157"/>
      <c r="L233" s="153"/>
      <c r="M233" s="158"/>
      <c r="T233" s="159"/>
      <c r="AT233" s="154" t="s">
        <v>159</v>
      </c>
      <c r="AU233" s="154" t="s">
        <v>155</v>
      </c>
      <c r="AV233" s="13" t="s">
        <v>154</v>
      </c>
      <c r="AW233" s="13" t="s">
        <v>36</v>
      </c>
      <c r="AX233" s="13" t="s">
        <v>84</v>
      </c>
      <c r="AY233" s="154" t="s">
        <v>147</v>
      </c>
    </row>
    <row r="234" spans="2:65" s="1" customFormat="1" ht="16.5" customHeight="1">
      <c r="B234" s="32"/>
      <c r="C234" s="128" t="s">
        <v>311</v>
      </c>
      <c r="D234" s="128" t="s">
        <v>149</v>
      </c>
      <c r="E234" s="129" t="s">
        <v>312</v>
      </c>
      <c r="F234" s="130" t="s">
        <v>313</v>
      </c>
      <c r="G234" s="131" t="s">
        <v>292</v>
      </c>
      <c r="H234" s="132">
        <v>-0.14000000000000001</v>
      </c>
      <c r="I234" s="133"/>
      <c r="J234" s="134">
        <f>ROUND(I234*H234,2)</f>
        <v>0</v>
      </c>
      <c r="K234" s="130" t="s">
        <v>19</v>
      </c>
      <c r="L234" s="32"/>
      <c r="M234" s="135" t="s">
        <v>19</v>
      </c>
      <c r="N234" s="136" t="s">
        <v>48</v>
      </c>
      <c r="P234" s="137">
        <f>O234*H234</f>
        <v>0</v>
      </c>
      <c r="Q234" s="137">
        <v>0</v>
      </c>
      <c r="R234" s="137">
        <f>Q234*H234</f>
        <v>0</v>
      </c>
      <c r="S234" s="137">
        <v>0</v>
      </c>
      <c r="T234" s="138">
        <f>S234*H234</f>
        <v>0</v>
      </c>
      <c r="AR234" s="139" t="s">
        <v>154</v>
      </c>
      <c r="AT234" s="139" t="s">
        <v>149</v>
      </c>
      <c r="AU234" s="139" t="s">
        <v>155</v>
      </c>
      <c r="AY234" s="17" t="s">
        <v>147</v>
      </c>
      <c r="BE234" s="140">
        <f>IF(N234="základní",J234,0)</f>
        <v>0</v>
      </c>
      <c r="BF234" s="140">
        <f>IF(N234="snížená",J234,0)</f>
        <v>0</v>
      </c>
      <c r="BG234" s="140">
        <f>IF(N234="zákl. přenesená",J234,0)</f>
        <v>0</v>
      </c>
      <c r="BH234" s="140">
        <f>IF(N234="sníž. přenesená",J234,0)</f>
        <v>0</v>
      </c>
      <c r="BI234" s="140">
        <f>IF(N234="nulová",J234,0)</f>
        <v>0</v>
      </c>
      <c r="BJ234" s="17" t="s">
        <v>155</v>
      </c>
      <c r="BK234" s="140">
        <f>ROUND(I234*H234,2)</f>
        <v>0</v>
      </c>
      <c r="BL234" s="17" t="s">
        <v>154</v>
      </c>
      <c r="BM234" s="139" t="s">
        <v>314</v>
      </c>
    </row>
    <row r="235" spans="2:65" s="14" customFormat="1" ht="10.199999999999999">
      <c r="B235" s="160"/>
      <c r="D235" s="146" t="s">
        <v>159</v>
      </c>
      <c r="E235" s="161" t="s">
        <v>19</v>
      </c>
      <c r="F235" s="162" t="s">
        <v>315</v>
      </c>
      <c r="H235" s="161" t="s">
        <v>19</v>
      </c>
      <c r="I235" s="163"/>
      <c r="L235" s="160"/>
      <c r="M235" s="164"/>
      <c r="T235" s="165"/>
      <c r="AT235" s="161" t="s">
        <v>159</v>
      </c>
      <c r="AU235" s="161" t="s">
        <v>155</v>
      </c>
      <c r="AV235" s="14" t="s">
        <v>84</v>
      </c>
      <c r="AW235" s="14" t="s">
        <v>36</v>
      </c>
      <c r="AX235" s="14" t="s">
        <v>76</v>
      </c>
      <c r="AY235" s="161" t="s">
        <v>147</v>
      </c>
    </row>
    <row r="236" spans="2:65" s="14" customFormat="1" ht="10.199999999999999">
      <c r="B236" s="160"/>
      <c r="D236" s="146" t="s">
        <v>159</v>
      </c>
      <c r="E236" s="161" t="s">
        <v>19</v>
      </c>
      <c r="F236" s="162" t="s">
        <v>316</v>
      </c>
      <c r="H236" s="161" t="s">
        <v>19</v>
      </c>
      <c r="I236" s="163"/>
      <c r="L236" s="160"/>
      <c r="M236" s="164"/>
      <c r="T236" s="165"/>
      <c r="AT236" s="161" t="s">
        <v>159</v>
      </c>
      <c r="AU236" s="161" t="s">
        <v>155</v>
      </c>
      <c r="AV236" s="14" t="s">
        <v>84</v>
      </c>
      <c r="AW236" s="14" t="s">
        <v>36</v>
      </c>
      <c r="AX236" s="14" t="s">
        <v>76</v>
      </c>
      <c r="AY236" s="161" t="s">
        <v>147</v>
      </c>
    </row>
    <row r="237" spans="2:65" s="12" customFormat="1" ht="10.199999999999999">
      <c r="B237" s="145"/>
      <c r="D237" s="146" t="s">
        <v>159</v>
      </c>
      <c r="E237" s="147" t="s">
        <v>19</v>
      </c>
      <c r="F237" s="148" t="s">
        <v>317</v>
      </c>
      <c r="H237" s="149">
        <v>-1.4E-2</v>
      </c>
      <c r="I237" s="150"/>
      <c r="L237" s="145"/>
      <c r="M237" s="151"/>
      <c r="T237" s="152"/>
      <c r="AT237" s="147" t="s">
        <v>159</v>
      </c>
      <c r="AU237" s="147" t="s">
        <v>155</v>
      </c>
      <c r="AV237" s="12" t="s">
        <v>155</v>
      </c>
      <c r="AW237" s="12" t="s">
        <v>36</v>
      </c>
      <c r="AX237" s="12" t="s">
        <v>76</v>
      </c>
      <c r="AY237" s="147" t="s">
        <v>147</v>
      </c>
    </row>
    <row r="238" spans="2:65" s="14" customFormat="1" ht="10.199999999999999">
      <c r="B238" s="160"/>
      <c r="D238" s="146" t="s">
        <v>159</v>
      </c>
      <c r="E238" s="161" t="s">
        <v>19</v>
      </c>
      <c r="F238" s="162" t="s">
        <v>318</v>
      </c>
      <c r="H238" s="161" t="s">
        <v>19</v>
      </c>
      <c r="I238" s="163"/>
      <c r="L238" s="160"/>
      <c r="M238" s="164"/>
      <c r="T238" s="165"/>
      <c r="AT238" s="161" t="s">
        <v>159</v>
      </c>
      <c r="AU238" s="161" t="s">
        <v>155</v>
      </c>
      <c r="AV238" s="14" t="s">
        <v>84</v>
      </c>
      <c r="AW238" s="14" t="s">
        <v>36</v>
      </c>
      <c r="AX238" s="14" t="s">
        <v>76</v>
      </c>
      <c r="AY238" s="161" t="s">
        <v>147</v>
      </c>
    </row>
    <row r="239" spans="2:65" s="12" customFormat="1" ht="10.199999999999999">
      <c r="B239" s="145"/>
      <c r="D239" s="146" t="s">
        <v>159</v>
      </c>
      <c r="E239" s="147" t="s">
        <v>19</v>
      </c>
      <c r="F239" s="148" t="s">
        <v>319</v>
      </c>
      <c r="H239" s="149">
        <v>-2.9000000000000001E-2</v>
      </c>
      <c r="I239" s="150"/>
      <c r="L239" s="145"/>
      <c r="M239" s="151"/>
      <c r="T239" s="152"/>
      <c r="AT239" s="147" t="s">
        <v>159</v>
      </c>
      <c r="AU239" s="147" t="s">
        <v>155</v>
      </c>
      <c r="AV239" s="12" t="s">
        <v>155</v>
      </c>
      <c r="AW239" s="12" t="s">
        <v>36</v>
      </c>
      <c r="AX239" s="12" t="s">
        <v>76</v>
      </c>
      <c r="AY239" s="147" t="s">
        <v>147</v>
      </c>
    </row>
    <row r="240" spans="2:65" s="14" customFormat="1" ht="10.199999999999999">
      <c r="B240" s="160"/>
      <c r="D240" s="146" t="s">
        <v>159</v>
      </c>
      <c r="E240" s="161" t="s">
        <v>19</v>
      </c>
      <c r="F240" s="162" t="s">
        <v>320</v>
      </c>
      <c r="H240" s="161" t="s">
        <v>19</v>
      </c>
      <c r="I240" s="163"/>
      <c r="L240" s="160"/>
      <c r="M240" s="164"/>
      <c r="T240" s="165"/>
      <c r="AT240" s="161" t="s">
        <v>159</v>
      </c>
      <c r="AU240" s="161" t="s">
        <v>155</v>
      </c>
      <c r="AV240" s="14" t="s">
        <v>84</v>
      </c>
      <c r="AW240" s="14" t="s">
        <v>36</v>
      </c>
      <c r="AX240" s="14" t="s">
        <v>76</v>
      </c>
      <c r="AY240" s="161" t="s">
        <v>147</v>
      </c>
    </row>
    <row r="241" spans="2:65" s="12" customFormat="1" ht="10.199999999999999">
      <c r="B241" s="145"/>
      <c r="D241" s="146" t="s">
        <v>159</v>
      </c>
      <c r="E241" s="147" t="s">
        <v>19</v>
      </c>
      <c r="F241" s="148" t="s">
        <v>321</v>
      </c>
      <c r="H241" s="149">
        <v>-0.03</v>
      </c>
      <c r="I241" s="150"/>
      <c r="L241" s="145"/>
      <c r="M241" s="151"/>
      <c r="T241" s="152"/>
      <c r="AT241" s="147" t="s">
        <v>159</v>
      </c>
      <c r="AU241" s="147" t="s">
        <v>155</v>
      </c>
      <c r="AV241" s="12" t="s">
        <v>155</v>
      </c>
      <c r="AW241" s="12" t="s">
        <v>36</v>
      </c>
      <c r="AX241" s="12" t="s">
        <v>76</v>
      </c>
      <c r="AY241" s="147" t="s">
        <v>147</v>
      </c>
    </row>
    <row r="242" spans="2:65" s="14" customFormat="1" ht="10.199999999999999">
      <c r="B242" s="160"/>
      <c r="D242" s="146" t="s">
        <v>159</v>
      </c>
      <c r="E242" s="161" t="s">
        <v>19</v>
      </c>
      <c r="F242" s="162" t="s">
        <v>322</v>
      </c>
      <c r="H242" s="161" t="s">
        <v>19</v>
      </c>
      <c r="I242" s="163"/>
      <c r="L242" s="160"/>
      <c r="M242" s="164"/>
      <c r="T242" s="165"/>
      <c r="AT242" s="161" t="s">
        <v>159</v>
      </c>
      <c r="AU242" s="161" t="s">
        <v>155</v>
      </c>
      <c r="AV242" s="14" t="s">
        <v>84</v>
      </c>
      <c r="AW242" s="14" t="s">
        <v>36</v>
      </c>
      <c r="AX242" s="14" t="s">
        <v>76</v>
      </c>
      <c r="AY242" s="161" t="s">
        <v>147</v>
      </c>
    </row>
    <row r="243" spans="2:65" s="12" customFormat="1" ht="10.199999999999999">
      <c r="B243" s="145"/>
      <c r="D243" s="146" t="s">
        <v>159</v>
      </c>
      <c r="E243" s="147" t="s">
        <v>19</v>
      </c>
      <c r="F243" s="148" t="s">
        <v>323</v>
      </c>
      <c r="H243" s="149">
        <v>-6.7000000000000004E-2</v>
      </c>
      <c r="I243" s="150"/>
      <c r="L243" s="145"/>
      <c r="M243" s="151"/>
      <c r="T243" s="152"/>
      <c r="AT243" s="147" t="s">
        <v>159</v>
      </c>
      <c r="AU243" s="147" t="s">
        <v>155</v>
      </c>
      <c r="AV243" s="12" t="s">
        <v>155</v>
      </c>
      <c r="AW243" s="12" t="s">
        <v>36</v>
      </c>
      <c r="AX243" s="12" t="s">
        <v>76</v>
      </c>
      <c r="AY243" s="147" t="s">
        <v>147</v>
      </c>
    </row>
    <row r="244" spans="2:65" s="13" customFormat="1" ht="10.199999999999999">
      <c r="B244" s="153"/>
      <c r="D244" s="146" t="s">
        <v>159</v>
      </c>
      <c r="E244" s="154" t="s">
        <v>19</v>
      </c>
      <c r="F244" s="155" t="s">
        <v>161</v>
      </c>
      <c r="H244" s="156">
        <v>-0.14000000000000001</v>
      </c>
      <c r="I244" s="157"/>
      <c r="L244" s="153"/>
      <c r="M244" s="158"/>
      <c r="T244" s="159"/>
      <c r="AT244" s="154" t="s">
        <v>159</v>
      </c>
      <c r="AU244" s="154" t="s">
        <v>155</v>
      </c>
      <c r="AV244" s="13" t="s">
        <v>154</v>
      </c>
      <c r="AW244" s="13" t="s">
        <v>36</v>
      </c>
      <c r="AX244" s="13" t="s">
        <v>84</v>
      </c>
      <c r="AY244" s="154" t="s">
        <v>147</v>
      </c>
    </row>
    <row r="245" spans="2:65" s="11" customFormat="1" ht="22.8" customHeight="1">
      <c r="B245" s="116"/>
      <c r="D245" s="117" t="s">
        <v>75</v>
      </c>
      <c r="E245" s="126" t="s">
        <v>324</v>
      </c>
      <c r="F245" s="126" t="s">
        <v>325</v>
      </c>
      <c r="I245" s="119"/>
      <c r="J245" s="127">
        <f>BK245</f>
        <v>0</v>
      </c>
      <c r="L245" s="116"/>
      <c r="M245" s="121"/>
      <c r="P245" s="122">
        <f>SUM(P246:P247)</f>
        <v>0</v>
      </c>
      <c r="R245" s="122">
        <f>SUM(R246:R247)</f>
        <v>0</v>
      </c>
      <c r="T245" s="123">
        <f>SUM(T246:T247)</f>
        <v>0</v>
      </c>
      <c r="AR245" s="117" t="s">
        <v>84</v>
      </c>
      <c r="AT245" s="124" t="s">
        <v>75</v>
      </c>
      <c r="AU245" s="124" t="s">
        <v>84</v>
      </c>
      <c r="AY245" s="117" t="s">
        <v>147</v>
      </c>
      <c r="BK245" s="125">
        <f>SUM(BK246:BK247)</f>
        <v>0</v>
      </c>
    </row>
    <row r="246" spans="2:65" s="1" customFormat="1" ht="55.5" customHeight="1">
      <c r="B246" s="32"/>
      <c r="C246" s="128" t="s">
        <v>326</v>
      </c>
      <c r="D246" s="128" t="s">
        <v>149</v>
      </c>
      <c r="E246" s="129" t="s">
        <v>327</v>
      </c>
      <c r="F246" s="130" t="s">
        <v>328</v>
      </c>
      <c r="G246" s="131" t="s">
        <v>292</v>
      </c>
      <c r="H246" s="132">
        <v>2.7770000000000001</v>
      </c>
      <c r="I246" s="133"/>
      <c r="J246" s="134">
        <f>ROUND(I246*H246,2)</f>
        <v>0</v>
      </c>
      <c r="K246" s="130" t="s">
        <v>153</v>
      </c>
      <c r="L246" s="32"/>
      <c r="M246" s="135" t="s">
        <v>19</v>
      </c>
      <c r="N246" s="136" t="s">
        <v>48</v>
      </c>
      <c r="P246" s="137">
        <f>O246*H246</f>
        <v>0</v>
      </c>
      <c r="Q246" s="137">
        <v>0</v>
      </c>
      <c r="R246" s="137">
        <f>Q246*H246</f>
        <v>0</v>
      </c>
      <c r="S246" s="137">
        <v>0</v>
      </c>
      <c r="T246" s="138">
        <f>S246*H246</f>
        <v>0</v>
      </c>
      <c r="AR246" s="139" t="s">
        <v>154</v>
      </c>
      <c r="AT246" s="139" t="s">
        <v>149</v>
      </c>
      <c r="AU246" s="139" t="s">
        <v>155</v>
      </c>
      <c r="AY246" s="17" t="s">
        <v>147</v>
      </c>
      <c r="BE246" s="140">
        <f>IF(N246="základní",J246,0)</f>
        <v>0</v>
      </c>
      <c r="BF246" s="140">
        <f>IF(N246="snížená",J246,0)</f>
        <v>0</v>
      </c>
      <c r="BG246" s="140">
        <f>IF(N246="zákl. přenesená",J246,0)</f>
        <v>0</v>
      </c>
      <c r="BH246" s="140">
        <f>IF(N246="sníž. přenesená",J246,0)</f>
        <v>0</v>
      </c>
      <c r="BI246" s="140">
        <f>IF(N246="nulová",J246,0)</f>
        <v>0</v>
      </c>
      <c r="BJ246" s="17" t="s">
        <v>155</v>
      </c>
      <c r="BK246" s="140">
        <f>ROUND(I246*H246,2)</f>
        <v>0</v>
      </c>
      <c r="BL246" s="17" t="s">
        <v>154</v>
      </c>
      <c r="BM246" s="139" t="s">
        <v>329</v>
      </c>
    </row>
    <row r="247" spans="2:65" s="1" customFormat="1" ht="10.199999999999999">
      <c r="B247" s="32"/>
      <c r="D247" s="141" t="s">
        <v>157</v>
      </c>
      <c r="F247" s="142" t="s">
        <v>330</v>
      </c>
      <c r="I247" s="143"/>
      <c r="L247" s="32"/>
      <c r="M247" s="144"/>
      <c r="T247" s="53"/>
      <c r="AT247" s="17" t="s">
        <v>157</v>
      </c>
      <c r="AU247" s="17" t="s">
        <v>155</v>
      </c>
    </row>
    <row r="248" spans="2:65" s="11" customFormat="1" ht="25.95" customHeight="1">
      <c r="B248" s="116"/>
      <c r="D248" s="117" t="s">
        <v>75</v>
      </c>
      <c r="E248" s="118" t="s">
        <v>331</v>
      </c>
      <c r="F248" s="118" t="s">
        <v>332</v>
      </c>
      <c r="I248" s="119"/>
      <c r="J248" s="120">
        <f>BK248</f>
        <v>0</v>
      </c>
      <c r="L248" s="116"/>
      <c r="M248" s="121"/>
      <c r="P248" s="122">
        <f>P249+P288+P302+P309+P328+P353+P361+P466+P476+P523+P553+P576+P625+P692+P710</f>
        <v>0</v>
      </c>
      <c r="R248" s="122">
        <f>R249+R288+R302+R309+R328+R353+R361+R466+R476+R523+R553+R576+R625+R692+R710</f>
        <v>1.6235497381455999</v>
      </c>
      <c r="T248" s="123">
        <f>T249+T288+T302+T309+T328+T353+T361+T466+T476+T523+T553+T576+T625+T692+T710</f>
        <v>2.2774336599999998</v>
      </c>
      <c r="AR248" s="117" t="s">
        <v>155</v>
      </c>
      <c r="AT248" s="124" t="s">
        <v>75</v>
      </c>
      <c r="AU248" s="124" t="s">
        <v>76</v>
      </c>
      <c r="AY248" s="117" t="s">
        <v>147</v>
      </c>
      <c r="BK248" s="125">
        <f>BK249+BK288+BK302+BK309+BK328+BK353+BK361+BK466+BK476+BK523+BK553+BK576+BK625+BK692+BK710</f>
        <v>0</v>
      </c>
    </row>
    <row r="249" spans="2:65" s="11" customFormat="1" ht="22.8" customHeight="1">
      <c r="B249" s="116"/>
      <c r="D249" s="117" t="s">
        <v>75</v>
      </c>
      <c r="E249" s="126" t="s">
        <v>333</v>
      </c>
      <c r="F249" s="126" t="s">
        <v>334</v>
      </c>
      <c r="I249" s="119"/>
      <c r="J249" s="127">
        <f>BK249</f>
        <v>0</v>
      </c>
      <c r="L249" s="116"/>
      <c r="M249" s="121"/>
      <c r="P249" s="122">
        <f>SUM(P250:P287)</f>
        <v>0</v>
      </c>
      <c r="R249" s="122">
        <f>SUM(R250:R287)</f>
        <v>0.12123445719999999</v>
      </c>
      <c r="T249" s="123">
        <f>SUM(T250:T287)</f>
        <v>0.23315000000000002</v>
      </c>
      <c r="AR249" s="117" t="s">
        <v>155</v>
      </c>
      <c r="AT249" s="124" t="s">
        <v>75</v>
      </c>
      <c r="AU249" s="124" t="s">
        <v>84</v>
      </c>
      <c r="AY249" s="117" t="s">
        <v>147</v>
      </c>
      <c r="BK249" s="125">
        <f>SUM(BK250:BK287)</f>
        <v>0</v>
      </c>
    </row>
    <row r="250" spans="2:65" s="1" customFormat="1" ht="24.15" customHeight="1">
      <c r="B250" s="32"/>
      <c r="C250" s="128" t="s">
        <v>335</v>
      </c>
      <c r="D250" s="128" t="s">
        <v>149</v>
      </c>
      <c r="E250" s="129" t="s">
        <v>336</v>
      </c>
      <c r="F250" s="130" t="s">
        <v>337</v>
      </c>
      <c r="G250" s="131" t="s">
        <v>338</v>
      </c>
      <c r="H250" s="132">
        <v>1</v>
      </c>
      <c r="I250" s="133"/>
      <c r="J250" s="134">
        <f>ROUND(I250*H250,2)</f>
        <v>0</v>
      </c>
      <c r="K250" s="130" t="s">
        <v>153</v>
      </c>
      <c r="L250" s="32"/>
      <c r="M250" s="135" t="s">
        <v>19</v>
      </c>
      <c r="N250" s="136" t="s">
        <v>48</v>
      </c>
      <c r="P250" s="137">
        <f>O250*H250</f>
        <v>0</v>
      </c>
      <c r="Q250" s="137">
        <v>0</v>
      </c>
      <c r="R250" s="137">
        <f>Q250*H250</f>
        <v>0</v>
      </c>
      <c r="S250" s="137">
        <v>1.933E-2</v>
      </c>
      <c r="T250" s="138">
        <f>S250*H250</f>
        <v>1.933E-2</v>
      </c>
      <c r="AR250" s="139" t="s">
        <v>245</v>
      </c>
      <c r="AT250" s="139" t="s">
        <v>149</v>
      </c>
      <c r="AU250" s="139" t="s">
        <v>155</v>
      </c>
      <c r="AY250" s="17" t="s">
        <v>147</v>
      </c>
      <c r="BE250" s="140">
        <f>IF(N250="základní",J250,0)</f>
        <v>0</v>
      </c>
      <c r="BF250" s="140">
        <f>IF(N250="snížená",J250,0)</f>
        <v>0</v>
      </c>
      <c r="BG250" s="140">
        <f>IF(N250="zákl. přenesená",J250,0)</f>
        <v>0</v>
      </c>
      <c r="BH250" s="140">
        <f>IF(N250="sníž. přenesená",J250,0)</f>
        <v>0</v>
      </c>
      <c r="BI250" s="140">
        <f>IF(N250="nulová",J250,0)</f>
        <v>0</v>
      </c>
      <c r="BJ250" s="17" t="s">
        <v>155</v>
      </c>
      <c r="BK250" s="140">
        <f>ROUND(I250*H250,2)</f>
        <v>0</v>
      </c>
      <c r="BL250" s="17" t="s">
        <v>245</v>
      </c>
      <c r="BM250" s="139" t="s">
        <v>339</v>
      </c>
    </row>
    <row r="251" spans="2:65" s="1" customFormat="1" ht="10.199999999999999">
      <c r="B251" s="32"/>
      <c r="D251" s="141" t="s">
        <v>157</v>
      </c>
      <c r="F251" s="142" t="s">
        <v>340</v>
      </c>
      <c r="I251" s="143"/>
      <c r="L251" s="32"/>
      <c r="M251" s="144"/>
      <c r="T251" s="53"/>
      <c r="AT251" s="17" t="s">
        <v>157</v>
      </c>
      <c r="AU251" s="17" t="s">
        <v>155</v>
      </c>
    </row>
    <row r="252" spans="2:65" s="1" customFormat="1" ht="24.15" customHeight="1">
      <c r="B252" s="32"/>
      <c r="C252" s="128" t="s">
        <v>341</v>
      </c>
      <c r="D252" s="128" t="s">
        <v>149</v>
      </c>
      <c r="E252" s="129" t="s">
        <v>342</v>
      </c>
      <c r="F252" s="130" t="s">
        <v>343</v>
      </c>
      <c r="G252" s="131" t="s">
        <v>338</v>
      </c>
      <c r="H252" s="132">
        <v>1</v>
      </c>
      <c r="I252" s="133"/>
      <c r="J252" s="134">
        <f>ROUND(I252*H252,2)</f>
        <v>0</v>
      </c>
      <c r="K252" s="130" t="s">
        <v>19</v>
      </c>
      <c r="L252" s="32"/>
      <c r="M252" s="135" t="s">
        <v>19</v>
      </c>
      <c r="N252" s="136" t="s">
        <v>48</v>
      </c>
      <c r="P252" s="137">
        <f>O252*H252</f>
        <v>0</v>
      </c>
      <c r="Q252" s="137">
        <v>2.8708717000000002E-2</v>
      </c>
      <c r="R252" s="137">
        <f>Q252*H252</f>
        <v>2.8708717000000002E-2</v>
      </c>
      <c r="S252" s="137">
        <v>0</v>
      </c>
      <c r="T252" s="138">
        <f>S252*H252</f>
        <v>0</v>
      </c>
      <c r="AR252" s="139" t="s">
        <v>245</v>
      </c>
      <c r="AT252" s="139" t="s">
        <v>149</v>
      </c>
      <c r="AU252" s="139" t="s">
        <v>155</v>
      </c>
      <c r="AY252" s="17" t="s">
        <v>147</v>
      </c>
      <c r="BE252" s="140">
        <f>IF(N252="základní",J252,0)</f>
        <v>0</v>
      </c>
      <c r="BF252" s="140">
        <f>IF(N252="snížená",J252,0)</f>
        <v>0</v>
      </c>
      <c r="BG252" s="140">
        <f>IF(N252="zákl. přenesená",J252,0)</f>
        <v>0</v>
      </c>
      <c r="BH252" s="140">
        <f>IF(N252="sníž. přenesená",J252,0)</f>
        <v>0</v>
      </c>
      <c r="BI252" s="140">
        <f>IF(N252="nulová",J252,0)</f>
        <v>0</v>
      </c>
      <c r="BJ252" s="17" t="s">
        <v>155</v>
      </c>
      <c r="BK252" s="140">
        <f>ROUND(I252*H252,2)</f>
        <v>0</v>
      </c>
      <c r="BL252" s="17" t="s">
        <v>245</v>
      </c>
      <c r="BM252" s="139" t="s">
        <v>344</v>
      </c>
    </row>
    <row r="253" spans="2:65" s="1" customFormat="1" ht="21.75" customHeight="1">
      <c r="B253" s="32"/>
      <c r="C253" s="128" t="s">
        <v>345</v>
      </c>
      <c r="D253" s="128" t="s">
        <v>149</v>
      </c>
      <c r="E253" s="129" t="s">
        <v>346</v>
      </c>
      <c r="F253" s="130" t="s">
        <v>347</v>
      </c>
      <c r="G253" s="131" t="s">
        <v>338</v>
      </c>
      <c r="H253" s="132">
        <v>1</v>
      </c>
      <c r="I253" s="133"/>
      <c r="J253" s="134">
        <f>ROUND(I253*H253,2)</f>
        <v>0</v>
      </c>
      <c r="K253" s="130" t="s">
        <v>153</v>
      </c>
      <c r="L253" s="32"/>
      <c r="M253" s="135" t="s">
        <v>19</v>
      </c>
      <c r="N253" s="136" t="s">
        <v>48</v>
      </c>
      <c r="P253" s="137">
        <f>O253*H253</f>
        <v>0</v>
      </c>
      <c r="Q253" s="137">
        <v>0</v>
      </c>
      <c r="R253" s="137">
        <f>Q253*H253</f>
        <v>0</v>
      </c>
      <c r="S253" s="137">
        <v>1.9460000000000002E-2</v>
      </c>
      <c r="T253" s="138">
        <f>S253*H253</f>
        <v>1.9460000000000002E-2</v>
      </c>
      <c r="AR253" s="139" t="s">
        <v>245</v>
      </c>
      <c r="AT253" s="139" t="s">
        <v>149</v>
      </c>
      <c r="AU253" s="139" t="s">
        <v>155</v>
      </c>
      <c r="AY253" s="17" t="s">
        <v>147</v>
      </c>
      <c r="BE253" s="140">
        <f>IF(N253="základní",J253,0)</f>
        <v>0</v>
      </c>
      <c r="BF253" s="140">
        <f>IF(N253="snížená",J253,0)</f>
        <v>0</v>
      </c>
      <c r="BG253" s="140">
        <f>IF(N253="zákl. přenesená",J253,0)</f>
        <v>0</v>
      </c>
      <c r="BH253" s="140">
        <f>IF(N253="sníž. přenesená",J253,0)</f>
        <v>0</v>
      </c>
      <c r="BI253" s="140">
        <f>IF(N253="nulová",J253,0)</f>
        <v>0</v>
      </c>
      <c r="BJ253" s="17" t="s">
        <v>155</v>
      </c>
      <c r="BK253" s="140">
        <f>ROUND(I253*H253,2)</f>
        <v>0</v>
      </c>
      <c r="BL253" s="17" t="s">
        <v>245</v>
      </c>
      <c r="BM253" s="139" t="s">
        <v>348</v>
      </c>
    </row>
    <row r="254" spans="2:65" s="1" customFormat="1" ht="10.199999999999999">
      <c r="B254" s="32"/>
      <c r="D254" s="141" t="s">
        <v>157</v>
      </c>
      <c r="F254" s="142" t="s">
        <v>349</v>
      </c>
      <c r="I254" s="143"/>
      <c r="L254" s="32"/>
      <c r="M254" s="144"/>
      <c r="T254" s="53"/>
      <c r="AT254" s="17" t="s">
        <v>157</v>
      </c>
      <c r="AU254" s="17" t="s">
        <v>155</v>
      </c>
    </row>
    <row r="255" spans="2:65" s="1" customFormat="1" ht="37.799999999999997" customHeight="1">
      <c r="B255" s="32"/>
      <c r="C255" s="128" t="s">
        <v>350</v>
      </c>
      <c r="D255" s="128" t="s">
        <v>149</v>
      </c>
      <c r="E255" s="129" t="s">
        <v>351</v>
      </c>
      <c r="F255" s="130" t="s">
        <v>352</v>
      </c>
      <c r="G255" s="131" t="s">
        <v>338</v>
      </c>
      <c r="H255" s="132">
        <v>1</v>
      </c>
      <c r="I255" s="133"/>
      <c r="J255" s="134">
        <f>ROUND(I255*H255,2)</f>
        <v>0</v>
      </c>
      <c r="K255" s="130" t="s">
        <v>153</v>
      </c>
      <c r="L255" s="32"/>
      <c r="M255" s="135" t="s">
        <v>19</v>
      </c>
      <c r="N255" s="136" t="s">
        <v>48</v>
      </c>
      <c r="P255" s="137">
        <f>O255*H255</f>
        <v>0</v>
      </c>
      <c r="Q255" s="137">
        <v>1.24605302E-2</v>
      </c>
      <c r="R255" s="137">
        <f>Q255*H255</f>
        <v>1.24605302E-2</v>
      </c>
      <c r="S255" s="137">
        <v>0</v>
      </c>
      <c r="T255" s="138">
        <f>S255*H255</f>
        <v>0</v>
      </c>
      <c r="AR255" s="139" t="s">
        <v>245</v>
      </c>
      <c r="AT255" s="139" t="s">
        <v>149</v>
      </c>
      <c r="AU255" s="139" t="s">
        <v>155</v>
      </c>
      <c r="AY255" s="17" t="s">
        <v>147</v>
      </c>
      <c r="BE255" s="140">
        <f>IF(N255="základní",J255,0)</f>
        <v>0</v>
      </c>
      <c r="BF255" s="140">
        <f>IF(N255="snížená",J255,0)</f>
        <v>0</v>
      </c>
      <c r="BG255" s="140">
        <f>IF(N255="zákl. přenesená",J255,0)</f>
        <v>0</v>
      </c>
      <c r="BH255" s="140">
        <f>IF(N255="sníž. přenesená",J255,0)</f>
        <v>0</v>
      </c>
      <c r="BI255" s="140">
        <f>IF(N255="nulová",J255,0)</f>
        <v>0</v>
      </c>
      <c r="BJ255" s="17" t="s">
        <v>155</v>
      </c>
      <c r="BK255" s="140">
        <f>ROUND(I255*H255,2)</f>
        <v>0</v>
      </c>
      <c r="BL255" s="17" t="s">
        <v>245</v>
      </c>
      <c r="BM255" s="139" t="s">
        <v>353</v>
      </c>
    </row>
    <row r="256" spans="2:65" s="1" customFormat="1" ht="10.199999999999999">
      <c r="B256" s="32"/>
      <c r="D256" s="141" t="s">
        <v>157</v>
      </c>
      <c r="F256" s="142" t="s">
        <v>354</v>
      </c>
      <c r="I256" s="143"/>
      <c r="L256" s="32"/>
      <c r="M256" s="144"/>
      <c r="T256" s="53"/>
      <c r="AT256" s="17" t="s">
        <v>157</v>
      </c>
      <c r="AU256" s="17" t="s">
        <v>155</v>
      </c>
    </row>
    <row r="257" spans="2:65" s="1" customFormat="1" ht="37.799999999999997" customHeight="1">
      <c r="B257" s="32"/>
      <c r="C257" s="128" t="s">
        <v>355</v>
      </c>
      <c r="D257" s="128" t="s">
        <v>149</v>
      </c>
      <c r="E257" s="129" t="s">
        <v>356</v>
      </c>
      <c r="F257" s="130" t="s">
        <v>357</v>
      </c>
      <c r="G257" s="131" t="s">
        <v>338</v>
      </c>
      <c r="H257" s="132">
        <v>1</v>
      </c>
      <c r="I257" s="133"/>
      <c r="J257" s="134">
        <f>ROUND(I257*H257,2)</f>
        <v>0</v>
      </c>
      <c r="K257" s="130" t="s">
        <v>153</v>
      </c>
      <c r="L257" s="32"/>
      <c r="M257" s="135" t="s">
        <v>19</v>
      </c>
      <c r="N257" s="136" t="s">
        <v>48</v>
      </c>
      <c r="P257" s="137">
        <f>O257*H257</f>
        <v>0</v>
      </c>
      <c r="Q257" s="137">
        <v>9.9500000000000005E-3</v>
      </c>
      <c r="R257" s="137">
        <f>Q257*H257</f>
        <v>9.9500000000000005E-3</v>
      </c>
      <c r="S257" s="137">
        <v>0</v>
      </c>
      <c r="T257" s="138">
        <f>S257*H257</f>
        <v>0</v>
      </c>
      <c r="AR257" s="139" t="s">
        <v>245</v>
      </c>
      <c r="AT257" s="139" t="s">
        <v>149</v>
      </c>
      <c r="AU257" s="139" t="s">
        <v>155</v>
      </c>
      <c r="AY257" s="17" t="s">
        <v>147</v>
      </c>
      <c r="BE257" s="140">
        <f>IF(N257="základní",J257,0)</f>
        <v>0</v>
      </c>
      <c r="BF257" s="140">
        <f>IF(N257="snížená",J257,0)</f>
        <v>0</v>
      </c>
      <c r="BG257" s="140">
        <f>IF(N257="zákl. přenesená",J257,0)</f>
        <v>0</v>
      </c>
      <c r="BH257" s="140">
        <f>IF(N257="sníž. přenesená",J257,0)</f>
        <v>0</v>
      </c>
      <c r="BI257" s="140">
        <f>IF(N257="nulová",J257,0)</f>
        <v>0</v>
      </c>
      <c r="BJ257" s="17" t="s">
        <v>155</v>
      </c>
      <c r="BK257" s="140">
        <f>ROUND(I257*H257,2)</f>
        <v>0</v>
      </c>
      <c r="BL257" s="17" t="s">
        <v>245</v>
      </c>
      <c r="BM257" s="139" t="s">
        <v>358</v>
      </c>
    </row>
    <row r="258" spans="2:65" s="1" customFormat="1" ht="10.199999999999999">
      <c r="B258" s="32"/>
      <c r="D258" s="141" t="s">
        <v>157</v>
      </c>
      <c r="F258" s="142" t="s">
        <v>359</v>
      </c>
      <c r="I258" s="143"/>
      <c r="L258" s="32"/>
      <c r="M258" s="144"/>
      <c r="T258" s="53"/>
      <c r="AT258" s="17" t="s">
        <v>157</v>
      </c>
      <c r="AU258" s="17" t="s">
        <v>155</v>
      </c>
    </row>
    <row r="259" spans="2:65" s="1" customFormat="1" ht="24.15" customHeight="1">
      <c r="B259" s="32"/>
      <c r="C259" s="128" t="s">
        <v>360</v>
      </c>
      <c r="D259" s="128" t="s">
        <v>149</v>
      </c>
      <c r="E259" s="129" t="s">
        <v>361</v>
      </c>
      <c r="F259" s="130" t="s">
        <v>362</v>
      </c>
      <c r="G259" s="131" t="s">
        <v>338</v>
      </c>
      <c r="H259" s="132">
        <v>1</v>
      </c>
      <c r="I259" s="133"/>
      <c r="J259" s="134">
        <f>ROUND(I259*H259,2)</f>
        <v>0</v>
      </c>
      <c r="K259" s="130" t="s">
        <v>153</v>
      </c>
      <c r="L259" s="32"/>
      <c r="M259" s="135" t="s">
        <v>19</v>
      </c>
      <c r="N259" s="136" t="s">
        <v>48</v>
      </c>
      <c r="P259" s="137">
        <f>O259*H259</f>
        <v>0</v>
      </c>
      <c r="Q259" s="137">
        <v>0</v>
      </c>
      <c r="R259" s="137">
        <f>Q259*H259</f>
        <v>0</v>
      </c>
      <c r="S259" s="137">
        <v>8.7999999999999995E-2</v>
      </c>
      <c r="T259" s="138">
        <f>S259*H259</f>
        <v>8.7999999999999995E-2</v>
      </c>
      <c r="AR259" s="139" t="s">
        <v>245</v>
      </c>
      <c r="AT259" s="139" t="s">
        <v>149</v>
      </c>
      <c r="AU259" s="139" t="s">
        <v>155</v>
      </c>
      <c r="AY259" s="17" t="s">
        <v>147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7" t="s">
        <v>155</v>
      </c>
      <c r="BK259" s="140">
        <f>ROUND(I259*H259,2)</f>
        <v>0</v>
      </c>
      <c r="BL259" s="17" t="s">
        <v>245</v>
      </c>
      <c r="BM259" s="139" t="s">
        <v>363</v>
      </c>
    </row>
    <row r="260" spans="2:65" s="1" customFormat="1" ht="10.199999999999999">
      <c r="B260" s="32"/>
      <c r="D260" s="141" t="s">
        <v>157</v>
      </c>
      <c r="F260" s="142" t="s">
        <v>364</v>
      </c>
      <c r="I260" s="143"/>
      <c r="L260" s="32"/>
      <c r="M260" s="144"/>
      <c r="T260" s="53"/>
      <c r="AT260" s="17" t="s">
        <v>157</v>
      </c>
      <c r="AU260" s="17" t="s">
        <v>155</v>
      </c>
    </row>
    <row r="261" spans="2:65" s="1" customFormat="1" ht="24.15" customHeight="1">
      <c r="B261" s="32"/>
      <c r="C261" s="128" t="s">
        <v>365</v>
      </c>
      <c r="D261" s="128" t="s">
        <v>149</v>
      </c>
      <c r="E261" s="129" t="s">
        <v>366</v>
      </c>
      <c r="F261" s="130" t="s">
        <v>367</v>
      </c>
      <c r="G261" s="131" t="s">
        <v>338</v>
      </c>
      <c r="H261" s="132">
        <v>1</v>
      </c>
      <c r="I261" s="133"/>
      <c r="J261" s="134">
        <f>ROUND(I261*H261,2)</f>
        <v>0</v>
      </c>
      <c r="K261" s="130" t="s">
        <v>153</v>
      </c>
      <c r="L261" s="32"/>
      <c r="M261" s="135" t="s">
        <v>19</v>
      </c>
      <c r="N261" s="136" t="s">
        <v>48</v>
      </c>
      <c r="P261" s="137">
        <f>O261*H261</f>
        <v>0</v>
      </c>
      <c r="Q261" s="137">
        <v>0</v>
      </c>
      <c r="R261" s="137">
        <f>Q261*H261</f>
        <v>0</v>
      </c>
      <c r="S261" s="137">
        <v>2.4500000000000001E-2</v>
      </c>
      <c r="T261" s="138">
        <f>S261*H261</f>
        <v>2.4500000000000001E-2</v>
      </c>
      <c r="AR261" s="139" t="s">
        <v>245</v>
      </c>
      <c r="AT261" s="139" t="s">
        <v>149</v>
      </c>
      <c r="AU261" s="139" t="s">
        <v>155</v>
      </c>
      <c r="AY261" s="17" t="s">
        <v>147</v>
      </c>
      <c r="BE261" s="140">
        <f>IF(N261="základní",J261,0)</f>
        <v>0</v>
      </c>
      <c r="BF261" s="140">
        <f>IF(N261="snížená",J261,0)</f>
        <v>0</v>
      </c>
      <c r="BG261" s="140">
        <f>IF(N261="zákl. přenesená",J261,0)</f>
        <v>0</v>
      </c>
      <c r="BH261" s="140">
        <f>IF(N261="sníž. přenesená",J261,0)</f>
        <v>0</v>
      </c>
      <c r="BI261" s="140">
        <f>IF(N261="nulová",J261,0)</f>
        <v>0</v>
      </c>
      <c r="BJ261" s="17" t="s">
        <v>155</v>
      </c>
      <c r="BK261" s="140">
        <f>ROUND(I261*H261,2)</f>
        <v>0</v>
      </c>
      <c r="BL261" s="17" t="s">
        <v>245</v>
      </c>
      <c r="BM261" s="139" t="s">
        <v>368</v>
      </c>
    </row>
    <row r="262" spans="2:65" s="1" customFormat="1" ht="10.199999999999999">
      <c r="B262" s="32"/>
      <c r="D262" s="141" t="s">
        <v>157</v>
      </c>
      <c r="F262" s="142" t="s">
        <v>369</v>
      </c>
      <c r="I262" s="143"/>
      <c r="L262" s="32"/>
      <c r="M262" s="144"/>
      <c r="T262" s="53"/>
      <c r="AT262" s="17" t="s">
        <v>157</v>
      </c>
      <c r="AU262" s="17" t="s">
        <v>155</v>
      </c>
    </row>
    <row r="263" spans="2:65" s="1" customFormat="1" ht="21.75" customHeight="1">
      <c r="B263" s="32"/>
      <c r="C263" s="128" t="s">
        <v>370</v>
      </c>
      <c r="D263" s="128" t="s">
        <v>149</v>
      </c>
      <c r="E263" s="129" t="s">
        <v>371</v>
      </c>
      <c r="F263" s="130" t="s">
        <v>372</v>
      </c>
      <c r="G263" s="131" t="s">
        <v>338</v>
      </c>
      <c r="H263" s="132">
        <v>1</v>
      </c>
      <c r="I263" s="133"/>
      <c r="J263" s="134">
        <f>ROUND(I263*H263,2)</f>
        <v>0</v>
      </c>
      <c r="K263" s="130" t="s">
        <v>153</v>
      </c>
      <c r="L263" s="32"/>
      <c r="M263" s="135" t="s">
        <v>19</v>
      </c>
      <c r="N263" s="136" t="s">
        <v>48</v>
      </c>
      <c r="P263" s="137">
        <f>O263*H263</f>
        <v>0</v>
      </c>
      <c r="Q263" s="137">
        <v>1.425046E-2</v>
      </c>
      <c r="R263" s="137">
        <f>Q263*H263</f>
        <v>1.425046E-2</v>
      </c>
      <c r="S263" s="137">
        <v>0</v>
      </c>
      <c r="T263" s="138">
        <f>S263*H263</f>
        <v>0</v>
      </c>
      <c r="AR263" s="139" t="s">
        <v>245</v>
      </c>
      <c r="AT263" s="139" t="s">
        <v>149</v>
      </c>
      <c r="AU263" s="139" t="s">
        <v>155</v>
      </c>
      <c r="AY263" s="17" t="s">
        <v>147</v>
      </c>
      <c r="BE263" s="140">
        <f>IF(N263="základní",J263,0)</f>
        <v>0</v>
      </c>
      <c r="BF263" s="140">
        <f>IF(N263="snížená",J263,0)</f>
        <v>0</v>
      </c>
      <c r="BG263" s="140">
        <f>IF(N263="zákl. přenesená",J263,0)</f>
        <v>0</v>
      </c>
      <c r="BH263" s="140">
        <f>IF(N263="sníž. přenesená",J263,0)</f>
        <v>0</v>
      </c>
      <c r="BI263" s="140">
        <f>IF(N263="nulová",J263,0)</f>
        <v>0</v>
      </c>
      <c r="BJ263" s="17" t="s">
        <v>155</v>
      </c>
      <c r="BK263" s="140">
        <f>ROUND(I263*H263,2)</f>
        <v>0</v>
      </c>
      <c r="BL263" s="17" t="s">
        <v>245</v>
      </c>
      <c r="BM263" s="139" t="s">
        <v>373</v>
      </c>
    </row>
    <row r="264" spans="2:65" s="1" customFormat="1" ht="10.199999999999999">
      <c r="B264" s="32"/>
      <c r="D264" s="141" t="s">
        <v>157</v>
      </c>
      <c r="F264" s="142" t="s">
        <v>374</v>
      </c>
      <c r="I264" s="143"/>
      <c r="L264" s="32"/>
      <c r="M264" s="144"/>
      <c r="T264" s="53"/>
      <c r="AT264" s="17" t="s">
        <v>157</v>
      </c>
      <c r="AU264" s="17" t="s">
        <v>155</v>
      </c>
    </row>
    <row r="265" spans="2:65" s="1" customFormat="1" ht="49.05" customHeight="1">
      <c r="B265" s="32"/>
      <c r="C265" s="128" t="s">
        <v>375</v>
      </c>
      <c r="D265" s="128" t="s">
        <v>149</v>
      </c>
      <c r="E265" s="129" t="s">
        <v>376</v>
      </c>
      <c r="F265" s="130" t="s">
        <v>377</v>
      </c>
      <c r="G265" s="131" t="s">
        <v>338</v>
      </c>
      <c r="H265" s="132">
        <v>1</v>
      </c>
      <c r="I265" s="133"/>
      <c r="J265" s="134">
        <f>ROUND(I265*H265,2)</f>
        <v>0</v>
      </c>
      <c r="K265" s="130" t="s">
        <v>153</v>
      </c>
      <c r="L265" s="32"/>
      <c r="M265" s="135" t="s">
        <v>19</v>
      </c>
      <c r="N265" s="136" t="s">
        <v>48</v>
      </c>
      <c r="P265" s="137">
        <f>O265*H265</f>
        <v>0</v>
      </c>
      <c r="Q265" s="137">
        <v>3.7386299999999997E-2</v>
      </c>
      <c r="R265" s="137">
        <f>Q265*H265</f>
        <v>3.7386299999999997E-2</v>
      </c>
      <c r="S265" s="137">
        <v>0</v>
      </c>
      <c r="T265" s="138">
        <f>S265*H265</f>
        <v>0</v>
      </c>
      <c r="AR265" s="139" t="s">
        <v>245</v>
      </c>
      <c r="AT265" s="139" t="s">
        <v>149</v>
      </c>
      <c r="AU265" s="139" t="s">
        <v>155</v>
      </c>
      <c r="AY265" s="17" t="s">
        <v>147</v>
      </c>
      <c r="BE265" s="140">
        <f>IF(N265="základní",J265,0)</f>
        <v>0</v>
      </c>
      <c r="BF265" s="140">
        <f>IF(N265="snížená",J265,0)</f>
        <v>0</v>
      </c>
      <c r="BG265" s="140">
        <f>IF(N265="zákl. přenesená",J265,0)</f>
        <v>0</v>
      </c>
      <c r="BH265" s="140">
        <f>IF(N265="sníž. přenesená",J265,0)</f>
        <v>0</v>
      </c>
      <c r="BI265" s="140">
        <f>IF(N265="nulová",J265,0)</f>
        <v>0</v>
      </c>
      <c r="BJ265" s="17" t="s">
        <v>155</v>
      </c>
      <c r="BK265" s="140">
        <f>ROUND(I265*H265,2)</f>
        <v>0</v>
      </c>
      <c r="BL265" s="17" t="s">
        <v>245</v>
      </c>
      <c r="BM265" s="139" t="s">
        <v>378</v>
      </c>
    </row>
    <row r="266" spans="2:65" s="1" customFormat="1" ht="10.199999999999999">
      <c r="B266" s="32"/>
      <c r="D266" s="141" t="s">
        <v>157</v>
      </c>
      <c r="F266" s="142" t="s">
        <v>379</v>
      </c>
      <c r="I266" s="143"/>
      <c r="L266" s="32"/>
      <c r="M266" s="144"/>
      <c r="T266" s="53"/>
      <c r="AT266" s="17" t="s">
        <v>157</v>
      </c>
      <c r="AU266" s="17" t="s">
        <v>155</v>
      </c>
    </row>
    <row r="267" spans="2:65" s="1" customFormat="1" ht="24.15" customHeight="1">
      <c r="B267" s="32"/>
      <c r="C267" s="128" t="s">
        <v>380</v>
      </c>
      <c r="D267" s="128" t="s">
        <v>149</v>
      </c>
      <c r="E267" s="129" t="s">
        <v>381</v>
      </c>
      <c r="F267" s="130" t="s">
        <v>382</v>
      </c>
      <c r="G267" s="131" t="s">
        <v>338</v>
      </c>
      <c r="H267" s="132">
        <v>1</v>
      </c>
      <c r="I267" s="133"/>
      <c r="J267" s="134">
        <f>ROUND(I267*H267,2)</f>
        <v>0</v>
      </c>
      <c r="K267" s="130" t="s">
        <v>153</v>
      </c>
      <c r="L267" s="32"/>
      <c r="M267" s="135" t="s">
        <v>19</v>
      </c>
      <c r="N267" s="136" t="s">
        <v>48</v>
      </c>
      <c r="P267" s="137">
        <f>O267*H267</f>
        <v>0</v>
      </c>
      <c r="Q267" s="137">
        <v>0</v>
      </c>
      <c r="R267" s="137">
        <f>Q267*H267</f>
        <v>0</v>
      </c>
      <c r="S267" s="137">
        <v>9.1999999999999998E-3</v>
      </c>
      <c r="T267" s="138">
        <f>S267*H267</f>
        <v>9.1999999999999998E-3</v>
      </c>
      <c r="AR267" s="139" t="s">
        <v>245</v>
      </c>
      <c r="AT267" s="139" t="s">
        <v>149</v>
      </c>
      <c r="AU267" s="139" t="s">
        <v>155</v>
      </c>
      <c r="AY267" s="17" t="s">
        <v>147</v>
      </c>
      <c r="BE267" s="140">
        <f>IF(N267="základní",J267,0)</f>
        <v>0</v>
      </c>
      <c r="BF267" s="140">
        <f>IF(N267="snížená",J267,0)</f>
        <v>0</v>
      </c>
      <c r="BG267" s="140">
        <f>IF(N267="zákl. přenesená",J267,0)</f>
        <v>0</v>
      </c>
      <c r="BH267" s="140">
        <f>IF(N267="sníž. přenesená",J267,0)</f>
        <v>0</v>
      </c>
      <c r="BI267" s="140">
        <f>IF(N267="nulová",J267,0)</f>
        <v>0</v>
      </c>
      <c r="BJ267" s="17" t="s">
        <v>155</v>
      </c>
      <c r="BK267" s="140">
        <f>ROUND(I267*H267,2)</f>
        <v>0</v>
      </c>
      <c r="BL267" s="17" t="s">
        <v>245</v>
      </c>
      <c r="BM267" s="139" t="s">
        <v>383</v>
      </c>
    </row>
    <row r="268" spans="2:65" s="1" customFormat="1" ht="10.199999999999999">
      <c r="B268" s="32"/>
      <c r="D268" s="141" t="s">
        <v>157</v>
      </c>
      <c r="F268" s="142" t="s">
        <v>384</v>
      </c>
      <c r="I268" s="143"/>
      <c r="L268" s="32"/>
      <c r="M268" s="144"/>
      <c r="T268" s="53"/>
      <c r="AT268" s="17" t="s">
        <v>157</v>
      </c>
      <c r="AU268" s="17" t="s">
        <v>155</v>
      </c>
    </row>
    <row r="269" spans="2:65" s="1" customFormat="1" ht="24.15" customHeight="1">
      <c r="B269" s="32"/>
      <c r="C269" s="128" t="s">
        <v>385</v>
      </c>
      <c r="D269" s="128" t="s">
        <v>149</v>
      </c>
      <c r="E269" s="129" t="s">
        <v>386</v>
      </c>
      <c r="F269" s="130" t="s">
        <v>387</v>
      </c>
      <c r="G269" s="131" t="s">
        <v>338</v>
      </c>
      <c r="H269" s="132">
        <v>1</v>
      </c>
      <c r="I269" s="133"/>
      <c r="J269" s="134">
        <f>ROUND(I269*H269,2)</f>
        <v>0</v>
      </c>
      <c r="K269" s="130" t="s">
        <v>19</v>
      </c>
      <c r="L269" s="32"/>
      <c r="M269" s="135" t="s">
        <v>19</v>
      </c>
      <c r="N269" s="136" t="s">
        <v>48</v>
      </c>
      <c r="P269" s="137">
        <f>O269*H269</f>
        <v>0</v>
      </c>
      <c r="Q269" s="137">
        <v>5.0600300000000001E-3</v>
      </c>
      <c r="R269" s="137">
        <f>Q269*H269</f>
        <v>5.0600300000000001E-3</v>
      </c>
      <c r="S269" s="137">
        <v>0</v>
      </c>
      <c r="T269" s="138">
        <f>S269*H269</f>
        <v>0</v>
      </c>
      <c r="AR269" s="139" t="s">
        <v>245</v>
      </c>
      <c r="AT269" s="139" t="s">
        <v>149</v>
      </c>
      <c r="AU269" s="139" t="s">
        <v>155</v>
      </c>
      <c r="AY269" s="17" t="s">
        <v>147</v>
      </c>
      <c r="BE269" s="140">
        <f>IF(N269="základní",J269,0)</f>
        <v>0</v>
      </c>
      <c r="BF269" s="140">
        <f>IF(N269="snížená",J269,0)</f>
        <v>0</v>
      </c>
      <c r="BG269" s="140">
        <f>IF(N269="zákl. přenesená",J269,0)</f>
        <v>0</v>
      </c>
      <c r="BH269" s="140">
        <f>IF(N269="sníž. přenesená",J269,0)</f>
        <v>0</v>
      </c>
      <c r="BI269" s="140">
        <f>IF(N269="nulová",J269,0)</f>
        <v>0</v>
      </c>
      <c r="BJ269" s="17" t="s">
        <v>155</v>
      </c>
      <c r="BK269" s="140">
        <f>ROUND(I269*H269,2)</f>
        <v>0</v>
      </c>
      <c r="BL269" s="17" t="s">
        <v>245</v>
      </c>
      <c r="BM269" s="139" t="s">
        <v>388</v>
      </c>
    </row>
    <row r="270" spans="2:65" s="1" customFormat="1" ht="24.15" customHeight="1">
      <c r="B270" s="32"/>
      <c r="C270" s="128" t="s">
        <v>389</v>
      </c>
      <c r="D270" s="128" t="s">
        <v>149</v>
      </c>
      <c r="E270" s="129" t="s">
        <v>390</v>
      </c>
      <c r="F270" s="130" t="s">
        <v>391</v>
      </c>
      <c r="G270" s="131" t="s">
        <v>338</v>
      </c>
      <c r="H270" s="132">
        <v>1</v>
      </c>
      <c r="I270" s="133"/>
      <c r="J270" s="134">
        <f>ROUND(I270*H270,2)</f>
        <v>0</v>
      </c>
      <c r="K270" s="130" t="s">
        <v>153</v>
      </c>
      <c r="L270" s="32"/>
      <c r="M270" s="135" t="s">
        <v>19</v>
      </c>
      <c r="N270" s="136" t="s">
        <v>48</v>
      </c>
      <c r="P270" s="137">
        <f>O270*H270</f>
        <v>0</v>
      </c>
      <c r="Q270" s="137">
        <v>0</v>
      </c>
      <c r="R270" s="137">
        <f>Q270*H270</f>
        <v>0</v>
      </c>
      <c r="S270" s="137">
        <v>6.7000000000000004E-2</v>
      </c>
      <c r="T270" s="138">
        <f>S270*H270</f>
        <v>6.7000000000000004E-2</v>
      </c>
      <c r="AR270" s="139" t="s">
        <v>245</v>
      </c>
      <c r="AT270" s="139" t="s">
        <v>149</v>
      </c>
      <c r="AU270" s="139" t="s">
        <v>155</v>
      </c>
      <c r="AY270" s="17" t="s">
        <v>147</v>
      </c>
      <c r="BE270" s="140">
        <f>IF(N270="základní",J270,0)</f>
        <v>0</v>
      </c>
      <c r="BF270" s="140">
        <f>IF(N270="snížená",J270,0)</f>
        <v>0</v>
      </c>
      <c r="BG270" s="140">
        <f>IF(N270="zákl. přenesená",J270,0)</f>
        <v>0</v>
      </c>
      <c r="BH270" s="140">
        <f>IF(N270="sníž. přenesená",J270,0)</f>
        <v>0</v>
      </c>
      <c r="BI270" s="140">
        <f>IF(N270="nulová",J270,0)</f>
        <v>0</v>
      </c>
      <c r="BJ270" s="17" t="s">
        <v>155</v>
      </c>
      <c r="BK270" s="140">
        <f>ROUND(I270*H270,2)</f>
        <v>0</v>
      </c>
      <c r="BL270" s="17" t="s">
        <v>245</v>
      </c>
      <c r="BM270" s="139" t="s">
        <v>392</v>
      </c>
    </row>
    <row r="271" spans="2:65" s="1" customFormat="1" ht="10.199999999999999">
      <c r="B271" s="32"/>
      <c r="D271" s="141" t="s">
        <v>157</v>
      </c>
      <c r="F271" s="142" t="s">
        <v>393</v>
      </c>
      <c r="I271" s="143"/>
      <c r="L271" s="32"/>
      <c r="M271" s="144"/>
      <c r="T271" s="53"/>
      <c r="AT271" s="17" t="s">
        <v>157</v>
      </c>
      <c r="AU271" s="17" t="s">
        <v>155</v>
      </c>
    </row>
    <row r="272" spans="2:65" s="1" customFormat="1" ht="21.75" customHeight="1">
      <c r="B272" s="32"/>
      <c r="C272" s="128" t="s">
        <v>394</v>
      </c>
      <c r="D272" s="128" t="s">
        <v>149</v>
      </c>
      <c r="E272" s="129" t="s">
        <v>395</v>
      </c>
      <c r="F272" s="130" t="s">
        <v>396</v>
      </c>
      <c r="G272" s="131" t="s">
        <v>338</v>
      </c>
      <c r="H272" s="132">
        <v>1</v>
      </c>
      <c r="I272" s="133"/>
      <c r="J272" s="134">
        <f>ROUND(I272*H272,2)</f>
        <v>0</v>
      </c>
      <c r="K272" s="130" t="s">
        <v>19</v>
      </c>
      <c r="L272" s="32"/>
      <c r="M272" s="135" t="s">
        <v>19</v>
      </c>
      <c r="N272" s="136" t="s">
        <v>48</v>
      </c>
      <c r="P272" s="137">
        <f>O272*H272</f>
        <v>0</v>
      </c>
      <c r="Q272" s="137">
        <v>1.8991399999999999E-3</v>
      </c>
      <c r="R272" s="137">
        <f>Q272*H272</f>
        <v>1.8991399999999999E-3</v>
      </c>
      <c r="S272" s="137">
        <v>0</v>
      </c>
      <c r="T272" s="138">
        <f>S272*H272</f>
        <v>0</v>
      </c>
      <c r="AR272" s="139" t="s">
        <v>245</v>
      </c>
      <c r="AT272" s="139" t="s">
        <v>149</v>
      </c>
      <c r="AU272" s="139" t="s">
        <v>155</v>
      </c>
      <c r="AY272" s="17" t="s">
        <v>147</v>
      </c>
      <c r="BE272" s="140">
        <f>IF(N272="základní",J272,0)</f>
        <v>0</v>
      </c>
      <c r="BF272" s="140">
        <f>IF(N272="snížená",J272,0)</f>
        <v>0</v>
      </c>
      <c r="BG272" s="140">
        <f>IF(N272="zákl. přenesená",J272,0)</f>
        <v>0</v>
      </c>
      <c r="BH272" s="140">
        <f>IF(N272="sníž. přenesená",J272,0)</f>
        <v>0</v>
      </c>
      <c r="BI272" s="140">
        <f>IF(N272="nulová",J272,0)</f>
        <v>0</v>
      </c>
      <c r="BJ272" s="17" t="s">
        <v>155</v>
      </c>
      <c r="BK272" s="140">
        <f>ROUND(I272*H272,2)</f>
        <v>0</v>
      </c>
      <c r="BL272" s="17" t="s">
        <v>245</v>
      </c>
      <c r="BM272" s="139" t="s">
        <v>397</v>
      </c>
    </row>
    <row r="273" spans="2:65" s="1" customFormat="1" ht="24.15" customHeight="1">
      <c r="B273" s="32"/>
      <c r="C273" s="128" t="s">
        <v>398</v>
      </c>
      <c r="D273" s="128" t="s">
        <v>149</v>
      </c>
      <c r="E273" s="129" t="s">
        <v>399</v>
      </c>
      <c r="F273" s="130" t="s">
        <v>400</v>
      </c>
      <c r="G273" s="131" t="s">
        <v>152</v>
      </c>
      <c r="H273" s="132">
        <v>1</v>
      </c>
      <c r="I273" s="133"/>
      <c r="J273" s="134">
        <f>ROUND(I273*H273,2)</f>
        <v>0</v>
      </c>
      <c r="K273" s="130" t="s">
        <v>153</v>
      </c>
      <c r="L273" s="32"/>
      <c r="M273" s="135" t="s">
        <v>19</v>
      </c>
      <c r="N273" s="136" t="s">
        <v>48</v>
      </c>
      <c r="P273" s="137">
        <f>O273*H273</f>
        <v>0</v>
      </c>
      <c r="Q273" s="137">
        <v>0</v>
      </c>
      <c r="R273" s="137">
        <f>Q273*H273</f>
        <v>0</v>
      </c>
      <c r="S273" s="137">
        <v>2.2499999999999998E-3</v>
      </c>
      <c r="T273" s="138">
        <f>S273*H273</f>
        <v>2.2499999999999998E-3</v>
      </c>
      <c r="AR273" s="139" t="s">
        <v>245</v>
      </c>
      <c r="AT273" s="139" t="s">
        <v>149</v>
      </c>
      <c r="AU273" s="139" t="s">
        <v>155</v>
      </c>
      <c r="AY273" s="17" t="s">
        <v>147</v>
      </c>
      <c r="BE273" s="140">
        <f>IF(N273="základní",J273,0)</f>
        <v>0</v>
      </c>
      <c r="BF273" s="140">
        <f>IF(N273="snížená",J273,0)</f>
        <v>0</v>
      </c>
      <c r="BG273" s="140">
        <f>IF(N273="zákl. přenesená",J273,0)</f>
        <v>0</v>
      </c>
      <c r="BH273" s="140">
        <f>IF(N273="sníž. přenesená",J273,0)</f>
        <v>0</v>
      </c>
      <c r="BI273" s="140">
        <f>IF(N273="nulová",J273,0)</f>
        <v>0</v>
      </c>
      <c r="BJ273" s="17" t="s">
        <v>155</v>
      </c>
      <c r="BK273" s="140">
        <f>ROUND(I273*H273,2)</f>
        <v>0</v>
      </c>
      <c r="BL273" s="17" t="s">
        <v>245</v>
      </c>
      <c r="BM273" s="139" t="s">
        <v>401</v>
      </c>
    </row>
    <row r="274" spans="2:65" s="1" customFormat="1" ht="10.199999999999999">
      <c r="B274" s="32"/>
      <c r="D274" s="141" t="s">
        <v>157</v>
      </c>
      <c r="F274" s="142" t="s">
        <v>402</v>
      </c>
      <c r="I274" s="143"/>
      <c r="L274" s="32"/>
      <c r="M274" s="144"/>
      <c r="T274" s="53"/>
      <c r="AT274" s="17" t="s">
        <v>157</v>
      </c>
      <c r="AU274" s="17" t="s">
        <v>155</v>
      </c>
    </row>
    <row r="275" spans="2:65" s="1" customFormat="1" ht="16.5" customHeight="1">
      <c r="B275" s="32"/>
      <c r="C275" s="128" t="s">
        <v>403</v>
      </c>
      <c r="D275" s="128" t="s">
        <v>149</v>
      </c>
      <c r="E275" s="129" t="s">
        <v>404</v>
      </c>
      <c r="F275" s="130" t="s">
        <v>405</v>
      </c>
      <c r="G275" s="131" t="s">
        <v>338</v>
      </c>
      <c r="H275" s="132">
        <v>1</v>
      </c>
      <c r="I275" s="133"/>
      <c r="J275" s="134">
        <f>ROUND(I275*H275,2)</f>
        <v>0</v>
      </c>
      <c r="K275" s="130" t="s">
        <v>153</v>
      </c>
      <c r="L275" s="32"/>
      <c r="M275" s="135" t="s">
        <v>19</v>
      </c>
      <c r="N275" s="136" t="s">
        <v>48</v>
      </c>
      <c r="P275" s="137">
        <f>O275*H275</f>
        <v>0</v>
      </c>
      <c r="Q275" s="137">
        <v>0</v>
      </c>
      <c r="R275" s="137">
        <f>Q275*H275</f>
        <v>0</v>
      </c>
      <c r="S275" s="137">
        <v>8.5999999999999998E-4</v>
      </c>
      <c r="T275" s="138">
        <f>S275*H275</f>
        <v>8.5999999999999998E-4</v>
      </c>
      <c r="AR275" s="139" t="s">
        <v>245</v>
      </c>
      <c r="AT275" s="139" t="s">
        <v>149</v>
      </c>
      <c r="AU275" s="139" t="s">
        <v>155</v>
      </c>
      <c r="AY275" s="17" t="s">
        <v>147</v>
      </c>
      <c r="BE275" s="140">
        <f>IF(N275="základní",J275,0)</f>
        <v>0</v>
      </c>
      <c r="BF275" s="140">
        <f>IF(N275="snížená",J275,0)</f>
        <v>0</v>
      </c>
      <c r="BG275" s="140">
        <f>IF(N275="zákl. přenesená",J275,0)</f>
        <v>0</v>
      </c>
      <c r="BH275" s="140">
        <f>IF(N275="sníž. přenesená",J275,0)</f>
        <v>0</v>
      </c>
      <c r="BI275" s="140">
        <f>IF(N275="nulová",J275,0)</f>
        <v>0</v>
      </c>
      <c r="BJ275" s="17" t="s">
        <v>155</v>
      </c>
      <c r="BK275" s="140">
        <f>ROUND(I275*H275,2)</f>
        <v>0</v>
      </c>
      <c r="BL275" s="17" t="s">
        <v>245</v>
      </c>
      <c r="BM275" s="139" t="s">
        <v>406</v>
      </c>
    </row>
    <row r="276" spans="2:65" s="1" customFormat="1" ht="10.199999999999999">
      <c r="B276" s="32"/>
      <c r="D276" s="141" t="s">
        <v>157</v>
      </c>
      <c r="F276" s="142" t="s">
        <v>407</v>
      </c>
      <c r="I276" s="143"/>
      <c r="L276" s="32"/>
      <c r="M276" s="144"/>
      <c r="T276" s="53"/>
      <c r="AT276" s="17" t="s">
        <v>157</v>
      </c>
      <c r="AU276" s="17" t="s">
        <v>155</v>
      </c>
    </row>
    <row r="277" spans="2:65" s="1" customFormat="1" ht="24.15" customHeight="1">
      <c r="B277" s="32"/>
      <c r="C277" s="128" t="s">
        <v>408</v>
      </c>
      <c r="D277" s="128" t="s">
        <v>149</v>
      </c>
      <c r="E277" s="129" t="s">
        <v>409</v>
      </c>
      <c r="F277" s="130" t="s">
        <v>410</v>
      </c>
      <c r="G277" s="131" t="s">
        <v>338</v>
      </c>
      <c r="H277" s="132">
        <v>1</v>
      </c>
      <c r="I277" s="133"/>
      <c r="J277" s="134">
        <f>ROUND(I277*H277,2)</f>
        <v>0</v>
      </c>
      <c r="K277" s="130" t="s">
        <v>19</v>
      </c>
      <c r="L277" s="32"/>
      <c r="M277" s="135" t="s">
        <v>19</v>
      </c>
      <c r="N277" s="136" t="s">
        <v>48</v>
      </c>
      <c r="P277" s="137">
        <f>O277*H277</f>
        <v>0</v>
      </c>
      <c r="Q277" s="137">
        <v>1.69914E-3</v>
      </c>
      <c r="R277" s="137">
        <f>Q277*H277</f>
        <v>1.69914E-3</v>
      </c>
      <c r="S277" s="137">
        <v>0</v>
      </c>
      <c r="T277" s="138">
        <f>S277*H277</f>
        <v>0</v>
      </c>
      <c r="AR277" s="139" t="s">
        <v>245</v>
      </c>
      <c r="AT277" s="139" t="s">
        <v>149</v>
      </c>
      <c r="AU277" s="139" t="s">
        <v>155</v>
      </c>
      <c r="AY277" s="17" t="s">
        <v>147</v>
      </c>
      <c r="BE277" s="140">
        <f>IF(N277="základní",J277,0)</f>
        <v>0</v>
      </c>
      <c r="BF277" s="140">
        <f>IF(N277="snížená",J277,0)</f>
        <v>0</v>
      </c>
      <c r="BG277" s="140">
        <f>IF(N277="zákl. přenesená",J277,0)</f>
        <v>0</v>
      </c>
      <c r="BH277" s="140">
        <f>IF(N277="sníž. přenesená",J277,0)</f>
        <v>0</v>
      </c>
      <c r="BI277" s="140">
        <f>IF(N277="nulová",J277,0)</f>
        <v>0</v>
      </c>
      <c r="BJ277" s="17" t="s">
        <v>155</v>
      </c>
      <c r="BK277" s="140">
        <f>ROUND(I277*H277,2)</f>
        <v>0</v>
      </c>
      <c r="BL277" s="17" t="s">
        <v>245</v>
      </c>
      <c r="BM277" s="139" t="s">
        <v>411</v>
      </c>
    </row>
    <row r="278" spans="2:65" s="1" customFormat="1" ht="21.75" customHeight="1">
      <c r="B278" s="32"/>
      <c r="C278" s="128" t="s">
        <v>412</v>
      </c>
      <c r="D278" s="128" t="s">
        <v>149</v>
      </c>
      <c r="E278" s="129" t="s">
        <v>413</v>
      </c>
      <c r="F278" s="130" t="s">
        <v>414</v>
      </c>
      <c r="G278" s="131" t="s">
        <v>338</v>
      </c>
      <c r="H278" s="132">
        <v>2</v>
      </c>
      <c r="I278" s="133"/>
      <c r="J278" s="134">
        <f>ROUND(I278*H278,2)</f>
        <v>0</v>
      </c>
      <c r="K278" s="130" t="s">
        <v>19</v>
      </c>
      <c r="L278" s="32"/>
      <c r="M278" s="135" t="s">
        <v>19</v>
      </c>
      <c r="N278" s="136" t="s">
        <v>48</v>
      </c>
      <c r="P278" s="137">
        <f>O278*H278</f>
        <v>0</v>
      </c>
      <c r="Q278" s="137">
        <v>1.8E-3</v>
      </c>
      <c r="R278" s="137">
        <f>Q278*H278</f>
        <v>3.5999999999999999E-3</v>
      </c>
      <c r="S278" s="137">
        <v>0</v>
      </c>
      <c r="T278" s="138">
        <f>S278*H278</f>
        <v>0</v>
      </c>
      <c r="AR278" s="139" t="s">
        <v>245</v>
      </c>
      <c r="AT278" s="139" t="s">
        <v>149</v>
      </c>
      <c r="AU278" s="139" t="s">
        <v>155</v>
      </c>
      <c r="AY278" s="17" t="s">
        <v>147</v>
      </c>
      <c r="BE278" s="140">
        <f>IF(N278="základní",J278,0)</f>
        <v>0</v>
      </c>
      <c r="BF278" s="140">
        <f>IF(N278="snížená",J278,0)</f>
        <v>0</v>
      </c>
      <c r="BG278" s="140">
        <f>IF(N278="zákl. přenesená",J278,0)</f>
        <v>0</v>
      </c>
      <c r="BH278" s="140">
        <f>IF(N278="sníž. přenesená",J278,0)</f>
        <v>0</v>
      </c>
      <c r="BI278" s="140">
        <f>IF(N278="nulová",J278,0)</f>
        <v>0</v>
      </c>
      <c r="BJ278" s="17" t="s">
        <v>155</v>
      </c>
      <c r="BK278" s="140">
        <f>ROUND(I278*H278,2)</f>
        <v>0</v>
      </c>
      <c r="BL278" s="17" t="s">
        <v>245</v>
      </c>
      <c r="BM278" s="139" t="s">
        <v>415</v>
      </c>
    </row>
    <row r="279" spans="2:65" s="1" customFormat="1" ht="24.15" customHeight="1">
      <c r="B279" s="32"/>
      <c r="C279" s="128" t="s">
        <v>416</v>
      </c>
      <c r="D279" s="128" t="s">
        <v>149</v>
      </c>
      <c r="E279" s="129" t="s">
        <v>417</v>
      </c>
      <c r="F279" s="130" t="s">
        <v>418</v>
      </c>
      <c r="G279" s="131" t="s">
        <v>338</v>
      </c>
      <c r="H279" s="132">
        <v>1</v>
      </c>
      <c r="I279" s="133"/>
      <c r="J279" s="134">
        <f>ROUND(I279*H279,2)</f>
        <v>0</v>
      </c>
      <c r="K279" s="130" t="s">
        <v>153</v>
      </c>
      <c r="L279" s="32"/>
      <c r="M279" s="135" t="s">
        <v>19</v>
      </c>
      <c r="N279" s="136" t="s">
        <v>48</v>
      </c>
      <c r="P279" s="137">
        <f>O279*H279</f>
        <v>0</v>
      </c>
      <c r="Q279" s="137">
        <v>3.11014E-3</v>
      </c>
      <c r="R279" s="137">
        <f>Q279*H279</f>
        <v>3.11014E-3</v>
      </c>
      <c r="S279" s="137">
        <v>0</v>
      </c>
      <c r="T279" s="138">
        <f>S279*H279</f>
        <v>0</v>
      </c>
      <c r="AR279" s="139" t="s">
        <v>245</v>
      </c>
      <c r="AT279" s="139" t="s">
        <v>149</v>
      </c>
      <c r="AU279" s="139" t="s">
        <v>155</v>
      </c>
      <c r="AY279" s="17" t="s">
        <v>147</v>
      </c>
      <c r="BE279" s="140">
        <f>IF(N279="základní",J279,0)</f>
        <v>0</v>
      </c>
      <c r="BF279" s="140">
        <f>IF(N279="snížená",J279,0)</f>
        <v>0</v>
      </c>
      <c r="BG279" s="140">
        <f>IF(N279="zákl. přenesená",J279,0)</f>
        <v>0</v>
      </c>
      <c r="BH279" s="140">
        <f>IF(N279="sníž. přenesená",J279,0)</f>
        <v>0</v>
      </c>
      <c r="BI279" s="140">
        <f>IF(N279="nulová",J279,0)</f>
        <v>0</v>
      </c>
      <c r="BJ279" s="17" t="s">
        <v>155</v>
      </c>
      <c r="BK279" s="140">
        <f>ROUND(I279*H279,2)</f>
        <v>0</v>
      </c>
      <c r="BL279" s="17" t="s">
        <v>245</v>
      </c>
      <c r="BM279" s="139" t="s">
        <v>419</v>
      </c>
    </row>
    <row r="280" spans="2:65" s="1" customFormat="1" ht="10.199999999999999">
      <c r="B280" s="32"/>
      <c r="D280" s="141" t="s">
        <v>157</v>
      </c>
      <c r="F280" s="142" t="s">
        <v>420</v>
      </c>
      <c r="I280" s="143"/>
      <c r="L280" s="32"/>
      <c r="M280" s="144"/>
      <c r="T280" s="53"/>
      <c r="AT280" s="17" t="s">
        <v>157</v>
      </c>
      <c r="AU280" s="17" t="s">
        <v>155</v>
      </c>
    </row>
    <row r="281" spans="2:65" s="1" customFormat="1" ht="24.15" customHeight="1">
      <c r="B281" s="32"/>
      <c r="C281" s="128" t="s">
        <v>421</v>
      </c>
      <c r="D281" s="128" t="s">
        <v>149</v>
      </c>
      <c r="E281" s="129" t="s">
        <v>422</v>
      </c>
      <c r="F281" s="130" t="s">
        <v>423</v>
      </c>
      <c r="G281" s="131" t="s">
        <v>152</v>
      </c>
      <c r="H281" s="132">
        <v>3</v>
      </c>
      <c r="I281" s="133"/>
      <c r="J281" s="134">
        <f>ROUND(I281*H281,2)</f>
        <v>0</v>
      </c>
      <c r="K281" s="130" t="s">
        <v>153</v>
      </c>
      <c r="L281" s="32"/>
      <c r="M281" s="135" t="s">
        <v>19</v>
      </c>
      <c r="N281" s="136" t="s">
        <v>48</v>
      </c>
      <c r="P281" s="137">
        <f>O281*H281</f>
        <v>0</v>
      </c>
      <c r="Q281" s="137">
        <v>0</v>
      </c>
      <c r="R281" s="137">
        <f>Q281*H281</f>
        <v>0</v>
      </c>
      <c r="S281" s="137">
        <v>8.4999999999999995E-4</v>
      </c>
      <c r="T281" s="138">
        <f>S281*H281</f>
        <v>2.5499999999999997E-3</v>
      </c>
      <c r="AR281" s="139" t="s">
        <v>245</v>
      </c>
      <c r="AT281" s="139" t="s">
        <v>149</v>
      </c>
      <c r="AU281" s="139" t="s">
        <v>155</v>
      </c>
      <c r="AY281" s="17" t="s">
        <v>147</v>
      </c>
      <c r="BE281" s="140">
        <f>IF(N281="základní",J281,0)</f>
        <v>0</v>
      </c>
      <c r="BF281" s="140">
        <f>IF(N281="snížená",J281,0)</f>
        <v>0</v>
      </c>
      <c r="BG281" s="140">
        <f>IF(N281="zákl. přenesená",J281,0)</f>
        <v>0</v>
      </c>
      <c r="BH281" s="140">
        <f>IF(N281="sníž. přenesená",J281,0)</f>
        <v>0</v>
      </c>
      <c r="BI281" s="140">
        <f>IF(N281="nulová",J281,0)</f>
        <v>0</v>
      </c>
      <c r="BJ281" s="17" t="s">
        <v>155</v>
      </c>
      <c r="BK281" s="140">
        <f>ROUND(I281*H281,2)</f>
        <v>0</v>
      </c>
      <c r="BL281" s="17" t="s">
        <v>245</v>
      </c>
      <c r="BM281" s="139" t="s">
        <v>424</v>
      </c>
    </row>
    <row r="282" spans="2:65" s="1" customFormat="1" ht="10.199999999999999">
      <c r="B282" s="32"/>
      <c r="D282" s="141" t="s">
        <v>157</v>
      </c>
      <c r="F282" s="142" t="s">
        <v>425</v>
      </c>
      <c r="I282" s="143"/>
      <c r="L282" s="32"/>
      <c r="M282" s="144"/>
      <c r="T282" s="53"/>
      <c r="AT282" s="17" t="s">
        <v>157</v>
      </c>
      <c r="AU282" s="17" t="s">
        <v>155</v>
      </c>
    </row>
    <row r="283" spans="2:65" s="1" customFormat="1" ht="16.5" customHeight="1">
      <c r="B283" s="32"/>
      <c r="C283" s="128" t="s">
        <v>426</v>
      </c>
      <c r="D283" s="128" t="s">
        <v>149</v>
      </c>
      <c r="E283" s="129" t="s">
        <v>427</v>
      </c>
      <c r="F283" s="130" t="s">
        <v>428</v>
      </c>
      <c r="G283" s="131" t="s">
        <v>338</v>
      </c>
      <c r="H283" s="132">
        <v>1</v>
      </c>
      <c r="I283" s="133"/>
      <c r="J283" s="134">
        <f>ROUND(I283*H283,2)</f>
        <v>0</v>
      </c>
      <c r="K283" s="130" t="s">
        <v>19</v>
      </c>
      <c r="L283" s="32"/>
      <c r="M283" s="135" t="s">
        <v>19</v>
      </c>
      <c r="N283" s="136" t="s">
        <v>48</v>
      </c>
      <c r="P283" s="137">
        <f>O283*H283</f>
        <v>0</v>
      </c>
      <c r="Q283" s="137">
        <v>3.1099999999999999E-3</v>
      </c>
      <c r="R283" s="137">
        <f>Q283*H283</f>
        <v>3.1099999999999999E-3</v>
      </c>
      <c r="S283" s="137">
        <v>0</v>
      </c>
      <c r="T283" s="138">
        <f>S283*H283</f>
        <v>0</v>
      </c>
      <c r="AR283" s="139" t="s">
        <v>245</v>
      </c>
      <c r="AT283" s="139" t="s">
        <v>149</v>
      </c>
      <c r="AU283" s="139" t="s">
        <v>155</v>
      </c>
      <c r="AY283" s="17" t="s">
        <v>147</v>
      </c>
      <c r="BE283" s="140">
        <f>IF(N283="základní",J283,0)</f>
        <v>0</v>
      </c>
      <c r="BF283" s="140">
        <f>IF(N283="snížená",J283,0)</f>
        <v>0</v>
      </c>
      <c r="BG283" s="140">
        <f>IF(N283="zákl. přenesená",J283,0)</f>
        <v>0</v>
      </c>
      <c r="BH283" s="140">
        <f>IF(N283="sníž. přenesená",J283,0)</f>
        <v>0</v>
      </c>
      <c r="BI283" s="140">
        <f>IF(N283="nulová",J283,0)</f>
        <v>0</v>
      </c>
      <c r="BJ283" s="17" t="s">
        <v>155</v>
      </c>
      <c r="BK283" s="140">
        <f>ROUND(I283*H283,2)</f>
        <v>0</v>
      </c>
      <c r="BL283" s="17" t="s">
        <v>245</v>
      </c>
      <c r="BM283" s="139" t="s">
        <v>429</v>
      </c>
    </row>
    <row r="284" spans="2:65" s="1" customFormat="1" ht="44.25" customHeight="1">
      <c r="B284" s="32"/>
      <c r="C284" s="128" t="s">
        <v>430</v>
      </c>
      <c r="D284" s="128" t="s">
        <v>149</v>
      </c>
      <c r="E284" s="129" t="s">
        <v>431</v>
      </c>
      <c r="F284" s="130" t="s">
        <v>432</v>
      </c>
      <c r="G284" s="131" t="s">
        <v>433</v>
      </c>
      <c r="H284" s="177"/>
      <c r="I284" s="133"/>
      <c r="J284" s="134">
        <f>ROUND(I284*H284,2)</f>
        <v>0</v>
      </c>
      <c r="K284" s="130" t="s">
        <v>153</v>
      </c>
      <c r="L284" s="32"/>
      <c r="M284" s="135" t="s">
        <v>19</v>
      </c>
      <c r="N284" s="136" t="s">
        <v>48</v>
      </c>
      <c r="P284" s="137">
        <f>O284*H284</f>
        <v>0</v>
      </c>
      <c r="Q284" s="137">
        <v>0</v>
      </c>
      <c r="R284" s="137">
        <f>Q284*H284</f>
        <v>0</v>
      </c>
      <c r="S284" s="137">
        <v>0</v>
      </c>
      <c r="T284" s="138">
        <f>S284*H284</f>
        <v>0</v>
      </c>
      <c r="AR284" s="139" t="s">
        <v>245</v>
      </c>
      <c r="AT284" s="139" t="s">
        <v>149</v>
      </c>
      <c r="AU284" s="139" t="s">
        <v>155</v>
      </c>
      <c r="AY284" s="17" t="s">
        <v>147</v>
      </c>
      <c r="BE284" s="140">
        <f>IF(N284="základní",J284,0)</f>
        <v>0</v>
      </c>
      <c r="BF284" s="140">
        <f>IF(N284="snížená",J284,0)</f>
        <v>0</v>
      </c>
      <c r="BG284" s="140">
        <f>IF(N284="zákl. přenesená",J284,0)</f>
        <v>0</v>
      </c>
      <c r="BH284" s="140">
        <f>IF(N284="sníž. přenesená",J284,0)</f>
        <v>0</v>
      </c>
      <c r="BI284" s="140">
        <f>IF(N284="nulová",J284,0)</f>
        <v>0</v>
      </c>
      <c r="BJ284" s="17" t="s">
        <v>155</v>
      </c>
      <c r="BK284" s="140">
        <f>ROUND(I284*H284,2)</f>
        <v>0</v>
      </c>
      <c r="BL284" s="17" t="s">
        <v>245</v>
      </c>
      <c r="BM284" s="139" t="s">
        <v>434</v>
      </c>
    </row>
    <row r="285" spans="2:65" s="1" customFormat="1" ht="10.199999999999999">
      <c r="B285" s="32"/>
      <c r="D285" s="141" t="s">
        <v>157</v>
      </c>
      <c r="F285" s="142" t="s">
        <v>435</v>
      </c>
      <c r="I285" s="143"/>
      <c r="L285" s="32"/>
      <c r="M285" s="144"/>
      <c r="T285" s="53"/>
      <c r="AT285" s="17" t="s">
        <v>157</v>
      </c>
      <c r="AU285" s="17" t="s">
        <v>155</v>
      </c>
    </row>
    <row r="286" spans="2:65" s="1" customFormat="1" ht="49.05" customHeight="1">
      <c r="B286" s="32"/>
      <c r="C286" s="128" t="s">
        <v>436</v>
      </c>
      <c r="D286" s="128" t="s">
        <v>149</v>
      </c>
      <c r="E286" s="129" t="s">
        <v>437</v>
      </c>
      <c r="F286" s="130" t="s">
        <v>438</v>
      </c>
      <c r="G286" s="131" t="s">
        <v>433</v>
      </c>
      <c r="H286" s="177"/>
      <c r="I286" s="133"/>
      <c r="J286" s="134">
        <f>ROUND(I286*H286,2)</f>
        <v>0</v>
      </c>
      <c r="K286" s="130" t="s">
        <v>153</v>
      </c>
      <c r="L286" s="32"/>
      <c r="M286" s="135" t="s">
        <v>19</v>
      </c>
      <c r="N286" s="136" t="s">
        <v>48</v>
      </c>
      <c r="P286" s="137">
        <f>O286*H286</f>
        <v>0</v>
      </c>
      <c r="Q286" s="137">
        <v>0</v>
      </c>
      <c r="R286" s="137">
        <f>Q286*H286</f>
        <v>0</v>
      </c>
      <c r="S286" s="137">
        <v>0</v>
      </c>
      <c r="T286" s="138">
        <f>S286*H286</f>
        <v>0</v>
      </c>
      <c r="AR286" s="139" t="s">
        <v>245</v>
      </c>
      <c r="AT286" s="139" t="s">
        <v>149</v>
      </c>
      <c r="AU286" s="139" t="s">
        <v>155</v>
      </c>
      <c r="AY286" s="17" t="s">
        <v>147</v>
      </c>
      <c r="BE286" s="140">
        <f>IF(N286="základní",J286,0)</f>
        <v>0</v>
      </c>
      <c r="BF286" s="140">
        <f>IF(N286="snížená",J286,0)</f>
        <v>0</v>
      </c>
      <c r="BG286" s="140">
        <f>IF(N286="zákl. přenesená",J286,0)</f>
        <v>0</v>
      </c>
      <c r="BH286" s="140">
        <f>IF(N286="sníž. přenesená",J286,0)</f>
        <v>0</v>
      </c>
      <c r="BI286" s="140">
        <f>IF(N286="nulová",J286,0)</f>
        <v>0</v>
      </c>
      <c r="BJ286" s="17" t="s">
        <v>155</v>
      </c>
      <c r="BK286" s="140">
        <f>ROUND(I286*H286,2)</f>
        <v>0</v>
      </c>
      <c r="BL286" s="17" t="s">
        <v>245</v>
      </c>
      <c r="BM286" s="139" t="s">
        <v>439</v>
      </c>
    </row>
    <row r="287" spans="2:65" s="1" customFormat="1" ht="10.199999999999999">
      <c r="B287" s="32"/>
      <c r="D287" s="141" t="s">
        <v>157</v>
      </c>
      <c r="F287" s="142" t="s">
        <v>440</v>
      </c>
      <c r="I287" s="143"/>
      <c r="L287" s="32"/>
      <c r="M287" s="144"/>
      <c r="T287" s="53"/>
      <c r="AT287" s="17" t="s">
        <v>157</v>
      </c>
      <c r="AU287" s="17" t="s">
        <v>155</v>
      </c>
    </row>
    <row r="288" spans="2:65" s="11" customFormat="1" ht="22.8" customHeight="1">
      <c r="B288" s="116"/>
      <c r="D288" s="117" t="s">
        <v>75</v>
      </c>
      <c r="E288" s="126" t="s">
        <v>441</v>
      </c>
      <c r="F288" s="126" t="s">
        <v>442</v>
      </c>
      <c r="I288" s="119"/>
      <c r="J288" s="127">
        <f>BK288</f>
        <v>0</v>
      </c>
      <c r="L288" s="116"/>
      <c r="M288" s="121"/>
      <c r="P288" s="122">
        <f>SUM(P289:P301)</f>
        <v>0</v>
      </c>
      <c r="R288" s="122">
        <f>SUM(R289:R301)</f>
        <v>3.3671399999999998E-3</v>
      </c>
      <c r="T288" s="123">
        <f>SUM(T289:T301)</f>
        <v>1.4224000000000001E-2</v>
      </c>
      <c r="AR288" s="117" t="s">
        <v>155</v>
      </c>
      <c r="AT288" s="124" t="s">
        <v>75</v>
      </c>
      <c r="AU288" s="124" t="s">
        <v>84</v>
      </c>
      <c r="AY288" s="117" t="s">
        <v>147</v>
      </c>
      <c r="BK288" s="125">
        <f>SUM(BK289:BK301)</f>
        <v>0</v>
      </c>
    </row>
    <row r="289" spans="2:65" s="1" customFormat="1" ht="21.75" customHeight="1">
      <c r="B289" s="32"/>
      <c r="C289" s="128" t="s">
        <v>443</v>
      </c>
      <c r="D289" s="128" t="s">
        <v>149</v>
      </c>
      <c r="E289" s="129" t="s">
        <v>444</v>
      </c>
      <c r="F289" s="130" t="s">
        <v>445</v>
      </c>
      <c r="G289" s="131" t="s">
        <v>175</v>
      </c>
      <c r="H289" s="132">
        <v>5.6</v>
      </c>
      <c r="I289" s="133"/>
      <c r="J289" s="134">
        <f>ROUND(I289*H289,2)</f>
        <v>0</v>
      </c>
      <c r="K289" s="130" t="s">
        <v>153</v>
      </c>
      <c r="L289" s="32"/>
      <c r="M289" s="135" t="s">
        <v>19</v>
      </c>
      <c r="N289" s="136" t="s">
        <v>48</v>
      </c>
      <c r="P289" s="137">
        <f>O289*H289</f>
        <v>0</v>
      </c>
      <c r="Q289" s="137">
        <v>3.8000000000000002E-5</v>
      </c>
      <c r="R289" s="137">
        <f>Q289*H289</f>
        <v>2.128E-4</v>
      </c>
      <c r="S289" s="137">
        <v>2.5400000000000002E-3</v>
      </c>
      <c r="T289" s="138">
        <f>S289*H289</f>
        <v>1.4224000000000001E-2</v>
      </c>
      <c r="AR289" s="139" t="s">
        <v>245</v>
      </c>
      <c r="AT289" s="139" t="s">
        <v>149</v>
      </c>
      <c r="AU289" s="139" t="s">
        <v>155</v>
      </c>
      <c r="AY289" s="17" t="s">
        <v>147</v>
      </c>
      <c r="BE289" s="140">
        <f>IF(N289="základní",J289,0)</f>
        <v>0</v>
      </c>
      <c r="BF289" s="140">
        <f>IF(N289="snížená",J289,0)</f>
        <v>0</v>
      </c>
      <c r="BG289" s="140">
        <f>IF(N289="zákl. přenesená",J289,0)</f>
        <v>0</v>
      </c>
      <c r="BH289" s="140">
        <f>IF(N289="sníž. přenesená",J289,0)</f>
        <v>0</v>
      </c>
      <c r="BI289" s="140">
        <f>IF(N289="nulová",J289,0)</f>
        <v>0</v>
      </c>
      <c r="BJ289" s="17" t="s">
        <v>155</v>
      </c>
      <c r="BK289" s="140">
        <f>ROUND(I289*H289,2)</f>
        <v>0</v>
      </c>
      <c r="BL289" s="17" t="s">
        <v>245</v>
      </c>
      <c r="BM289" s="139" t="s">
        <v>446</v>
      </c>
    </row>
    <row r="290" spans="2:65" s="1" customFormat="1" ht="10.199999999999999">
      <c r="B290" s="32"/>
      <c r="D290" s="141" t="s">
        <v>157</v>
      </c>
      <c r="F290" s="142" t="s">
        <v>447</v>
      </c>
      <c r="I290" s="143"/>
      <c r="L290" s="32"/>
      <c r="M290" s="144"/>
      <c r="T290" s="53"/>
      <c r="AT290" s="17" t="s">
        <v>157</v>
      </c>
      <c r="AU290" s="17" t="s">
        <v>155</v>
      </c>
    </row>
    <row r="291" spans="2:65" s="12" customFormat="1" ht="10.199999999999999">
      <c r="B291" s="145"/>
      <c r="D291" s="146" t="s">
        <v>159</v>
      </c>
      <c r="E291" s="147" t="s">
        <v>19</v>
      </c>
      <c r="F291" s="148" t="s">
        <v>448</v>
      </c>
      <c r="H291" s="149">
        <v>3</v>
      </c>
      <c r="I291" s="150"/>
      <c r="L291" s="145"/>
      <c r="M291" s="151"/>
      <c r="T291" s="152"/>
      <c r="AT291" s="147" t="s">
        <v>159</v>
      </c>
      <c r="AU291" s="147" t="s">
        <v>155</v>
      </c>
      <c r="AV291" s="12" t="s">
        <v>155</v>
      </c>
      <c r="AW291" s="12" t="s">
        <v>36</v>
      </c>
      <c r="AX291" s="12" t="s">
        <v>76</v>
      </c>
      <c r="AY291" s="147" t="s">
        <v>147</v>
      </c>
    </row>
    <row r="292" spans="2:65" s="12" customFormat="1" ht="10.199999999999999">
      <c r="B292" s="145"/>
      <c r="D292" s="146" t="s">
        <v>159</v>
      </c>
      <c r="E292" s="147" t="s">
        <v>19</v>
      </c>
      <c r="F292" s="148" t="s">
        <v>449</v>
      </c>
      <c r="H292" s="149">
        <v>0.6</v>
      </c>
      <c r="I292" s="150"/>
      <c r="L292" s="145"/>
      <c r="M292" s="151"/>
      <c r="T292" s="152"/>
      <c r="AT292" s="147" t="s">
        <v>159</v>
      </c>
      <c r="AU292" s="147" t="s">
        <v>155</v>
      </c>
      <c r="AV292" s="12" t="s">
        <v>155</v>
      </c>
      <c r="AW292" s="12" t="s">
        <v>36</v>
      </c>
      <c r="AX292" s="12" t="s">
        <v>76</v>
      </c>
      <c r="AY292" s="147" t="s">
        <v>147</v>
      </c>
    </row>
    <row r="293" spans="2:65" s="12" customFormat="1" ht="10.199999999999999">
      <c r="B293" s="145"/>
      <c r="D293" s="146" t="s">
        <v>159</v>
      </c>
      <c r="E293" s="147" t="s">
        <v>19</v>
      </c>
      <c r="F293" s="148" t="s">
        <v>450</v>
      </c>
      <c r="H293" s="149">
        <v>2</v>
      </c>
      <c r="I293" s="150"/>
      <c r="L293" s="145"/>
      <c r="M293" s="151"/>
      <c r="T293" s="152"/>
      <c r="AT293" s="147" t="s">
        <v>159</v>
      </c>
      <c r="AU293" s="147" t="s">
        <v>155</v>
      </c>
      <c r="AV293" s="12" t="s">
        <v>155</v>
      </c>
      <c r="AW293" s="12" t="s">
        <v>36</v>
      </c>
      <c r="AX293" s="12" t="s">
        <v>76</v>
      </c>
      <c r="AY293" s="147" t="s">
        <v>147</v>
      </c>
    </row>
    <row r="294" spans="2:65" s="13" customFormat="1" ht="10.199999999999999">
      <c r="B294" s="153"/>
      <c r="D294" s="146" t="s">
        <v>159</v>
      </c>
      <c r="E294" s="154" t="s">
        <v>19</v>
      </c>
      <c r="F294" s="155" t="s">
        <v>161</v>
      </c>
      <c r="H294" s="156">
        <v>5.6</v>
      </c>
      <c r="I294" s="157"/>
      <c r="L294" s="153"/>
      <c r="M294" s="158"/>
      <c r="T294" s="159"/>
      <c r="AT294" s="154" t="s">
        <v>159</v>
      </c>
      <c r="AU294" s="154" t="s">
        <v>155</v>
      </c>
      <c r="AV294" s="13" t="s">
        <v>154</v>
      </c>
      <c r="AW294" s="13" t="s">
        <v>36</v>
      </c>
      <c r="AX294" s="13" t="s">
        <v>84</v>
      </c>
      <c r="AY294" s="154" t="s">
        <v>147</v>
      </c>
    </row>
    <row r="295" spans="2:65" s="1" customFormat="1" ht="24.15" customHeight="1">
      <c r="B295" s="32"/>
      <c r="C295" s="128" t="s">
        <v>451</v>
      </c>
      <c r="D295" s="128" t="s">
        <v>149</v>
      </c>
      <c r="E295" s="129" t="s">
        <v>452</v>
      </c>
      <c r="F295" s="130" t="s">
        <v>453</v>
      </c>
      <c r="G295" s="131" t="s">
        <v>175</v>
      </c>
      <c r="H295" s="132">
        <v>7</v>
      </c>
      <c r="I295" s="133"/>
      <c r="J295" s="134">
        <f>ROUND(I295*H295,2)</f>
        <v>0</v>
      </c>
      <c r="K295" s="130" t="s">
        <v>19</v>
      </c>
      <c r="L295" s="32"/>
      <c r="M295" s="135" t="s">
        <v>19</v>
      </c>
      <c r="N295" s="136" t="s">
        <v>48</v>
      </c>
      <c r="P295" s="137">
        <f>O295*H295</f>
        <v>0</v>
      </c>
      <c r="Q295" s="137">
        <v>4.5061999999999999E-4</v>
      </c>
      <c r="R295" s="137">
        <f>Q295*H295</f>
        <v>3.1543399999999998E-3</v>
      </c>
      <c r="S295" s="137">
        <v>0</v>
      </c>
      <c r="T295" s="138">
        <f>S295*H295</f>
        <v>0</v>
      </c>
      <c r="AR295" s="139" t="s">
        <v>245</v>
      </c>
      <c r="AT295" s="139" t="s">
        <v>149</v>
      </c>
      <c r="AU295" s="139" t="s">
        <v>155</v>
      </c>
      <c r="AY295" s="17" t="s">
        <v>147</v>
      </c>
      <c r="BE295" s="140">
        <f>IF(N295="základní",J295,0)</f>
        <v>0</v>
      </c>
      <c r="BF295" s="140">
        <f>IF(N295="snížená",J295,0)</f>
        <v>0</v>
      </c>
      <c r="BG295" s="140">
        <f>IF(N295="zákl. přenesená",J295,0)</f>
        <v>0</v>
      </c>
      <c r="BH295" s="140">
        <f>IF(N295="sníž. přenesená",J295,0)</f>
        <v>0</v>
      </c>
      <c r="BI295" s="140">
        <f>IF(N295="nulová",J295,0)</f>
        <v>0</v>
      </c>
      <c r="BJ295" s="17" t="s">
        <v>155</v>
      </c>
      <c r="BK295" s="140">
        <f>ROUND(I295*H295,2)</f>
        <v>0</v>
      </c>
      <c r="BL295" s="17" t="s">
        <v>245</v>
      </c>
      <c r="BM295" s="139" t="s">
        <v>454</v>
      </c>
    </row>
    <row r="296" spans="2:65" s="12" customFormat="1" ht="10.199999999999999">
      <c r="B296" s="145"/>
      <c r="D296" s="146" t="s">
        <v>159</v>
      </c>
      <c r="E296" s="147" t="s">
        <v>19</v>
      </c>
      <c r="F296" s="148" t="s">
        <v>194</v>
      </c>
      <c r="H296" s="149">
        <v>7</v>
      </c>
      <c r="I296" s="150"/>
      <c r="L296" s="145"/>
      <c r="M296" s="151"/>
      <c r="T296" s="152"/>
      <c r="AT296" s="147" t="s">
        <v>159</v>
      </c>
      <c r="AU296" s="147" t="s">
        <v>155</v>
      </c>
      <c r="AV296" s="12" t="s">
        <v>155</v>
      </c>
      <c r="AW296" s="12" t="s">
        <v>36</v>
      </c>
      <c r="AX296" s="12" t="s">
        <v>76</v>
      </c>
      <c r="AY296" s="147" t="s">
        <v>147</v>
      </c>
    </row>
    <row r="297" spans="2:65" s="13" customFormat="1" ht="10.199999999999999">
      <c r="B297" s="153"/>
      <c r="D297" s="146" t="s">
        <v>159</v>
      </c>
      <c r="E297" s="154" t="s">
        <v>19</v>
      </c>
      <c r="F297" s="155" t="s">
        <v>161</v>
      </c>
      <c r="H297" s="156">
        <v>7</v>
      </c>
      <c r="I297" s="157"/>
      <c r="L297" s="153"/>
      <c r="M297" s="158"/>
      <c r="T297" s="159"/>
      <c r="AT297" s="154" t="s">
        <v>159</v>
      </c>
      <c r="AU297" s="154" t="s">
        <v>155</v>
      </c>
      <c r="AV297" s="13" t="s">
        <v>154</v>
      </c>
      <c r="AW297" s="13" t="s">
        <v>36</v>
      </c>
      <c r="AX297" s="13" t="s">
        <v>84</v>
      </c>
      <c r="AY297" s="154" t="s">
        <v>147</v>
      </c>
    </row>
    <row r="298" spans="2:65" s="1" customFormat="1" ht="44.25" customHeight="1">
      <c r="B298" s="32"/>
      <c r="C298" s="128" t="s">
        <v>455</v>
      </c>
      <c r="D298" s="128" t="s">
        <v>149</v>
      </c>
      <c r="E298" s="129" t="s">
        <v>456</v>
      </c>
      <c r="F298" s="130" t="s">
        <v>457</v>
      </c>
      <c r="G298" s="131" t="s">
        <v>433</v>
      </c>
      <c r="H298" s="177"/>
      <c r="I298" s="133"/>
      <c r="J298" s="134">
        <f>ROUND(I298*H298,2)</f>
        <v>0</v>
      </c>
      <c r="K298" s="130" t="s">
        <v>153</v>
      </c>
      <c r="L298" s="32"/>
      <c r="M298" s="135" t="s">
        <v>19</v>
      </c>
      <c r="N298" s="136" t="s">
        <v>48</v>
      </c>
      <c r="P298" s="137">
        <f>O298*H298</f>
        <v>0</v>
      </c>
      <c r="Q298" s="137">
        <v>0</v>
      </c>
      <c r="R298" s="137">
        <f>Q298*H298</f>
        <v>0</v>
      </c>
      <c r="S298" s="137">
        <v>0</v>
      </c>
      <c r="T298" s="138">
        <f>S298*H298</f>
        <v>0</v>
      </c>
      <c r="AR298" s="139" t="s">
        <v>245</v>
      </c>
      <c r="AT298" s="139" t="s">
        <v>149</v>
      </c>
      <c r="AU298" s="139" t="s">
        <v>155</v>
      </c>
      <c r="AY298" s="17" t="s">
        <v>147</v>
      </c>
      <c r="BE298" s="140">
        <f>IF(N298="základní",J298,0)</f>
        <v>0</v>
      </c>
      <c r="BF298" s="140">
        <f>IF(N298="snížená",J298,0)</f>
        <v>0</v>
      </c>
      <c r="BG298" s="140">
        <f>IF(N298="zákl. přenesená",J298,0)</f>
        <v>0</v>
      </c>
      <c r="BH298" s="140">
        <f>IF(N298="sníž. přenesená",J298,0)</f>
        <v>0</v>
      </c>
      <c r="BI298" s="140">
        <f>IF(N298="nulová",J298,0)</f>
        <v>0</v>
      </c>
      <c r="BJ298" s="17" t="s">
        <v>155</v>
      </c>
      <c r="BK298" s="140">
        <f>ROUND(I298*H298,2)</f>
        <v>0</v>
      </c>
      <c r="BL298" s="17" t="s">
        <v>245</v>
      </c>
      <c r="BM298" s="139" t="s">
        <v>458</v>
      </c>
    </row>
    <row r="299" spans="2:65" s="1" customFormat="1" ht="10.199999999999999">
      <c r="B299" s="32"/>
      <c r="D299" s="141" t="s">
        <v>157</v>
      </c>
      <c r="F299" s="142" t="s">
        <v>459</v>
      </c>
      <c r="I299" s="143"/>
      <c r="L299" s="32"/>
      <c r="M299" s="144"/>
      <c r="T299" s="53"/>
      <c r="AT299" s="17" t="s">
        <v>157</v>
      </c>
      <c r="AU299" s="17" t="s">
        <v>155</v>
      </c>
    </row>
    <row r="300" spans="2:65" s="1" customFormat="1" ht="44.25" customHeight="1">
      <c r="B300" s="32"/>
      <c r="C300" s="128" t="s">
        <v>460</v>
      </c>
      <c r="D300" s="128" t="s">
        <v>149</v>
      </c>
      <c r="E300" s="129" t="s">
        <v>461</v>
      </c>
      <c r="F300" s="130" t="s">
        <v>462</v>
      </c>
      <c r="G300" s="131" t="s">
        <v>433</v>
      </c>
      <c r="H300" s="177"/>
      <c r="I300" s="133"/>
      <c r="J300" s="134">
        <f>ROUND(I300*H300,2)</f>
        <v>0</v>
      </c>
      <c r="K300" s="130" t="s">
        <v>153</v>
      </c>
      <c r="L300" s="32"/>
      <c r="M300" s="135" t="s">
        <v>19</v>
      </c>
      <c r="N300" s="136" t="s">
        <v>48</v>
      </c>
      <c r="P300" s="137">
        <f>O300*H300</f>
        <v>0</v>
      </c>
      <c r="Q300" s="137">
        <v>0</v>
      </c>
      <c r="R300" s="137">
        <f>Q300*H300</f>
        <v>0</v>
      </c>
      <c r="S300" s="137">
        <v>0</v>
      </c>
      <c r="T300" s="138">
        <f>S300*H300</f>
        <v>0</v>
      </c>
      <c r="AR300" s="139" t="s">
        <v>245</v>
      </c>
      <c r="AT300" s="139" t="s">
        <v>149</v>
      </c>
      <c r="AU300" s="139" t="s">
        <v>155</v>
      </c>
      <c r="AY300" s="17" t="s">
        <v>147</v>
      </c>
      <c r="BE300" s="140">
        <f>IF(N300="základní",J300,0)</f>
        <v>0</v>
      </c>
      <c r="BF300" s="140">
        <f>IF(N300="snížená",J300,0)</f>
        <v>0</v>
      </c>
      <c r="BG300" s="140">
        <f>IF(N300="zákl. přenesená",J300,0)</f>
        <v>0</v>
      </c>
      <c r="BH300" s="140">
        <f>IF(N300="sníž. přenesená",J300,0)</f>
        <v>0</v>
      </c>
      <c r="BI300" s="140">
        <f>IF(N300="nulová",J300,0)</f>
        <v>0</v>
      </c>
      <c r="BJ300" s="17" t="s">
        <v>155</v>
      </c>
      <c r="BK300" s="140">
        <f>ROUND(I300*H300,2)</f>
        <v>0</v>
      </c>
      <c r="BL300" s="17" t="s">
        <v>245</v>
      </c>
      <c r="BM300" s="139" t="s">
        <v>463</v>
      </c>
    </row>
    <row r="301" spans="2:65" s="1" customFormat="1" ht="10.199999999999999">
      <c r="B301" s="32"/>
      <c r="D301" s="141" t="s">
        <v>157</v>
      </c>
      <c r="F301" s="142" t="s">
        <v>464</v>
      </c>
      <c r="I301" s="143"/>
      <c r="L301" s="32"/>
      <c r="M301" s="144"/>
      <c r="T301" s="53"/>
      <c r="AT301" s="17" t="s">
        <v>157</v>
      </c>
      <c r="AU301" s="17" t="s">
        <v>155</v>
      </c>
    </row>
    <row r="302" spans="2:65" s="11" customFormat="1" ht="22.8" customHeight="1">
      <c r="B302" s="116"/>
      <c r="D302" s="117" t="s">
        <v>75</v>
      </c>
      <c r="E302" s="126" t="s">
        <v>465</v>
      </c>
      <c r="F302" s="126" t="s">
        <v>466</v>
      </c>
      <c r="I302" s="119"/>
      <c r="J302" s="127">
        <f>BK302</f>
        <v>0</v>
      </c>
      <c r="L302" s="116"/>
      <c r="M302" s="121"/>
      <c r="P302" s="122">
        <f>SUM(P303:P308)</f>
        <v>0</v>
      </c>
      <c r="R302" s="122">
        <f>SUM(R303:R308)</f>
        <v>1.8387099999999999E-3</v>
      </c>
      <c r="T302" s="123">
        <f>SUM(T303:T308)</f>
        <v>0</v>
      </c>
      <c r="AR302" s="117" t="s">
        <v>155</v>
      </c>
      <c r="AT302" s="124" t="s">
        <v>75</v>
      </c>
      <c r="AU302" s="124" t="s">
        <v>84</v>
      </c>
      <c r="AY302" s="117" t="s">
        <v>147</v>
      </c>
      <c r="BK302" s="125">
        <f>SUM(BK303:BK308)</f>
        <v>0</v>
      </c>
    </row>
    <row r="303" spans="2:65" s="1" customFormat="1" ht="24.15" customHeight="1">
      <c r="B303" s="32"/>
      <c r="C303" s="128" t="s">
        <v>467</v>
      </c>
      <c r="D303" s="128" t="s">
        <v>149</v>
      </c>
      <c r="E303" s="129" t="s">
        <v>468</v>
      </c>
      <c r="F303" s="130" t="s">
        <v>469</v>
      </c>
      <c r="G303" s="131" t="s">
        <v>152</v>
      </c>
      <c r="H303" s="132">
        <v>3</v>
      </c>
      <c r="I303" s="133"/>
      <c r="J303" s="134">
        <f>ROUND(I303*H303,2)</f>
        <v>0</v>
      </c>
      <c r="K303" s="130" t="s">
        <v>19</v>
      </c>
      <c r="L303" s="32"/>
      <c r="M303" s="135" t="s">
        <v>19</v>
      </c>
      <c r="N303" s="136" t="s">
        <v>48</v>
      </c>
      <c r="P303" s="137">
        <f>O303*H303</f>
        <v>0</v>
      </c>
      <c r="Q303" s="137">
        <v>2.7956999999999998E-4</v>
      </c>
      <c r="R303" s="137">
        <f>Q303*H303</f>
        <v>8.3870999999999989E-4</v>
      </c>
      <c r="S303" s="137">
        <v>0</v>
      </c>
      <c r="T303" s="138">
        <f>S303*H303</f>
        <v>0</v>
      </c>
      <c r="AR303" s="139" t="s">
        <v>245</v>
      </c>
      <c r="AT303" s="139" t="s">
        <v>149</v>
      </c>
      <c r="AU303" s="139" t="s">
        <v>155</v>
      </c>
      <c r="AY303" s="17" t="s">
        <v>147</v>
      </c>
      <c r="BE303" s="140">
        <f>IF(N303="základní",J303,0)</f>
        <v>0</v>
      </c>
      <c r="BF303" s="140">
        <f>IF(N303="snížená",J303,0)</f>
        <v>0</v>
      </c>
      <c r="BG303" s="140">
        <f>IF(N303="zákl. přenesená",J303,0)</f>
        <v>0</v>
      </c>
      <c r="BH303" s="140">
        <f>IF(N303="sníž. přenesená",J303,0)</f>
        <v>0</v>
      </c>
      <c r="BI303" s="140">
        <f>IF(N303="nulová",J303,0)</f>
        <v>0</v>
      </c>
      <c r="BJ303" s="17" t="s">
        <v>155</v>
      </c>
      <c r="BK303" s="140">
        <f>ROUND(I303*H303,2)</f>
        <v>0</v>
      </c>
      <c r="BL303" s="17" t="s">
        <v>245</v>
      </c>
      <c r="BM303" s="139" t="s">
        <v>470</v>
      </c>
    </row>
    <row r="304" spans="2:65" s="1" customFormat="1" ht="16.5" customHeight="1">
      <c r="B304" s="32"/>
      <c r="C304" s="128" t="s">
        <v>471</v>
      </c>
      <c r="D304" s="128" t="s">
        <v>149</v>
      </c>
      <c r="E304" s="129" t="s">
        <v>472</v>
      </c>
      <c r="F304" s="130" t="s">
        <v>473</v>
      </c>
      <c r="G304" s="131" t="s">
        <v>338</v>
      </c>
      <c r="H304" s="132">
        <v>1</v>
      </c>
      <c r="I304" s="133"/>
      <c r="J304" s="134">
        <f>ROUND(I304*H304,2)</f>
        <v>0</v>
      </c>
      <c r="K304" s="130" t="s">
        <v>19</v>
      </c>
      <c r="L304" s="32"/>
      <c r="M304" s="135" t="s">
        <v>19</v>
      </c>
      <c r="N304" s="136" t="s">
        <v>48</v>
      </c>
      <c r="P304" s="137">
        <f>O304*H304</f>
        <v>0</v>
      </c>
      <c r="Q304" s="137">
        <v>1E-3</v>
      </c>
      <c r="R304" s="137">
        <f>Q304*H304</f>
        <v>1E-3</v>
      </c>
      <c r="S304" s="137">
        <v>0</v>
      </c>
      <c r="T304" s="138">
        <f>S304*H304</f>
        <v>0</v>
      </c>
      <c r="AR304" s="139" t="s">
        <v>245</v>
      </c>
      <c r="AT304" s="139" t="s">
        <v>149</v>
      </c>
      <c r="AU304" s="139" t="s">
        <v>155</v>
      </c>
      <c r="AY304" s="17" t="s">
        <v>147</v>
      </c>
      <c r="BE304" s="140">
        <f>IF(N304="základní",J304,0)</f>
        <v>0</v>
      </c>
      <c r="BF304" s="140">
        <f>IF(N304="snížená",J304,0)</f>
        <v>0</v>
      </c>
      <c r="BG304" s="140">
        <f>IF(N304="zákl. přenesená",J304,0)</f>
        <v>0</v>
      </c>
      <c r="BH304" s="140">
        <f>IF(N304="sníž. přenesená",J304,0)</f>
        <v>0</v>
      </c>
      <c r="BI304" s="140">
        <f>IF(N304="nulová",J304,0)</f>
        <v>0</v>
      </c>
      <c r="BJ304" s="17" t="s">
        <v>155</v>
      </c>
      <c r="BK304" s="140">
        <f>ROUND(I304*H304,2)</f>
        <v>0</v>
      </c>
      <c r="BL304" s="17" t="s">
        <v>245</v>
      </c>
      <c r="BM304" s="139" t="s">
        <v>474</v>
      </c>
    </row>
    <row r="305" spans="2:65" s="1" customFormat="1" ht="44.25" customHeight="1">
      <c r="B305" s="32"/>
      <c r="C305" s="128" t="s">
        <v>475</v>
      </c>
      <c r="D305" s="128" t="s">
        <v>149</v>
      </c>
      <c r="E305" s="129" t="s">
        <v>476</v>
      </c>
      <c r="F305" s="130" t="s">
        <v>477</v>
      </c>
      <c r="G305" s="131" t="s">
        <v>433</v>
      </c>
      <c r="H305" s="177"/>
      <c r="I305" s="133"/>
      <c r="J305" s="134">
        <f>ROUND(I305*H305,2)</f>
        <v>0</v>
      </c>
      <c r="K305" s="130" t="s">
        <v>153</v>
      </c>
      <c r="L305" s="32"/>
      <c r="M305" s="135" t="s">
        <v>19</v>
      </c>
      <c r="N305" s="136" t="s">
        <v>48</v>
      </c>
      <c r="P305" s="137">
        <f>O305*H305</f>
        <v>0</v>
      </c>
      <c r="Q305" s="137">
        <v>0</v>
      </c>
      <c r="R305" s="137">
        <f>Q305*H305</f>
        <v>0</v>
      </c>
      <c r="S305" s="137">
        <v>0</v>
      </c>
      <c r="T305" s="138">
        <f>S305*H305</f>
        <v>0</v>
      </c>
      <c r="AR305" s="139" t="s">
        <v>245</v>
      </c>
      <c r="AT305" s="139" t="s">
        <v>149</v>
      </c>
      <c r="AU305" s="139" t="s">
        <v>155</v>
      </c>
      <c r="AY305" s="17" t="s">
        <v>147</v>
      </c>
      <c r="BE305" s="140">
        <f>IF(N305="základní",J305,0)</f>
        <v>0</v>
      </c>
      <c r="BF305" s="140">
        <f>IF(N305="snížená",J305,0)</f>
        <v>0</v>
      </c>
      <c r="BG305" s="140">
        <f>IF(N305="zákl. přenesená",J305,0)</f>
        <v>0</v>
      </c>
      <c r="BH305" s="140">
        <f>IF(N305="sníž. přenesená",J305,0)</f>
        <v>0</v>
      </c>
      <c r="BI305" s="140">
        <f>IF(N305="nulová",J305,0)</f>
        <v>0</v>
      </c>
      <c r="BJ305" s="17" t="s">
        <v>155</v>
      </c>
      <c r="BK305" s="140">
        <f>ROUND(I305*H305,2)</f>
        <v>0</v>
      </c>
      <c r="BL305" s="17" t="s">
        <v>245</v>
      </c>
      <c r="BM305" s="139" t="s">
        <v>478</v>
      </c>
    </row>
    <row r="306" spans="2:65" s="1" customFormat="1" ht="10.199999999999999">
      <c r="B306" s="32"/>
      <c r="D306" s="141" t="s">
        <v>157</v>
      </c>
      <c r="F306" s="142" t="s">
        <v>479</v>
      </c>
      <c r="I306" s="143"/>
      <c r="L306" s="32"/>
      <c r="M306" s="144"/>
      <c r="T306" s="53"/>
      <c r="AT306" s="17" t="s">
        <v>157</v>
      </c>
      <c r="AU306" s="17" t="s">
        <v>155</v>
      </c>
    </row>
    <row r="307" spans="2:65" s="1" customFormat="1" ht="44.25" customHeight="1">
      <c r="B307" s="32"/>
      <c r="C307" s="128" t="s">
        <v>480</v>
      </c>
      <c r="D307" s="128" t="s">
        <v>149</v>
      </c>
      <c r="E307" s="129" t="s">
        <v>481</v>
      </c>
      <c r="F307" s="130" t="s">
        <v>482</v>
      </c>
      <c r="G307" s="131" t="s">
        <v>433</v>
      </c>
      <c r="H307" s="177"/>
      <c r="I307" s="133"/>
      <c r="J307" s="134">
        <f>ROUND(I307*H307,2)</f>
        <v>0</v>
      </c>
      <c r="K307" s="130" t="s">
        <v>153</v>
      </c>
      <c r="L307" s="32"/>
      <c r="M307" s="135" t="s">
        <v>19</v>
      </c>
      <c r="N307" s="136" t="s">
        <v>48</v>
      </c>
      <c r="P307" s="137">
        <f>O307*H307</f>
        <v>0</v>
      </c>
      <c r="Q307" s="137">
        <v>0</v>
      </c>
      <c r="R307" s="137">
        <f>Q307*H307</f>
        <v>0</v>
      </c>
      <c r="S307" s="137">
        <v>0</v>
      </c>
      <c r="T307" s="138">
        <f>S307*H307</f>
        <v>0</v>
      </c>
      <c r="AR307" s="139" t="s">
        <v>245</v>
      </c>
      <c r="AT307" s="139" t="s">
        <v>149</v>
      </c>
      <c r="AU307" s="139" t="s">
        <v>155</v>
      </c>
      <c r="AY307" s="17" t="s">
        <v>147</v>
      </c>
      <c r="BE307" s="140">
        <f>IF(N307="základní",J307,0)</f>
        <v>0</v>
      </c>
      <c r="BF307" s="140">
        <f>IF(N307="snížená",J307,0)</f>
        <v>0</v>
      </c>
      <c r="BG307" s="140">
        <f>IF(N307="zákl. přenesená",J307,0)</f>
        <v>0</v>
      </c>
      <c r="BH307" s="140">
        <f>IF(N307="sníž. přenesená",J307,0)</f>
        <v>0</v>
      </c>
      <c r="BI307" s="140">
        <f>IF(N307="nulová",J307,0)</f>
        <v>0</v>
      </c>
      <c r="BJ307" s="17" t="s">
        <v>155</v>
      </c>
      <c r="BK307" s="140">
        <f>ROUND(I307*H307,2)</f>
        <v>0</v>
      </c>
      <c r="BL307" s="17" t="s">
        <v>245</v>
      </c>
      <c r="BM307" s="139" t="s">
        <v>483</v>
      </c>
    </row>
    <row r="308" spans="2:65" s="1" customFormat="1" ht="10.199999999999999">
      <c r="B308" s="32"/>
      <c r="D308" s="141" t="s">
        <v>157</v>
      </c>
      <c r="F308" s="142" t="s">
        <v>484</v>
      </c>
      <c r="I308" s="143"/>
      <c r="L308" s="32"/>
      <c r="M308" s="144"/>
      <c r="T308" s="53"/>
      <c r="AT308" s="17" t="s">
        <v>157</v>
      </c>
      <c r="AU308" s="17" t="s">
        <v>155</v>
      </c>
    </row>
    <row r="309" spans="2:65" s="11" customFormat="1" ht="22.8" customHeight="1">
      <c r="B309" s="116"/>
      <c r="D309" s="117" t="s">
        <v>75</v>
      </c>
      <c r="E309" s="126" t="s">
        <v>485</v>
      </c>
      <c r="F309" s="126" t="s">
        <v>486</v>
      </c>
      <c r="I309" s="119"/>
      <c r="J309" s="127">
        <f>BK309</f>
        <v>0</v>
      </c>
      <c r="L309" s="116"/>
      <c r="M309" s="121"/>
      <c r="P309" s="122">
        <f>SUM(P310:P327)</f>
        <v>0</v>
      </c>
      <c r="R309" s="122">
        <f>SUM(R310:R327)</f>
        <v>0.10049999999999999</v>
      </c>
      <c r="T309" s="123">
        <f>SUM(T310:T327)</f>
        <v>2.8560000000000002E-2</v>
      </c>
      <c r="AR309" s="117" t="s">
        <v>155</v>
      </c>
      <c r="AT309" s="124" t="s">
        <v>75</v>
      </c>
      <c r="AU309" s="124" t="s">
        <v>84</v>
      </c>
      <c r="AY309" s="117" t="s">
        <v>147</v>
      </c>
      <c r="BK309" s="125">
        <f>SUM(BK310:BK327)</f>
        <v>0</v>
      </c>
    </row>
    <row r="310" spans="2:65" s="1" customFormat="1" ht="16.5" customHeight="1">
      <c r="B310" s="32"/>
      <c r="C310" s="128" t="s">
        <v>487</v>
      </c>
      <c r="D310" s="128" t="s">
        <v>149</v>
      </c>
      <c r="E310" s="129" t="s">
        <v>488</v>
      </c>
      <c r="F310" s="130" t="s">
        <v>489</v>
      </c>
      <c r="G310" s="131" t="s">
        <v>91</v>
      </c>
      <c r="H310" s="132">
        <v>1.2</v>
      </c>
      <c r="I310" s="133"/>
      <c r="J310" s="134">
        <f>ROUND(I310*H310,2)</f>
        <v>0</v>
      </c>
      <c r="K310" s="130" t="s">
        <v>153</v>
      </c>
      <c r="L310" s="32"/>
      <c r="M310" s="135" t="s">
        <v>19</v>
      </c>
      <c r="N310" s="136" t="s">
        <v>48</v>
      </c>
      <c r="P310" s="137">
        <f>O310*H310</f>
        <v>0</v>
      </c>
      <c r="Q310" s="137">
        <v>0</v>
      </c>
      <c r="R310" s="137">
        <f>Q310*H310</f>
        <v>0</v>
      </c>
      <c r="S310" s="137">
        <v>2.3800000000000002E-2</v>
      </c>
      <c r="T310" s="138">
        <f>S310*H310</f>
        <v>2.8560000000000002E-2</v>
      </c>
      <c r="AR310" s="139" t="s">
        <v>245</v>
      </c>
      <c r="AT310" s="139" t="s">
        <v>149</v>
      </c>
      <c r="AU310" s="139" t="s">
        <v>155</v>
      </c>
      <c r="AY310" s="17" t="s">
        <v>147</v>
      </c>
      <c r="BE310" s="140">
        <f>IF(N310="základní",J310,0)</f>
        <v>0</v>
      </c>
      <c r="BF310" s="140">
        <f>IF(N310="snížená",J310,0)</f>
        <v>0</v>
      </c>
      <c r="BG310" s="140">
        <f>IF(N310="zákl. přenesená",J310,0)</f>
        <v>0</v>
      </c>
      <c r="BH310" s="140">
        <f>IF(N310="sníž. přenesená",J310,0)</f>
        <v>0</v>
      </c>
      <c r="BI310" s="140">
        <f>IF(N310="nulová",J310,0)</f>
        <v>0</v>
      </c>
      <c r="BJ310" s="17" t="s">
        <v>155</v>
      </c>
      <c r="BK310" s="140">
        <f>ROUND(I310*H310,2)</f>
        <v>0</v>
      </c>
      <c r="BL310" s="17" t="s">
        <v>245</v>
      </c>
      <c r="BM310" s="139" t="s">
        <v>490</v>
      </c>
    </row>
    <row r="311" spans="2:65" s="1" customFormat="1" ht="10.199999999999999">
      <c r="B311" s="32"/>
      <c r="D311" s="141" t="s">
        <v>157</v>
      </c>
      <c r="F311" s="142" t="s">
        <v>491</v>
      </c>
      <c r="I311" s="143"/>
      <c r="L311" s="32"/>
      <c r="M311" s="144"/>
      <c r="T311" s="53"/>
      <c r="AT311" s="17" t="s">
        <v>157</v>
      </c>
      <c r="AU311" s="17" t="s">
        <v>155</v>
      </c>
    </row>
    <row r="312" spans="2:65" s="12" customFormat="1" ht="10.199999999999999">
      <c r="B312" s="145"/>
      <c r="D312" s="146" t="s">
        <v>159</v>
      </c>
      <c r="E312" s="147" t="s">
        <v>19</v>
      </c>
      <c r="F312" s="148" t="s">
        <v>492</v>
      </c>
      <c r="H312" s="149">
        <v>0.6</v>
      </c>
      <c r="I312" s="150"/>
      <c r="L312" s="145"/>
      <c r="M312" s="151"/>
      <c r="T312" s="152"/>
      <c r="AT312" s="147" t="s">
        <v>159</v>
      </c>
      <c r="AU312" s="147" t="s">
        <v>155</v>
      </c>
      <c r="AV312" s="12" t="s">
        <v>155</v>
      </c>
      <c r="AW312" s="12" t="s">
        <v>36</v>
      </c>
      <c r="AX312" s="12" t="s">
        <v>76</v>
      </c>
      <c r="AY312" s="147" t="s">
        <v>147</v>
      </c>
    </row>
    <row r="313" spans="2:65" s="12" customFormat="1" ht="10.199999999999999">
      <c r="B313" s="145"/>
      <c r="D313" s="146" t="s">
        <v>159</v>
      </c>
      <c r="E313" s="147" t="s">
        <v>19</v>
      </c>
      <c r="F313" s="148" t="s">
        <v>493</v>
      </c>
      <c r="H313" s="149">
        <v>0.3</v>
      </c>
      <c r="I313" s="150"/>
      <c r="L313" s="145"/>
      <c r="M313" s="151"/>
      <c r="T313" s="152"/>
      <c r="AT313" s="147" t="s">
        <v>159</v>
      </c>
      <c r="AU313" s="147" t="s">
        <v>155</v>
      </c>
      <c r="AV313" s="12" t="s">
        <v>155</v>
      </c>
      <c r="AW313" s="12" t="s">
        <v>36</v>
      </c>
      <c r="AX313" s="12" t="s">
        <v>76</v>
      </c>
      <c r="AY313" s="147" t="s">
        <v>147</v>
      </c>
    </row>
    <row r="314" spans="2:65" s="12" customFormat="1" ht="10.199999999999999">
      <c r="B314" s="145"/>
      <c r="D314" s="146" t="s">
        <v>159</v>
      </c>
      <c r="E314" s="147" t="s">
        <v>19</v>
      </c>
      <c r="F314" s="148" t="s">
        <v>494</v>
      </c>
      <c r="H314" s="149">
        <v>0.3</v>
      </c>
      <c r="I314" s="150"/>
      <c r="L314" s="145"/>
      <c r="M314" s="151"/>
      <c r="T314" s="152"/>
      <c r="AT314" s="147" t="s">
        <v>159</v>
      </c>
      <c r="AU314" s="147" t="s">
        <v>155</v>
      </c>
      <c r="AV314" s="12" t="s">
        <v>155</v>
      </c>
      <c r="AW314" s="12" t="s">
        <v>36</v>
      </c>
      <c r="AX314" s="12" t="s">
        <v>76</v>
      </c>
      <c r="AY314" s="147" t="s">
        <v>147</v>
      </c>
    </row>
    <row r="315" spans="2:65" s="13" customFormat="1" ht="10.199999999999999">
      <c r="B315" s="153"/>
      <c r="D315" s="146" t="s">
        <v>159</v>
      </c>
      <c r="E315" s="154" t="s">
        <v>19</v>
      </c>
      <c r="F315" s="155" t="s">
        <v>161</v>
      </c>
      <c r="H315" s="156">
        <v>1.2</v>
      </c>
      <c r="I315" s="157"/>
      <c r="L315" s="153"/>
      <c r="M315" s="158"/>
      <c r="T315" s="159"/>
      <c r="AT315" s="154" t="s">
        <v>159</v>
      </c>
      <c r="AU315" s="154" t="s">
        <v>155</v>
      </c>
      <c r="AV315" s="13" t="s">
        <v>154</v>
      </c>
      <c r="AW315" s="13" t="s">
        <v>36</v>
      </c>
      <c r="AX315" s="13" t="s">
        <v>84</v>
      </c>
      <c r="AY315" s="154" t="s">
        <v>147</v>
      </c>
    </row>
    <row r="316" spans="2:65" s="1" customFormat="1" ht="44.25" customHeight="1">
      <c r="B316" s="32"/>
      <c r="C316" s="128" t="s">
        <v>495</v>
      </c>
      <c r="D316" s="128" t="s">
        <v>149</v>
      </c>
      <c r="E316" s="129" t="s">
        <v>496</v>
      </c>
      <c r="F316" s="130" t="s">
        <v>497</v>
      </c>
      <c r="G316" s="131" t="s">
        <v>152</v>
      </c>
      <c r="H316" s="132">
        <v>1</v>
      </c>
      <c r="I316" s="133"/>
      <c r="J316" s="134">
        <f>ROUND(I316*H316,2)</f>
        <v>0</v>
      </c>
      <c r="K316" s="130" t="s">
        <v>153</v>
      </c>
      <c r="L316" s="32"/>
      <c r="M316" s="135" t="s">
        <v>19</v>
      </c>
      <c r="N316" s="136" t="s">
        <v>48</v>
      </c>
      <c r="P316" s="137">
        <f>O316*H316</f>
        <v>0</v>
      </c>
      <c r="Q316" s="137">
        <v>1.9400000000000001E-2</v>
      </c>
      <c r="R316" s="137">
        <f>Q316*H316</f>
        <v>1.9400000000000001E-2</v>
      </c>
      <c r="S316" s="137">
        <v>0</v>
      </c>
      <c r="T316" s="138">
        <f>S316*H316</f>
        <v>0</v>
      </c>
      <c r="AR316" s="139" t="s">
        <v>245</v>
      </c>
      <c r="AT316" s="139" t="s">
        <v>149</v>
      </c>
      <c r="AU316" s="139" t="s">
        <v>155</v>
      </c>
      <c r="AY316" s="17" t="s">
        <v>147</v>
      </c>
      <c r="BE316" s="140">
        <f>IF(N316="základní",J316,0)</f>
        <v>0</v>
      </c>
      <c r="BF316" s="140">
        <f>IF(N316="snížená",J316,0)</f>
        <v>0</v>
      </c>
      <c r="BG316" s="140">
        <f>IF(N316="zákl. přenesená",J316,0)</f>
        <v>0</v>
      </c>
      <c r="BH316" s="140">
        <f>IF(N316="sníž. přenesená",J316,0)</f>
        <v>0</v>
      </c>
      <c r="BI316" s="140">
        <f>IF(N316="nulová",J316,0)</f>
        <v>0</v>
      </c>
      <c r="BJ316" s="17" t="s">
        <v>155</v>
      </c>
      <c r="BK316" s="140">
        <f>ROUND(I316*H316,2)</f>
        <v>0</v>
      </c>
      <c r="BL316" s="17" t="s">
        <v>245</v>
      </c>
      <c r="BM316" s="139" t="s">
        <v>498</v>
      </c>
    </row>
    <row r="317" spans="2:65" s="1" customFormat="1" ht="10.199999999999999">
      <c r="B317" s="32"/>
      <c r="D317" s="141" t="s">
        <v>157</v>
      </c>
      <c r="F317" s="142" t="s">
        <v>499</v>
      </c>
      <c r="I317" s="143"/>
      <c r="L317" s="32"/>
      <c r="M317" s="144"/>
      <c r="T317" s="53"/>
      <c r="AT317" s="17" t="s">
        <v>157</v>
      </c>
      <c r="AU317" s="17" t="s">
        <v>155</v>
      </c>
    </row>
    <row r="318" spans="2:65" s="1" customFormat="1" ht="44.25" customHeight="1">
      <c r="B318" s="32"/>
      <c r="C318" s="128" t="s">
        <v>500</v>
      </c>
      <c r="D318" s="128" t="s">
        <v>149</v>
      </c>
      <c r="E318" s="129" t="s">
        <v>501</v>
      </c>
      <c r="F318" s="130" t="s">
        <v>502</v>
      </c>
      <c r="G318" s="131" t="s">
        <v>152</v>
      </c>
      <c r="H318" s="132">
        <v>1</v>
      </c>
      <c r="I318" s="133"/>
      <c r="J318" s="134">
        <f>ROUND(I318*H318,2)</f>
        <v>0</v>
      </c>
      <c r="K318" s="130" t="s">
        <v>153</v>
      </c>
      <c r="L318" s="32"/>
      <c r="M318" s="135" t="s">
        <v>19</v>
      </c>
      <c r="N318" s="136" t="s">
        <v>48</v>
      </c>
      <c r="P318" s="137">
        <f>O318*H318</f>
        <v>0</v>
      </c>
      <c r="Q318" s="137">
        <v>2.8000000000000001E-2</v>
      </c>
      <c r="R318" s="137">
        <f>Q318*H318</f>
        <v>2.8000000000000001E-2</v>
      </c>
      <c r="S318" s="137">
        <v>0</v>
      </c>
      <c r="T318" s="138">
        <f>S318*H318</f>
        <v>0</v>
      </c>
      <c r="AR318" s="139" t="s">
        <v>245</v>
      </c>
      <c r="AT318" s="139" t="s">
        <v>149</v>
      </c>
      <c r="AU318" s="139" t="s">
        <v>155</v>
      </c>
      <c r="AY318" s="17" t="s">
        <v>147</v>
      </c>
      <c r="BE318" s="140">
        <f>IF(N318="základní",J318,0)</f>
        <v>0</v>
      </c>
      <c r="BF318" s="140">
        <f>IF(N318="snížená",J318,0)</f>
        <v>0</v>
      </c>
      <c r="BG318" s="140">
        <f>IF(N318="zákl. přenesená",J318,0)</f>
        <v>0</v>
      </c>
      <c r="BH318" s="140">
        <f>IF(N318="sníž. přenesená",J318,0)</f>
        <v>0</v>
      </c>
      <c r="BI318" s="140">
        <f>IF(N318="nulová",J318,0)</f>
        <v>0</v>
      </c>
      <c r="BJ318" s="17" t="s">
        <v>155</v>
      </c>
      <c r="BK318" s="140">
        <f>ROUND(I318*H318,2)</f>
        <v>0</v>
      </c>
      <c r="BL318" s="17" t="s">
        <v>245</v>
      </c>
      <c r="BM318" s="139" t="s">
        <v>503</v>
      </c>
    </row>
    <row r="319" spans="2:65" s="1" customFormat="1" ht="10.199999999999999">
      <c r="B319" s="32"/>
      <c r="D319" s="141" t="s">
        <v>157</v>
      </c>
      <c r="F319" s="142" t="s">
        <v>504</v>
      </c>
      <c r="I319" s="143"/>
      <c r="L319" s="32"/>
      <c r="M319" s="144"/>
      <c r="T319" s="53"/>
      <c r="AT319" s="17" t="s">
        <v>157</v>
      </c>
      <c r="AU319" s="17" t="s">
        <v>155</v>
      </c>
    </row>
    <row r="320" spans="2:65" s="1" customFormat="1" ht="44.25" customHeight="1">
      <c r="B320" s="32"/>
      <c r="C320" s="128" t="s">
        <v>505</v>
      </c>
      <c r="D320" s="128" t="s">
        <v>149</v>
      </c>
      <c r="E320" s="129" t="s">
        <v>506</v>
      </c>
      <c r="F320" s="130" t="s">
        <v>507</v>
      </c>
      <c r="G320" s="131" t="s">
        <v>152</v>
      </c>
      <c r="H320" s="132">
        <v>1</v>
      </c>
      <c r="I320" s="133"/>
      <c r="J320" s="134">
        <f>ROUND(I320*H320,2)</f>
        <v>0</v>
      </c>
      <c r="K320" s="130" t="s">
        <v>153</v>
      </c>
      <c r="L320" s="32"/>
      <c r="M320" s="135" t="s">
        <v>19</v>
      </c>
      <c r="N320" s="136" t="s">
        <v>48</v>
      </c>
      <c r="P320" s="137">
        <f>O320*H320</f>
        <v>0</v>
      </c>
      <c r="Q320" s="137">
        <v>3.2300000000000002E-2</v>
      </c>
      <c r="R320" s="137">
        <f>Q320*H320</f>
        <v>3.2300000000000002E-2</v>
      </c>
      <c r="S320" s="137">
        <v>0</v>
      </c>
      <c r="T320" s="138">
        <f>S320*H320</f>
        <v>0</v>
      </c>
      <c r="AR320" s="139" t="s">
        <v>245</v>
      </c>
      <c r="AT320" s="139" t="s">
        <v>149</v>
      </c>
      <c r="AU320" s="139" t="s">
        <v>155</v>
      </c>
      <c r="AY320" s="17" t="s">
        <v>147</v>
      </c>
      <c r="BE320" s="140">
        <f>IF(N320="základní",J320,0)</f>
        <v>0</v>
      </c>
      <c r="BF320" s="140">
        <f>IF(N320="snížená",J320,0)</f>
        <v>0</v>
      </c>
      <c r="BG320" s="140">
        <f>IF(N320="zákl. přenesená",J320,0)</f>
        <v>0</v>
      </c>
      <c r="BH320" s="140">
        <f>IF(N320="sníž. přenesená",J320,0)</f>
        <v>0</v>
      </c>
      <c r="BI320" s="140">
        <f>IF(N320="nulová",J320,0)</f>
        <v>0</v>
      </c>
      <c r="BJ320" s="17" t="s">
        <v>155</v>
      </c>
      <c r="BK320" s="140">
        <f>ROUND(I320*H320,2)</f>
        <v>0</v>
      </c>
      <c r="BL320" s="17" t="s">
        <v>245</v>
      </c>
      <c r="BM320" s="139" t="s">
        <v>508</v>
      </c>
    </row>
    <row r="321" spans="2:65" s="1" customFormat="1" ht="10.199999999999999">
      <c r="B321" s="32"/>
      <c r="D321" s="141" t="s">
        <v>157</v>
      </c>
      <c r="F321" s="142" t="s">
        <v>509</v>
      </c>
      <c r="I321" s="143"/>
      <c r="L321" s="32"/>
      <c r="M321" s="144"/>
      <c r="T321" s="53"/>
      <c r="AT321" s="17" t="s">
        <v>157</v>
      </c>
      <c r="AU321" s="17" t="s">
        <v>155</v>
      </c>
    </row>
    <row r="322" spans="2:65" s="1" customFormat="1" ht="24.15" customHeight="1">
      <c r="B322" s="32"/>
      <c r="C322" s="128" t="s">
        <v>510</v>
      </c>
      <c r="D322" s="128" t="s">
        <v>149</v>
      </c>
      <c r="E322" s="129" t="s">
        <v>511</v>
      </c>
      <c r="F322" s="130" t="s">
        <v>512</v>
      </c>
      <c r="G322" s="131" t="s">
        <v>152</v>
      </c>
      <c r="H322" s="132">
        <v>1</v>
      </c>
      <c r="I322" s="133"/>
      <c r="J322" s="134">
        <f>ROUND(I322*H322,2)</f>
        <v>0</v>
      </c>
      <c r="K322" s="130" t="s">
        <v>153</v>
      </c>
      <c r="L322" s="32"/>
      <c r="M322" s="135" t="s">
        <v>19</v>
      </c>
      <c r="N322" s="136" t="s">
        <v>48</v>
      </c>
      <c r="P322" s="137">
        <f>O322*H322</f>
        <v>0</v>
      </c>
      <c r="Q322" s="137">
        <v>2.0799999999999999E-2</v>
      </c>
      <c r="R322" s="137">
        <f>Q322*H322</f>
        <v>2.0799999999999999E-2</v>
      </c>
      <c r="S322" s="137">
        <v>0</v>
      </c>
      <c r="T322" s="138">
        <f>S322*H322</f>
        <v>0</v>
      </c>
      <c r="AR322" s="139" t="s">
        <v>245</v>
      </c>
      <c r="AT322" s="139" t="s">
        <v>149</v>
      </c>
      <c r="AU322" s="139" t="s">
        <v>155</v>
      </c>
      <c r="AY322" s="17" t="s">
        <v>147</v>
      </c>
      <c r="BE322" s="140">
        <f>IF(N322="základní",J322,0)</f>
        <v>0</v>
      </c>
      <c r="BF322" s="140">
        <f>IF(N322="snížená",J322,0)</f>
        <v>0</v>
      </c>
      <c r="BG322" s="140">
        <f>IF(N322="zákl. přenesená",J322,0)</f>
        <v>0</v>
      </c>
      <c r="BH322" s="140">
        <f>IF(N322="sníž. přenesená",J322,0)</f>
        <v>0</v>
      </c>
      <c r="BI322" s="140">
        <f>IF(N322="nulová",J322,0)</f>
        <v>0</v>
      </c>
      <c r="BJ322" s="17" t="s">
        <v>155</v>
      </c>
      <c r="BK322" s="140">
        <f>ROUND(I322*H322,2)</f>
        <v>0</v>
      </c>
      <c r="BL322" s="17" t="s">
        <v>245</v>
      </c>
      <c r="BM322" s="139" t="s">
        <v>513</v>
      </c>
    </row>
    <row r="323" spans="2:65" s="1" customFormat="1" ht="10.199999999999999">
      <c r="B323" s="32"/>
      <c r="D323" s="141" t="s">
        <v>157</v>
      </c>
      <c r="F323" s="142" t="s">
        <v>514</v>
      </c>
      <c r="I323" s="143"/>
      <c r="L323" s="32"/>
      <c r="M323" s="144"/>
      <c r="T323" s="53"/>
      <c r="AT323" s="17" t="s">
        <v>157</v>
      </c>
      <c r="AU323" s="17" t="s">
        <v>155</v>
      </c>
    </row>
    <row r="324" spans="2:65" s="1" customFormat="1" ht="44.25" customHeight="1">
      <c r="B324" s="32"/>
      <c r="C324" s="128" t="s">
        <v>515</v>
      </c>
      <c r="D324" s="128" t="s">
        <v>149</v>
      </c>
      <c r="E324" s="129" t="s">
        <v>516</v>
      </c>
      <c r="F324" s="130" t="s">
        <v>517</v>
      </c>
      <c r="G324" s="131" t="s">
        <v>433</v>
      </c>
      <c r="H324" s="177"/>
      <c r="I324" s="133"/>
      <c r="J324" s="134">
        <f>ROUND(I324*H324,2)</f>
        <v>0</v>
      </c>
      <c r="K324" s="130" t="s">
        <v>153</v>
      </c>
      <c r="L324" s="32"/>
      <c r="M324" s="135" t="s">
        <v>19</v>
      </c>
      <c r="N324" s="136" t="s">
        <v>48</v>
      </c>
      <c r="P324" s="137">
        <f>O324*H324</f>
        <v>0</v>
      </c>
      <c r="Q324" s="137">
        <v>0</v>
      </c>
      <c r="R324" s="137">
        <f>Q324*H324</f>
        <v>0</v>
      </c>
      <c r="S324" s="137">
        <v>0</v>
      </c>
      <c r="T324" s="138">
        <f>S324*H324</f>
        <v>0</v>
      </c>
      <c r="AR324" s="139" t="s">
        <v>245</v>
      </c>
      <c r="AT324" s="139" t="s">
        <v>149</v>
      </c>
      <c r="AU324" s="139" t="s">
        <v>155</v>
      </c>
      <c r="AY324" s="17" t="s">
        <v>147</v>
      </c>
      <c r="BE324" s="140">
        <f>IF(N324="základní",J324,0)</f>
        <v>0</v>
      </c>
      <c r="BF324" s="140">
        <f>IF(N324="snížená",J324,0)</f>
        <v>0</v>
      </c>
      <c r="BG324" s="140">
        <f>IF(N324="zákl. přenesená",J324,0)</f>
        <v>0</v>
      </c>
      <c r="BH324" s="140">
        <f>IF(N324="sníž. přenesená",J324,0)</f>
        <v>0</v>
      </c>
      <c r="BI324" s="140">
        <f>IF(N324="nulová",J324,0)</f>
        <v>0</v>
      </c>
      <c r="BJ324" s="17" t="s">
        <v>155</v>
      </c>
      <c r="BK324" s="140">
        <f>ROUND(I324*H324,2)</f>
        <v>0</v>
      </c>
      <c r="BL324" s="17" t="s">
        <v>245</v>
      </c>
      <c r="BM324" s="139" t="s">
        <v>518</v>
      </c>
    </row>
    <row r="325" spans="2:65" s="1" customFormat="1" ht="10.199999999999999">
      <c r="B325" s="32"/>
      <c r="D325" s="141" t="s">
        <v>157</v>
      </c>
      <c r="F325" s="142" t="s">
        <v>519</v>
      </c>
      <c r="I325" s="143"/>
      <c r="L325" s="32"/>
      <c r="M325" s="144"/>
      <c r="T325" s="53"/>
      <c r="AT325" s="17" t="s">
        <v>157</v>
      </c>
      <c r="AU325" s="17" t="s">
        <v>155</v>
      </c>
    </row>
    <row r="326" spans="2:65" s="1" customFormat="1" ht="49.05" customHeight="1">
      <c r="B326" s="32"/>
      <c r="C326" s="128" t="s">
        <v>520</v>
      </c>
      <c r="D326" s="128" t="s">
        <v>149</v>
      </c>
      <c r="E326" s="129" t="s">
        <v>521</v>
      </c>
      <c r="F326" s="130" t="s">
        <v>522</v>
      </c>
      <c r="G326" s="131" t="s">
        <v>433</v>
      </c>
      <c r="H326" s="177"/>
      <c r="I326" s="133"/>
      <c r="J326" s="134">
        <f>ROUND(I326*H326,2)</f>
        <v>0</v>
      </c>
      <c r="K326" s="130" t="s">
        <v>153</v>
      </c>
      <c r="L326" s="32"/>
      <c r="M326" s="135" t="s">
        <v>19</v>
      </c>
      <c r="N326" s="136" t="s">
        <v>48</v>
      </c>
      <c r="P326" s="137">
        <f>O326*H326</f>
        <v>0</v>
      </c>
      <c r="Q326" s="137">
        <v>0</v>
      </c>
      <c r="R326" s="137">
        <f>Q326*H326</f>
        <v>0</v>
      </c>
      <c r="S326" s="137">
        <v>0</v>
      </c>
      <c r="T326" s="138">
        <f>S326*H326</f>
        <v>0</v>
      </c>
      <c r="AR326" s="139" t="s">
        <v>245</v>
      </c>
      <c r="AT326" s="139" t="s">
        <v>149</v>
      </c>
      <c r="AU326" s="139" t="s">
        <v>155</v>
      </c>
      <c r="AY326" s="17" t="s">
        <v>147</v>
      </c>
      <c r="BE326" s="140">
        <f>IF(N326="základní",J326,0)</f>
        <v>0</v>
      </c>
      <c r="BF326" s="140">
        <f>IF(N326="snížená",J326,0)</f>
        <v>0</v>
      </c>
      <c r="BG326" s="140">
        <f>IF(N326="zákl. přenesená",J326,0)</f>
        <v>0</v>
      </c>
      <c r="BH326" s="140">
        <f>IF(N326="sníž. přenesená",J326,0)</f>
        <v>0</v>
      </c>
      <c r="BI326" s="140">
        <f>IF(N326="nulová",J326,0)</f>
        <v>0</v>
      </c>
      <c r="BJ326" s="17" t="s">
        <v>155</v>
      </c>
      <c r="BK326" s="140">
        <f>ROUND(I326*H326,2)</f>
        <v>0</v>
      </c>
      <c r="BL326" s="17" t="s">
        <v>245</v>
      </c>
      <c r="BM326" s="139" t="s">
        <v>523</v>
      </c>
    </row>
    <row r="327" spans="2:65" s="1" customFormat="1" ht="10.199999999999999">
      <c r="B327" s="32"/>
      <c r="D327" s="141" t="s">
        <v>157</v>
      </c>
      <c r="F327" s="142" t="s">
        <v>524</v>
      </c>
      <c r="I327" s="143"/>
      <c r="L327" s="32"/>
      <c r="M327" s="144"/>
      <c r="T327" s="53"/>
      <c r="AT327" s="17" t="s">
        <v>157</v>
      </c>
      <c r="AU327" s="17" t="s">
        <v>155</v>
      </c>
    </row>
    <row r="328" spans="2:65" s="11" customFormat="1" ht="22.8" customHeight="1">
      <c r="B328" s="116"/>
      <c r="D328" s="117" t="s">
        <v>75</v>
      </c>
      <c r="E328" s="126" t="s">
        <v>525</v>
      </c>
      <c r="F328" s="126" t="s">
        <v>526</v>
      </c>
      <c r="I328" s="119"/>
      <c r="J328" s="127">
        <f>BK328</f>
        <v>0</v>
      </c>
      <c r="L328" s="116"/>
      <c r="M328" s="121"/>
      <c r="P328" s="122">
        <f>SUM(P329:P352)</f>
        <v>0</v>
      </c>
      <c r="R328" s="122">
        <f>SUM(R329:R352)</f>
        <v>6.8368999999999999E-3</v>
      </c>
      <c r="T328" s="123">
        <f>SUM(T329:T352)</f>
        <v>2.4900000000000002E-2</v>
      </c>
      <c r="AR328" s="117" t="s">
        <v>155</v>
      </c>
      <c r="AT328" s="124" t="s">
        <v>75</v>
      </c>
      <c r="AU328" s="124" t="s">
        <v>84</v>
      </c>
      <c r="AY328" s="117" t="s">
        <v>147</v>
      </c>
      <c r="BK328" s="125">
        <f>SUM(BK329:BK352)</f>
        <v>0</v>
      </c>
    </row>
    <row r="329" spans="2:65" s="1" customFormat="1" ht="49.05" customHeight="1">
      <c r="B329" s="32"/>
      <c r="C329" s="128" t="s">
        <v>527</v>
      </c>
      <c r="D329" s="128" t="s">
        <v>149</v>
      </c>
      <c r="E329" s="129" t="s">
        <v>528</v>
      </c>
      <c r="F329" s="130" t="s">
        <v>529</v>
      </c>
      <c r="G329" s="131" t="s">
        <v>152</v>
      </c>
      <c r="H329" s="132">
        <v>8</v>
      </c>
      <c r="I329" s="133"/>
      <c r="J329" s="134">
        <f>ROUND(I329*H329,2)</f>
        <v>0</v>
      </c>
      <c r="K329" s="130" t="s">
        <v>19</v>
      </c>
      <c r="L329" s="32"/>
      <c r="M329" s="135" t="s">
        <v>19</v>
      </c>
      <c r="N329" s="136" t="s">
        <v>48</v>
      </c>
      <c r="P329" s="137">
        <f>O329*H329</f>
        <v>0</v>
      </c>
      <c r="Q329" s="137">
        <v>0</v>
      </c>
      <c r="R329" s="137">
        <f>Q329*H329</f>
        <v>0</v>
      </c>
      <c r="S329" s="137">
        <v>3.0000000000000001E-3</v>
      </c>
      <c r="T329" s="138">
        <f>S329*H329</f>
        <v>2.4E-2</v>
      </c>
      <c r="AR329" s="139" t="s">
        <v>245</v>
      </c>
      <c r="AT329" s="139" t="s">
        <v>149</v>
      </c>
      <c r="AU329" s="139" t="s">
        <v>155</v>
      </c>
      <c r="AY329" s="17" t="s">
        <v>147</v>
      </c>
      <c r="BE329" s="140">
        <f>IF(N329="základní",J329,0)</f>
        <v>0</v>
      </c>
      <c r="BF329" s="140">
        <f>IF(N329="snížená",J329,0)</f>
        <v>0</v>
      </c>
      <c r="BG329" s="140">
        <f>IF(N329="zákl. přenesená",J329,0)</f>
        <v>0</v>
      </c>
      <c r="BH329" s="140">
        <f>IF(N329="sníž. přenesená",J329,0)</f>
        <v>0</v>
      </c>
      <c r="BI329" s="140">
        <f>IF(N329="nulová",J329,0)</f>
        <v>0</v>
      </c>
      <c r="BJ329" s="17" t="s">
        <v>155</v>
      </c>
      <c r="BK329" s="140">
        <f>ROUND(I329*H329,2)</f>
        <v>0</v>
      </c>
      <c r="BL329" s="17" t="s">
        <v>245</v>
      </c>
      <c r="BM329" s="139" t="s">
        <v>530</v>
      </c>
    </row>
    <row r="330" spans="2:65" s="1" customFormat="1" ht="49.05" customHeight="1">
      <c r="B330" s="32"/>
      <c r="C330" s="128" t="s">
        <v>531</v>
      </c>
      <c r="D330" s="128" t="s">
        <v>149</v>
      </c>
      <c r="E330" s="129" t="s">
        <v>532</v>
      </c>
      <c r="F330" s="130" t="s">
        <v>533</v>
      </c>
      <c r="G330" s="131" t="s">
        <v>152</v>
      </c>
      <c r="H330" s="132">
        <v>1</v>
      </c>
      <c r="I330" s="133"/>
      <c r="J330" s="134">
        <f>ROUND(I330*H330,2)</f>
        <v>0</v>
      </c>
      <c r="K330" s="130" t="s">
        <v>153</v>
      </c>
      <c r="L330" s="32"/>
      <c r="M330" s="135" t="s">
        <v>19</v>
      </c>
      <c r="N330" s="136" t="s">
        <v>48</v>
      </c>
      <c r="P330" s="137">
        <f>O330*H330</f>
        <v>0</v>
      </c>
      <c r="Q330" s="137">
        <v>0</v>
      </c>
      <c r="R330" s="137">
        <f>Q330*H330</f>
        <v>0</v>
      </c>
      <c r="S330" s="137">
        <v>0</v>
      </c>
      <c r="T330" s="138">
        <f>S330*H330</f>
        <v>0</v>
      </c>
      <c r="AR330" s="139" t="s">
        <v>245</v>
      </c>
      <c r="AT330" s="139" t="s">
        <v>149</v>
      </c>
      <c r="AU330" s="139" t="s">
        <v>155</v>
      </c>
      <c r="AY330" s="17" t="s">
        <v>147</v>
      </c>
      <c r="BE330" s="140">
        <f>IF(N330="základní",J330,0)</f>
        <v>0</v>
      </c>
      <c r="BF330" s="140">
        <f>IF(N330="snížená",J330,0)</f>
        <v>0</v>
      </c>
      <c r="BG330" s="140">
        <f>IF(N330="zákl. přenesená",J330,0)</f>
        <v>0</v>
      </c>
      <c r="BH330" s="140">
        <f>IF(N330="sníž. přenesená",J330,0)</f>
        <v>0</v>
      </c>
      <c r="BI330" s="140">
        <f>IF(N330="nulová",J330,0)</f>
        <v>0</v>
      </c>
      <c r="BJ330" s="17" t="s">
        <v>155</v>
      </c>
      <c r="BK330" s="140">
        <f>ROUND(I330*H330,2)</f>
        <v>0</v>
      </c>
      <c r="BL330" s="17" t="s">
        <v>245</v>
      </c>
      <c r="BM330" s="139" t="s">
        <v>534</v>
      </c>
    </row>
    <row r="331" spans="2:65" s="1" customFormat="1" ht="10.199999999999999">
      <c r="B331" s="32"/>
      <c r="D331" s="141" t="s">
        <v>157</v>
      </c>
      <c r="F331" s="142" t="s">
        <v>535</v>
      </c>
      <c r="I331" s="143"/>
      <c r="L331" s="32"/>
      <c r="M331" s="144"/>
      <c r="T331" s="53"/>
      <c r="AT331" s="17" t="s">
        <v>157</v>
      </c>
      <c r="AU331" s="17" t="s">
        <v>155</v>
      </c>
    </row>
    <row r="332" spans="2:65" s="1" customFormat="1" ht="24.15" customHeight="1">
      <c r="B332" s="32"/>
      <c r="C332" s="166" t="s">
        <v>536</v>
      </c>
      <c r="D332" s="166" t="s">
        <v>251</v>
      </c>
      <c r="E332" s="167" t="s">
        <v>537</v>
      </c>
      <c r="F332" s="168" t="s">
        <v>538</v>
      </c>
      <c r="G332" s="169" t="s">
        <v>152</v>
      </c>
      <c r="H332" s="170">
        <v>1</v>
      </c>
      <c r="I332" s="171"/>
      <c r="J332" s="172">
        <f>ROUND(I332*H332,2)</f>
        <v>0</v>
      </c>
      <c r="K332" s="168" t="s">
        <v>153</v>
      </c>
      <c r="L332" s="173"/>
      <c r="M332" s="174" t="s">
        <v>19</v>
      </c>
      <c r="N332" s="175" t="s">
        <v>48</v>
      </c>
      <c r="P332" s="137">
        <f>O332*H332</f>
        <v>0</v>
      </c>
      <c r="Q332" s="137">
        <v>1.2999999999999999E-3</v>
      </c>
      <c r="R332" s="137">
        <f>Q332*H332</f>
        <v>1.2999999999999999E-3</v>
      </c>
      <c r="S332" s="137">
        <v>0</v>
      </c>
      <c r="T332" s="138">
        <f>S332*H332</f>
        <v>0</v>
      </c>
      <c r="AR332" s="139" t="s">
        <v>350</v>
      </c>
      <c r="AT332" s="139" t="s">
        <v>251</v>
      </c>
      <c r="AU332" s="139" t="s">
        <v>155</v>
      </c>
      <c r="AY332" s="17" t="s">
        <v>147</v>
      </c>
      <c r="BE332" s="140">
        <f>IF(N332="základní",J332,0)</f>
        <v>0</v>
      </c>
      <c r="BF332" s="140">
        <f>IF(N332="snížená",J332,0)</f>
        <v>0</v>
      </c>
      <c r="BG332" s="140">
        <f>IF(N332="zákl. přenesená",J332,0)</f>
        <v>0</v>
      </c>
      <c r="BH332" s="140">
        <f>IF(N332="sníž. přenesená",J332,0)</f>
        <v>0</v>
      </c>
      <c r="BI332" s="140">
        <f>IF(N332="nulová",J332,0)</f>
        <v>0</v>
      </c>
      <c r="BJ332" s="17" t="s">
        <v>155</v>
      </c>
      <c r="BK332" s="140">
        <f>ROUND(I332*H332,2)</f>
        <v>0</v>
      </c>
      <c r="BL332" s="17" t="s">
        <v>245</v>
      </c>
      <c r="BM332" s="139" t="s">
        <v>539</v>
      </c>
    </row>
    <row r="333" spans="2:65" s="1" customFormat="1" ht="44.25" customHeight="1">
      <c r="B333" s="32"/>
      <c r="C333" s="128" t="s">
        <v>540</v>
      </c>
      <c r="D333" s="128" t="s">
        <v>149</v>
      </c>
      <c r="E333" s="129" t="s">
        <v>541</v>
      </c>
      <c r="F333" s="130" t="s">
        <v>542</v>
      </c>
      <c r="G333" s="131" t="s">
        <v>152</v>
      </c>
      <c r="H333" s="132">
        <v>4</v>
      </c>
      <c r="I333" s="133"/>
      <c r="J333" s="134">
        <f>ROUND(I333*H333,2)</f>
        <v>0</v>
      </c>
      <c r="K333" s="130" t="s">
        <v>153</v>
      </c>
      <c r="L333" s="32"/>
      <c r="M333" s="135" t="s">
        <v>19</v>
      </c>
      <c r="N333" s="136" t="s">
        <v>48</v>
      </c>
      <c r="P333" s="137">
        <f>O333*H333</f>
        <v>0</v>
      </c>
      <c r="Q333" s="137">
        <v>0</v>
      </c>
      <c r="R333" s="137">
        <f>Q333*H333</f>
        <v>0</v>
      </c>
      <c r="S333" s="137">
        <v>0</v>
      </c>
      <c r="T333" s="138">
        <f>S333*H333</f>
        <v>0</v>
      </c>
      <c r="AR333" s="139" t="s">
        <v>245</v>
      </c>
      <c r="AT333" s="139" t="s">
        <v>149</v>
      </c>
      <c r="AU333" s="139" t="s">
        <v>155</v>
      </c>
      <c r="AY333" s="17" t="s">
        <v>147</v>
      </c>
      <c r="BE333" s="140">
        <f>IF(N333="základní",J333,0)</f>
        <v>0</v>
      </c>
      <c r="BF333" s="140">
        <f>IF(N333="snížená",J333,0)</f>
        <v>0</v>
      </c>
      <c r="BG333" s="140">
        <f>IF(N333="zákl. přenesená",J333,0)</f>
        <v>0</v>
      </c>
      <c r="BH333" s="140">
        <f>IF(N333="sníž. přenesená",J333,0)</f>
        <v>0</v>
      </c>
      <c r="BI333" s="140">
        <f>IF(N333="nulová",J333,0)</f>
        <v>0</v>
      </c>
      <c r="BJ333" s="17" t="s">
        <v>155</v>
      </c>
      <c r="BK333" s="140">
        <f>ROUND(I333*H333,2)</f>
        <v>0</v>
      </c>
      <c r="BL333" s="17" t="s">
        <v>245</v>
      </c>
      <c r="BM333" s="139" t="s">
        <v>543</v>
      </c>
    </row>
    <row r="334" spans="2:65" s="1" customFormat="1" ht="10.199999999999999">
      <c r="B334" s="32"/>
      <c r="D334" s="141" t="s">
        <v>157</v>
      </c>
      <c r="F334" s="142" t="s">
        <v>544</v>
      </c>
      <c r="I334" s="143"/>
      <c r="L334" s="32"/>
      <c r="M334" s="144"/>
      <c r="T334" s="53"/>
      <c r="AT334" s="17" t="s">
        <v>157</v>
      </c>
      <c r="AU334" s="17" t="s">
        <v>155</v>
      </c>
    </row>
    <row r="335" spans="2:65" s="1" customFormat="1" ht="24.15" customHeight="1">
      <c r="B335" s="32"/>
      <c r="C335" s="166" t="s">
        <v>545</v>
      </c>
      <c r="D335" s="166" t="s">
        <v>251</v>
      </c>
      <c r="E335" s="167" t="s">
        <v>537</v>
      </c>
      <c r="F335" s="168" t="s">
        <v>538</v>
      </c>
      <c r="G335" s="169" t="s">
        <v>152</v>
      </c>
      <c r="H335" s="170">
        <v>4</v>
      </c>
      <c r="I335" s="171"/>
      <c r="J335" s="172">
        <f>ROUND(I335*H335,2)</f>
        <v>0</v>
      </c>
      <c r="K335" s="168" t="s">
        <v>153</v>
      </c>
      <c r="L335" s="173"/>
      <c r="M335" s="174" t="s">
        <v>19</v>
      </c>
      <c r="N335" s="175" t="s">
        <v>48</v>
      </c>
      <c r="P335" s="137">
        <f>O335*H335</f>
        <v>0</v>
      </c>
      <c r="Q335" s="137">
        <v>1.2999999999999999E-3</v>
      </c>
      <c r="R335" s="137">
        <f>Q335*H335</f>
        <v>5.1999999999999998E-3</v>
      </c>
      <c r="S335" s="137">
        <v>0</v>
      </c>
      <c r="T335" s="138">
        <f>S335*H335</f>
        <v>0</v>
      </c>
      <c r="AR335" s="139" t="s">
        <v>350</v>
      </c>
      <c r="AT335" s="139" t="s">
        <v>251</v>
      </c>
      <c r="AU335" s="139" t="s">
        <v>155</v>
      </c>
      <c r="AY335" s="17" t="s">
        <v>147</v>
      </c>
      <c r="BE335" s="140">
        <f>IF(N335="základní",J335,0)</f>
        <v>0</v>
      </c>
      <c r="BF335" s="140">
        <f>IF(N335="snížená",J335,0)</f>
        <v>0</v>
      </c>
      <c r="BG335" s="140">
        <f>IF(N335="zákl. přenesená",J335,0)</f>
        <v>0</v>
      </c>
      <c r="BH335" s="140">
        <f>IF(N335="sníž. přenesená",J335,0)</f>
        <v>0</v>
      </c>
      <c r="BI335" s="140">
        <f>IF(N335="nulová",J335,0)</f>
        <v>0</v>
      </c>
      <c r="BJ335" s="17" t="s">
        <v>155</v>
      </c>
      <c r="BK335" s="140">
        <f>ROUND(I335*H335,2)</f>
        <v>0</v>
      </c>
      <c r="BL335" s="17" t="s">
        <v>245</v>
      </c>
      <c r="BM335" s="139" t="s">
        <v>546</v>
      </c>
    </row>
    <row r="336" spans="2:65" s="1" customFormat="1" ht="37.799999999999997" customHeight="1">
      <c r="B336" s="32"/>
      <c r="C336" s="128" t="s">
        <v>547</v>
      </c>
      <c r="D336" s="128" t="s">
        <v>149</v>
      </c>
      <c r="E336" s="129" t="s">
        <v>548</v>
      </c>
      <c r="F336" s="130" t="s">
        <v>549</v>
      </c>
      <c r="G336" s="131" t="s">
        <v>175</v>
      </c>
      <c r="H336" s="132">
        <v>2.08</v>
      </c>
      <c r="I336" s="133"/>
      <c r="J336" s="134">
        <f>ROUND(I336*H336,2)</f>
        <v>0</v>
      </c>
      <c r="K336" s="130" t="s">
        <v>153</v>
      </c>
      <c r="L336" s="32"/>
      <c r="M336" s="135" t="s">
        <v>19</v>
      </c>
      <c r="N336" s="136" t="s">
        <v>48</v>
      </c>
      <c r="P336" s="137">
        <f>O336*H336</f>
        <v>0</v>
      </c>
      <c r="Q336" s="137">
        <v>0</v>
      </c>
      <c r="R336" s="137">
        <f>Q336*H336</f>
        <v>0</v>
      </c>
      <c r="S336" s="137">
        <v>0</v>
      </c>
      <c r="T336" s="138">
        <f>S336*H336</f>
        <v>0</v>
      </c>
      <c r="AR336" s="139" t="s">
        <v>245</v>
      </c>
      <c r="AT336" s="139" t="s">
        <v>149</v>
      </c>
      <c r="AU336" s="139" t="s">
        <v>155</v>
      </c>
      <c r="AY336" s="17" t="s">
        <v>147</v>
      </c>
      <c r="BE336" s="140">
        <f>IF(N336="základní",J336,0)</f>
        <v>0</v>
      </c>
      <c r="BF336" s="140">
        <f>IF(N336="snížená",J336,0)</f>
        <v>0</v>
      </c>
      <c r="BG336" s="140">
        <f>IF(N336="zákl. přenesená",J336,0)</f>
        <v>0</v>
      </c>
      <c r="BH336" s="140">
        <f>IF(N336="sníž. přenesená",J336,0)</f>
        <v>0</v>
      </c>
      <c r="BI336" s="140">
        <f>IF(N336="nulová",J336,0)</f>
        <v>0</v>
      </c>
      <c r="BJ336" s="17" t="s">
        <v>155</v>
      </c>
      <c r="BK336" s="140">
        <f>ROUND(I336*H336,2)</f>
        <v>0</v>
      </c>
      <c r="BL336" s="17" t="s">
        <v>245</v>
      </c>
      <c r="BM336" s="139" t="s">
        <v>550</v>
      </c>
    </row>
    <row r="337" spans="2:65" s="1" customFormat="1" ht="10.199999999999999">
      <c r="B337" s="32"/>
      <c r="D337" s="141" t="s">
        <v>157</v>
      </c>
      <c r="F337" s="142" t="s">
        <v>551</v>
      </c>
      <c r="I337" s="143"/>
      <c r="L337" s="32"/>
      <c r="M337" s="144"/>
      <c r="T337" s="53"/>
      <c r="AT337" s="17" t="s">
        <v>157</v>
      </c>
      <c r="AU337" s="17" t="s">
        <v>155</v>
      </c>
    </row>
    <row r="338" spans="2:65" s="14" customFormat="1" ht="10.199999999999999">
      <c r="B338" s="160"/>
      <c r="D338" s="146" t="s">
        <v>159</v>
      </c>
      <c r="E338" s="161" t="s">
        <v>19</v>
      </c>
      <c r="F338" s="162" t="s">
        <v>552</v>
      </c>
      <c r="H338" s="161" t="s">
        <v>19</v>
      </c>
      <c r="I338" s="163"/>
      <c r="L338" s="160"/>
      <c r="M338" s="164"/>
      <c r="T338" s="165"/>
      <c r="AT338" s="161" t="s">
        <v>159</v>
      </c>
      <c r="AU338" s="161" t="s">
        <v>155</v>
      </c>
      <c r="AV338" s="14" t="s">
        <v>84</v>
      </c>
      <c r="AW338" s="14" t="s">
        <v>36</v>
      </c>
      <c r="AX338" s="14" t="s">
        <v>76</v>
      </c>
      <c r="AY338" s="161" t="s">
        <v>147</v>
      </c>
    </row>
    <row r="339" spans="2:65" s="12" customFormat="1" ht="10.199999999999999">
      <c r="B339" s="145"/>
      <c r="D339" s="146" t="s">
        <v>159</v>
      </c>
      <c r="E339" s="147" t="s">
        <v>19</v>
      </c>
      <c r="F339" s="148" t="s">
        <v>553</v>
      </c>
      <c r="H339" s="149">
        <v>2.08</v>
      </c>
      <c r="I339" s="150"/>
      <c r="L339" s="145"/>
      <c r="M339" s="151"/>
      <c r="T339" s="152"/>
      <c r="AT339" s="147" t="s">
        <v>159</v>
      </c>
      <c r="AU339" s="147" t="s">
        <v>155</v>
      </c>
      <c r="AV339" s="12" t="s">
        <v>155</v>
      </c>
      <c r="AW339" s="12" t="s">
        <v>36</v>
      </c>
      <c r="AX339" s="12" t="s">
        <v>76</v>
      </c>
      <c r="AY339" s="147" t="s">
        <v>147</v>
      </c>
    </row>
    <row r="340" spans="2:65" s="13" customFormat="1" ht="10.199999999999999">
      <c r="B340" s="153"/>
      <c r="D340" s="146" t="s">
        <v>159</v>
      </c>
      <c r="E340" s="154" t="s">
        <v>19</v>
      </c>
      <c r="F340" s="155" t="s">
        <v>161</v>
      </c>
      <c r="H340" s="156">
        <v>2.08</v>
      </c>
      <c r="I340" s="157"/>
      <c r="L340" s="153"/>
      <c r="M340" s="158"/>
      <c r="T340" s="159"/>
      <c r="AT340" s="154" t="s">
        <v>159</v>
      </c>
      <c r="AU340" s="154" t="s">
        <v>155</v>
      </c>
      <c r="AV340" s="13" t="s">
        <v>154</v>
      </c>
      <c r="AW340" s="13" t="s">
        <v>36</v>
      </c>
      <c r="AX340" s="13" t="s">
        <v>84</v>
      </c>
      <c r="AY340" s="154" t="s">
        <v>147</v>
      </c>
    </row>
    <row r="341" spans="2:65" s="1" customFormat="1" ht="16.5" customHeight="1">
      <c r="B341" s="32"/>
      <c r="C341" s="166" t="s">
        <v>554</v>
      </c>
      <c r="D341" s="166" t="s">
        <v>251</v>
      </c>
      <c r="E341" s="167" t="s">
        <v>555</v>
      </c>
      <c r="F341" s="168" t="s">
        <v>556</v>
      </c>
      <c r="G341" s="169" t="s">
        <v>175</v>
      </c>
      <c r="H341" s="170">
        <v>2.246</v>
      </c>
      <c r="I341" s="171"/>
      <c r="J341" s="172">
        <f>ROUND(I341*H341,2)</f>
        <v>0</v>
      </c>
      <c r="K341" s="168" t="s">
        <v>153</v>
      </c>
      <c r="L341" s="173"/>
      <c r="M341" s="174" t="s">
        <v>19</v>
      </c>
      <c r="N341" s="175" t="s">
        <v>48</v>
      </c>
      <c r="P341" s="137">
        <f>O341*H341</f>
        <v>0</v>
      </c>
      <c r="Q341" s="137">
        <v>1.4999999999999999E-4</v>
      </c>
      <c r="R341" s="137">
        <f>Q341*H341</f>
        <v>3.3689999999999995E-4</v>
      </c>
      <c r="S341" s="137">
        <v>0</v>
      </c>
      <c r="T341" s="138">
        <f>S341*H341</f>
        <v>0</v>
      </c>
      <c r="AR341" s="139" t="s">
        <v>350</v>
      </c>
      <c r="AT341" s="139" t="s">
        <v>251</v>
      </c>
      <c r="AU341" s="139" t="s">
        <v>155</v>
      </c>
      <c r="AY341" s="17" t="s">
        <v>147</v>
      </c>
      <c r="BE341" s="140">
        <f>IF(N341="základní",J341,0)</f>
        <v>0</v>
      </c>
      <c r="BF341" s="140">
        <f>IF(N341="snížená",J341,0)</f>
        <v>0</v>
      </c>
      <c r="BG341" s="140">
        <f>IF(N341="zákl. přenesená",J341,0)</f>
        <v>0</v>
      </c>
      <c r="BH341" s="140">
        <f>IF(N341="sníž. přenesená",J341,0)</f>
        <v>0</v>
      </c>
      <c r="BI341" s="140">
        <f>IF(N341="nulová",J341,0)</f>
        <v>0</v>
      </c>
      <c r="BJ341" s="17" t="s">
        <v>155</v>
      </c>
      <c r="BK341" s="140">
        <f>ROUND(I341*H341,2)</f>
        <v>0</v>
      </c>
      <c r="BL341" s="17" t="s">
        <v>245</v>
      </c>
      <c r="BM341" s="139" t="s">
        <v>557</v>
      </c>
    </row>
    <row r="342" spans="2:65" s="12" customFormat="1" ht="10.199999999999999">
      <c r="B342" s="145"/>
      <c r="D342" s="146" t="s">
        <v>159</v>
      </c>
      <c r="F342" s="148" t="s">
        <v>558</v>
      </c>
      <c r="H342" s="149">
        <v>2.246</v>
      </c>
      <c r="I342" s="150"/>
      <c r="L342" s="145"/>
      <c r="M342" s="151"/>
      <c r="T342" s="152"/>
      <c r="AT342" s="147" t="s">
        <v>159</v>
      </c>
      <c r="AU342" s="147" t="s">
        <v>155</v>
      </c>
      <c r="AV342" s="12" t="s">
        <v>155</v>
      </c>
      <c r="AW342" s="12" t="s">
        <v>4</v>
      </c>
      <c r="AX342" s="12" t="s">
        <v>84</v>
      </c>
      <c r="AY342" s="147" t="s">
        <v>147</v>
      </c>
    </row>
    <row r="343" spans="2:65" s="1" customFormat="1" ht="24.15" customHeight="1">
      <c r="B343" s="32"/>
      <c r="C343" s="128" t="s">
        <v>559</v>
      </c>
      <c r="D343" s="128" t="s">
        <v>149</v>
      </c>
      <c r="E343" s="129" t="s">
        <v>560</v>
      </c>
      <c r="F343" s="130" t="s">
        <v>561</v>
      </c>
      <c r="G343" s="131" t="s">
        <v>338</v>
      </c>
      <c r="H343" s="132">
        <v>1</v>
      </c>
      <c r="I343" s="133"/>
      <c r="J343" s="134">
        <f>ROUND(I343*H343,2)</f>
        <v>0</v>
      </c>
      <c r="K343" s="130" t="s">
        <v>19</v>
      </c>
      <c r="L343" s="32"/>
      <c r="M343" s="135" t="s">
        <v>19</v>
      </c>
      <c r="N343" s="136" t="s">
        <v>48</v>
      </c>
      <c r="P343" s="137">
        <f>O343*H343</f>
        <v>0</v>
      </c>
      <c r="Q343" s="137">
        <v>0</v>
      </c>
      <c r="R343" s="137">
        <f>Q343*H343</f>
        <v>0</v>
      </c>
      <c r="S343" s="137">
        <v>8.9999999999999998E-4</v>
      </c>
      <c r="T343" s="138">
        <f>S343*H343</f>
        <v>8.9999999999999998E-4</v>
      </c>
      <c r="AR343" s="139" t="s">
        <v>245</v>
      </c>
      <c r="AT343" s="139" t="s">
        <v>149</v>
      </c>
      <c r="AU343" s="139" t="s">
        <v>155</v>
      </c>
      <c r="AY343" s="17" t="s">
        <v>147</v>
      </c>
      <c r="BE343" s="140">
        <f>IF(N343="základní",J343,0)</f>
        <v>0</v>
      </c>
      <c r="BF343" s="140">
        <f>IF(N343="snížená",J343,0)</f>
        <v>0</v>
      </c>
      <c r="BG343" s="140">
        <f>IF(N343="zákl. přenesená",J343,0)</f>
        <v>0</v>
      </c>
      <c r="BH343" s="140">
        <f>IF(N343="sníž. přenesená",J343,0)</f>
        <v>0</v>
      </c>
      <c r="BI343" s="140">
        <f>IF(N343="nulová",J343,0)</f>
        <v>0</v>
      </c>
      <c r="BJ343" s="17" t="s">
        <v>155</v>
      </c>
      <c r="BK343" s="140">
        <f>ROUND(I343*H343,2)</f>
        <v>0</v>
      </c>
      <c r="BL343" s="17" t="s">
        <v>245</v>
      </c>
      <c r="BM343" s="139" t="s">
        <v>562</v>
      </c>
    </row>
    <row r="344" spans="2:65" s="14" customFormat="1" ht="10.199999999999999">
      <c r="B344" s="160"/>
      <c r="D344" s="146" t="s">
        <v>159</v>
      </c>
      <c r="E344" s="161" t="s">
        <v>19</v>
      </c>
      <c r="F344" s="162" t="s">
        <v>563</v>
      </c>
      <c r="H344" s="161" t="s">
        <v>19</v>
      </c>
      <c r="I344" s="163"/>
      <c r="L344" s="160"/>
      <c r="M344" s="164"/>
      <c r="T344" s="165"/>
      <c r="AT344" s="161" t="s">
        <v>159</v>
      </c>
      <c r="AU344" s="161" t="s">
        <v>155</v>
      </c>
      <c r="AV344" s="14" t="s">
        <v>84</v>
      </c>
      <c r="AW344" s="14" t="s">
        <v>36</v>
      </c>
      <c r="AX344" s="14" t="s">
        <v>76</v>
      </c>
      <c r="AY344" s="161" t="s">
        <v>147</v>
      </c>
    </row>
    <row r="345" spans="2:65" s="14" customFormat="1" ht="10.199999999999999">
      <c r="B345" s="160"/>
      <c r="D345" s="146" t="s">
        <v>159</v>
      </c>
      <c r="E345" s="161" t="s">
        <v>19</v>
      </c>
      <c r="F345" s="162" t="s">
        <v>564</v>
      </c>
      <c r="H345" s="161" t="s">
        <v>19</v>
      </c>
      <c r="I345" s="163"/>
      <c r="L345" s="160"/>
      <c r="M345" s="164"/>
      <c r="T345" s="165"/>
      <c r="AT345" s="161" t="s">
        <v>159</v>
      </c>
      <c r="AU345" s="161" t="s">
        <v>155</v>
      </c>
      <c r="AV345" s="14" t="s">
        <v>84</v>
      </c>
      <c r="AW345" s="14" t="s">
        <v>36</v>
      </c>
      <c r="AX345" s="14" t="s">
        <v>76</v>
      </c>
      <c r="AY345" s="161" t="s">
        <v>147</v>
      </c>
    </row>
    <row r="346" spans="2:65" s="14" customFormat="1" ht="10.199999999999999">
      <c r="B346" s="160"/>
      <c r="D346" s="146" t="s">
        <v>159</v>
      </c>
      <c r="E346" s="161" t="s">
        <v>19</v>
      </c>
      <c r="F346" s="162" t="s">
        <v>565</v>
      </c>
      <c r="H346" s="161" t="s">
        <v>19</v>
      </c>
      <c r="I346" s="163"/>
      <c r="L346" s="160"/>
      <c r="M346" s="164"/>
      <c r="T346" s="165"/>
      <c r="AT346" s="161" t="s">
        <v>159</v>
      </c>
      <c r="AU346" s="161" t="s">
        <v>155</v>
      </c>
      <c r="AV346" s="14" t="s">
        <v>84</v>
      </c>
      <c r="AW346" s="14" t="s">
        <v>36</v>
      </c>
      <c r="AX346" s="14" t="s">
        <v>76</v>
      </c>
      <c r="AY346" s="161" t="s">
        <v>147</v>
      </c>
    </row>
    <row r="347" spans="2:65" s="12" customFormat="1" ht="10.199999999999999">
      <c r="B347" s="145"/>
      <c r="D347" s="146" t="s">
        <v>159</v>
      </c>
      <c r="E347" s="147" t="s">
        <v>19</v>
      </c>
      <c r="F347" s="148" t="s">
        <v>84</v>
      </c>
      <c r="H347" s="149">
        <v>1</v>
      </c>
      <c r="I347" s="150"/>
      <c r="L347" s="145"/>
      <c r="M347" s="151"/>
      <c r="T347" s="152"/>
      <c r="AT347" s="147" t="s">
        <v>159</v>
      </c>
      <c r="AU347" s="147" t="s">
        <v>155</v>
      </c>
      <c r="AV347" s="12" t="s">
        <v>155</v>
      </c>
      <c r="AW347" s="12" t="s">
        <v>36</v>
      </c>
      <c r="AX347" s="12" t="s">
        <v>76</v>
      </c>
      <c r="AY347" s="147" t="s">
        <v>147</v>
      </c>
    </row>
    <row r="348" spans="2:65" s="13" customFormat="1" ht="10.199999999999999">
      <c r="B348" s="153"/>
      <c r="D348" s="146" t="s">
        <v>159</v>
      </c>
      <c r="E348" s="154" t="s">
        <v>19</v>
      </c>
      <c r="F348" s="155" t="s">
        <v>161</v>
      </c>
      <c r="H348" s="156">
        <v>1</v>
      </c>
      <c r="I348" s="157"/>
      <c r="L348" s="153"/>
      <c r="M348" s="158"/>
      <c r="T348" s="159"/>
      <c r="AT348" s="154" t="s">
        <v>159</v>
      </c>
      <c r="AU348" s="154" t="s">
        <v>155</v>
      </c>
      <c r="AV348" s="13" t="s">
        <v>154</v>
      </c>
      <c r="AW348" s="13" t="s">
        <v>36</v>
      </c>
      <c r="AX348" s="13" t="s">
        <v>84</v>
      </c>
      <c r="AY348" s="154" t="s">
        <v>147</v>
      </c>
    </row>
    <row r="349" spans="2:65" s="1" customFormat="1" ht="44.25" customHeight="1">
      <c r="B349" s="32"/>
      <c r="C349" s="128" t="s">
        <v>566</v>
      </c>
      <c r="D349" s="128" t="s">
        <v>149</v>
      </c>
      <c r="E349" s="129" t="s">
        <v>567</v>
      </c>
      <c r="F349" s="130" t="s">
        <v>568</v>
      </c>
      <c r="G349" s="131" t="s">
        <v>433</v>
      </c>
      <c r="H349" s="177"/>
      <c r="I349" s="133"/>
      <c r="J349" s="134">
        <f>ROUND(I349*H349,2)</f>
        <v>0</v>
      </c>
      <c r="K349" s="130" t="s">
        <v>153</v>
      </c>
      <c r="L349" s="32"/>
      <c r="M349" s="135" t="s">
        <v>19</v>
      </c>
      <c r="N349" s="136" t="s">
        <v>48</v>
      </c>
      <c r="P349" s="137">
        <f>O349*H349</f>
        <v>0</v>
      </c>
      <c r="Q349" s="137">
        <v>0</v>
      </c>
      <c r="R349" s="137">
        <f>Q349*H349</f>
        <v>0</v>
      </c>
      <c r="S349" s="137">
        <v>0</v>
      </c>
      <c r="T349" s="138">
        <f>S349*H349</f>
        <v>0</v>
      </c>
      <c r="AR349" s="139" t="s">
        <v>245</v>
      </c>
      <c r="AT349" s="139" t="s">
        <v>149</v>
      </c>
      <c r="AU349" s="139" t="s">
        <v>155</v>
      </c>
      <c r="AY349" s="17" t="s">
        <v>147</v>
      </c>
      <c r="BE349" s="140">
        <f>IF(N349="základní",J349,0)</f>
        <v>0</v>
      </c>
      <c r="BF349" s="140">
        <f>IF(N349="snížená",J349,0)</f>
        <v>0</v>
      </c>
      <c r="BG349" s="140">
        <f>IF(N349="zákl. přenesená",J349,0)</f>
        <v>0</v>
      </c>
      <c r="BH349" s="140">
        <f>IF(N349="sníž. přenesená",J349,0)</f>
        <v>0</v>
      </c>
      <c r="BI349" s="140">
        <f>IF(N349="nulová",J349,0)</f>
        <v>0</v>
      </c>
      <c r="BJ349" s="17" t="s">
        <v>155</v>
      </c>
      <c r="BK349" s="140">
        <f>ROUND(I349*H349,2)</f>
        <v>0</v>
      </c>
      <c r="BL349" s="17" t="s">
        <v>245</v>
      </c>
      <c r="BM349" s="139" t="s">
        <v>569</v>
      </c>
    </row>
    <row r="350" spans="2:65" s="1" customFormat="1" ht="10.199999999999999">
      <c r="B350" s="32"/>
      <c r="D350" s="141" t="s">
        <v>157</v>
      </c>
      <c r="F350" s="142" t="s">
        <v>570</v>
      </c>
      <c r="I350" s="143"/>
      <c r="L350" s="32"/>
      <c r="M350" s="144"/>
      <c r="T350" s="53"/>
      <c r="AT350" s="17" t="s">
        <v>157</v>
      </c>
      <c r="AU350" s="17" t="s">
        <v>155</v>
      </c>
    </row>
    <row r="351" spans="2:65" s="1" customFormat="1" ht="49.05" customHeight="1">
      <c r="B351" s="32"/>
      <c r="C351" s="128" t="s">
        <v>571</v>
      </c>
      <c r="D351" s="128" t="s">
        <v>149</v>
      </c>
      <c r="E351" s="129" t="s">
        <v>572</v>
      </c>
      <c r="F351" s="130" t="s">
        <v>573</v>
      </c>
      <c r="G351" s="131" t="s">
        <v>433</v>
      </c>
      <c r="H351" s="177"/>
      <c r="I351" s="133"/>
      <c r="J351" s="134">
        <f>ROUND(I351*H351,2)</f>
        <v>0</v>
      </c>
      <c r="K351" s="130" t="s">
        <v>153</v>
      </c>
      <c r="L351" s="32"/>
      <c r="M351" s="135" t="s">
        <v>19</v>
      </c>
      <c r="N351" s="136" t="s">
        <v>48</v>
      </c>
      <c r="P351" s="137">
        <f>O351*H351</f>
        <v>0</v>
      </c>
      <c r="Q351" s="137">
        <v>0</v>
      </c>
      <c r="R351" s="137">
        <f>Q351*H351</f>
        <v>0</v>
      </c>
      <c r="S351" s="137">
        <v>0</v>
      </c>
      <c r="T351" s="138">
        <f>S351*H351</f>
        <v>0</v>
      </c>
      <c r="AR351" s="139" t="s">
        <v>245</v>
      </c>
      <c r="AT351" s="139" t="s">
        <v>149</v>
      </c>
      <c r="AU351" s="139" t="s">
        <v>155</v>
      </c>
      <c r="AY351" s="17" t="s">
        <v>147</v>
      </c>
      <c r="BE351" s="140">
        <f>IF(N351="základní",J351,0)</f>
        <v>0</v>
      </c>
      <c r="BF351" s="140">
        <f>IF(N351="snížená",J351,0)</f>
        <v>0</v>
      </c>
      <c r="BG351" s="140">
        <f>IF(N351="zákl. přenesená",J351,0)</f>
        <v>0</v>
      </c>
      <c r="BH351" s="140">
        <f>IF(N351="sníž. přenesená",J351,0)</f>
        <v>0</v>
      </c>
      <c r="BI351" s="140">
        <f>IF(N351="nulová",J351,0)</f>
        <v>0</v>
      </c>
      <c r="BJ351" s="17" t="s">
        <v>155</v>
      </c>
      <c r="BK351" s="140">
        <f>ROUND(I351*H351,2)</f>
        <v>0</v>
      </c>
      <c r="BL351" s="17" t="s">
        <v>245</v>
      </c>
      <c r="BM351" s="139" t="s">
        <v>574</v>
      </c>
    </row>
    <row r="352" spans="2:65" s="1" customFormat="1" ht="10.199999999999999">
      <c r="B352" s="32"/>
      <c r="D352" s="141" t="s">
        <v>157</v>
      </c>
      <c r="F352" s="142" t="s">
        <v>575</v>
      </c>
      <c r="I352" s="143"/>
      <c r="L352" s="32"/>
      <c r="M352" s="144"/>
      <c r="T352" s="53"/>
      <c r="AT352" s="17" t="s">
        <v>157</v>
      </c>
      <c r="AU352" s="17" t="s">
        <v>155</v>
      </c>
    </row>
    <row r="353" spans="2:65" s="11" customFormat="1" ht="22.8" customHeight="1">
      <c r="B353" s="116"/>
      <c r="D353" s="117" t="s">
        <v>75</v>
      </c>
      <c r="E353" s="126" t="s">
        <v>576</v>
      </c>
      <c r="F353" s="126" t="s">
        <v>577</v>
      </c>
      <c r="I353" s="119"/>
      <c r="J353" s="127">
        <f>BK353</f>
        <v>0</v>
      </c>
      <c r="L353" s="116"/>
      <c r="M353" s="121"/>
      <c r="P353" s="122">
        <f>SUM(P354:P360)</f>
        <v>0</v>
      </c>
      <c r="R353" s="122">
        <f>SUM(R354:R360)</f>
        <v>1.14E-3</v>
      </c>
      <c r="T353" s="123">
        <f>SUM(T354:T360)</f>
        <v>0</v>
      </c>
      <c r="AR353" s="117" t="s">
        <v>155</v>
      </c>
      <c r="AT353" s="124" t="s">
        <v>75</v>
      </c>
      <c r="AU353" s="124" t="s">
        <v>84</v>
      </c>
      <c r="AY353" s="117" t="s">
        <v>147</v>
      </c>
      <c r="BK353" s="125">
        <f>SUM(BK354:BK360)</f>
        <v>0</v>
      </c>
    </row>
    <row r="354" spans="2:65" s="1" customFormat="1" ht="33" customHeight="1">
      <c r="B354" s="32"/>
      <c r="C354" s="128" t="s">
        <v>578</v>
      </c>
      <c r="D354" s="128" t="s">
        <v>149</v>
      </c>
      <c r="E354" s="129" t="s">
        <v>579</v>
      </c>
      <c r="F354" s="130" t="s">
        <v>580</v>
      </c>
      <c r="G354" s="131" t="s">
        <v>152</v>
      </c>
      <c r="H354" s="132">
        <v>2</v>
      </c>
      <c r="I354" s="133"/>
      <c r="J354" s="134">
        <f>ROUND(I354*H354,2)</f>
        <v>0</v>
      </c>
      <c r="K354" s="130" t="s">
        <v>153</v>
      </c>
      <c r="L354" s="32"/>
      <c r="M354" s="135" t="s">
        <v>19</v>
      </c>
      <c r="N354" s="136" t="s">
        <v>48</v>
      </c>
      <c r="P354" s="137">
        <f>O354*H354</f>
        <v>0</v>
      </c>
      <c r="Q354" s="137">
        <v>0</v>
      </c>
      <c r="R354" s="137">
        <f>Q354*H354</f>
        <v>0</v>
      </c>
      <c r="S354" s="137">
        <v>0</v>
      </c>
      <c r="T354" s="138">
        <f>S354*H354</f>
        <v>0</v>
      </c>
      <c r="AR354" s="139" t="s">
        <v>245</v>
      </c>
      <c r="AT354" s="139" t="s">
        <v>149</v>
      </c>
      <c r="AU354" s="139" t="s">
        <v>155</v>
      </c>
      <c r="AY354" s="17" t="s">
        <v>147</v>
      </c>
      <c r="BE354" s="140">
        <f>IF(N354="základní",J354,0)</f>
        <v>0</v>
      </c>
      <c r="BF354" s="140">
        <f>IF(N354="snížená",J354,0)</f>
        <v>0</v>
      </c>
      <c r="BG354" s="140">
        <f>IF(N354="zákl. přenesená",J354,0)</f>
        <v>0</v>
      </c>
      <c r="BH354" s="140">
        <f>IF(N354="sníž. přenesená",J354,0)</f>
        <v>0</v>
      </c>
      <c r="BI354" s="140">
        <f>IF(N354="nulová",J354,0)</f>
        <v>0</v>
      </c>
      <c r="BJ354" s="17" t="s">
        <v>155</v>
      </c>
      <c r="BK354" s="140">
        <f>ROUND(I354*H354,2)</f>
        <v>0</v>
      </c>
      <c r="BL354" s="17" t="s">
        <v>245</v>
      </c>
      <c r="BM354" s="139" t="s">
        <v>581</v>
      </c>
    </row>
    <row r="355" spans="2:65" s="1" customFormat="1" ht="10.199999999999999">
      <c r="B355" s="32"/>
      <c r="D355" s="141" t="s">
        <v>157</v>
      </c>
      <c r="F355" s="142" t="s">
        <v>582</v>
      </c>
      <c r="I355" s="143"/>
      <c r="L355" s="32"/>
      <c r="M355" s="144"/>
      <c r="T355" s="53"/>
      <c r="AT355" s="17" t="s">
        <v>157</v>
      </c>
      <c r="AU355" s="17" t="s">
        <v>155</v>
      </c>
    </row>
    <row r="356" spans="2:65" s="1" customFormat="1" ht="24.15" customHeight="1">
      <c r="B356" s="32"/>
      <c r="C356" s="166" t="s">
        <v>583</v>
      </c>
      <c r="D356" s="166" t="s">
        <v>251</v>
      </c>
      <c r="E356" s="167" t="s">
        <v>584</v>
      </c>
      <c r="F356" s="168" t="s">
        <v>585</v>
      </c>
      <c r="G356" s="169" t="s">
        <v>152</v>
      </c>
      <c r="H356" s="170">
        <v>2</v>
      </c>
      <c r="I356" s="171"/>
      <c r="J356" s="172">
        <f>ROUND(I356*H356,2)</f>
        <v>0</v>
      </c>
      <c r="K356" s="168" t="s">
        <v>153</v>
      </c>
      <c r="L356" s="173"/>
      <c r="M356" s="174" t="s">
        <v>19</v>
      </c>
      <c r="N356" s="175" t="s">
        <v>48</v>
      </c>
      <c r="P356" s="137">
        <f>O356*H356</f>
        <v>0</v>
      </c>
      <c r="Q356" s="137">
        <v>5.6999999999999998E-4</v>
      </c>
      <c r="R356" s="137">
        <f>Q356*H356</f>
        <v>1.14E-3</v>
      </c>
      <c r="S356" s="137">
        <v>0</v>
      </c>
      <c r="T356" s="138">
        <f>S356*H356</f>
        <v>0</v>
      </c>
      <c r="AR356" s="139" t="s">
        <v>350</v>
      </c>
      <c r="AT356" s="139" t="s">
        <v>251</v>
      </c>
      <c r="AU356" s="139" t="s">
        <v>155</v>
      </c>
      <c r="AY356" s="17" t="s">
        <v>147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7" t="s">
        <v>155</v>
      </c>
      <c r="BK356" s="140">
        <f>ROUND(I356*H356,2)</f>
        <v>0</v>
      </c>
      <c r="BL356" s="17" t="s">
        <v>245</v>
      </c>
      <c r="BM356" s="139" t="s">
        <v>586</v>
      </c>
    </row>
    <row r="357" spans="2:65" s="1" customFormat="1" ht="44.25" customHeight="1">
      <c r="B357" s="32"/>
      <c r="C357" s="128" t="s">
        <v>587</v>
      </c>
      <c r="D357" s="128" t="s">
        <v>149</v>
      </c>
      <c r="E357" s="129" t="s">
        <v>588</v>
      </c>
      <c r="F357" s="130" t="s">
        <v>589</v>
      </c>
      <c r="G357" s="131" t="s">
        <v>433</v>
      </c>
      <c r="H357" s="177"/>
      <c r="I357" s="133"/>
      <c r="J357" s="134">
        <f>ROUND(I357*H357,2)</f>
        <v>0</v>
      </c>
      <c r="K357" s="130" t="s">
        <v>153</v>
      </c>
      <c r="L357" s="32"/>
      <c r="M357" s="135" t="s">
        <v>19</v>
      </c>
      <c r="N357" s="136" t="s">
        <v>48</v>
      </c>
      <c r="P357" s="137">
        <f>O357*H357</f>
        <v>0</v>
      </c>
      <c r="Q357" s="137">
        <v>0</v>
      </c>
      <c r="R357" s="137">
        <f>Q357*H357</f>
        <v>0</v>
      </c>
      <c r="S357" s="137">
        <v>0</v>
      </c>
      <c r="T357" s="138">
        <f>S357*H357</f>
        <v>0</v>
      </c>
      <c r="AR357" s="139" t="s">
        <v>245</v>
      </c>
      <c r="AT357" s="139" t="s">
        <v>149</v>
      </c>
      <c r="AU357" s="139" t="s">
        <v>155</v>
      </c>
      <c r="AY357" s="17" t="s">
        <v>147</v>
      </c>
      <c r="BE357" s="140">
        <f>IF(N357="základní",J357,0)</f>
        <v>0</v>
      </c>
      <c r="BF357" s="140">
        <f>IF(N357="snížená",J357,0)</f>
        <v>0</v>
      </c>
      <c r="BG357" s="140">
        <f>IF(N357="zákl. přenesená",J357,0)</f>
        <v>0</v>
      </c>
      <c r="BH357" s="140">
        <f>IF(N357="sníž. přenesená",J357,0)</f>
        <v>0</v>
      </c>
      <c r="BI357" s="140">
        <f>IF(N357="nulová",J357,0)</f>
        <v>0</v>
      </c>
      <c r="BJ357" s="17" t="s">
        <v>155</v>
      </c>
      <c r="BK357" s="140">
        <f>ROUND(I357*H357,2)</f>
        <v>0</v>
      </c>
      <c r="BL357" s="17" t="s">
        <v>245</v>
      </c>
      <c r="BM357" s="139" t="s">
        <v>590</v>
      </c>
    </row>
    <row r="358" spans="2:65" s="1" customFormat="1" ht="10.199999999999999">
      <c r="B358" s="32"/>
      <c r="D358" s="141" t="s">
        <v>157</v>
      </c>
      <c r="F358" s="142" t="s">
        <v>591</v>
      </c>
      <c r="I358" s="143"/>
      <c r="L358" s="32"/>
      <c r="M358" s="144"/>
      <c r="T358" s="53"/>
      <c r="AT358" s="17" t="s">
        <v>157</v>
      </c>
      <c r="AU358" s="17" t="s">
        <v>155</v>
      </c>
    </row>
    <row r="359" spans="2:65" s="1" customFormat="1" ht="49.05" customHeight="1">
      <c r="B359" s="32"/>
      <c r="C359" s="128" t="s">
        <v>592</v>
      </c>
      <c r="D359" s="128" t="s">
        <v>149</v>
      </c>
      <c r="E359" s="129" t="s">
        <v>593</v>
      </c>
      <c r="F359" s="130" t="s">
        <v>594</v>
      </c>
      <c r="G359" s="131" t="s">
        <v>433</v>
      </c>
      <c r="H359" s="177"/>
      <c r="I359" s="133"/>
      <c r="J359" s="134">
        <f>ROUND(I359*H359,2)</f>
        <v>0</v>
      </c>
      <c r="K359" s="130" t="s">
        <v>153</v>
      </c>
      <c r="L359" s="32"/>
      <c r="M359" s="135" t="s">
        <v>19</v>
      </c>
      <c r="N359" s="136" t="s">
        <v>48</v>
      </c>
      <c r="P359" s="137">
        <f>O359*H359</f>
        <v>0</v>
      </c>
      <c r="Q359" s="137">
        <v>0</v>
      </c>
      <c r="R359" s="137">
        <f>Q359*H359</f>
        <v>0</v>
      </c>
      <c r="S359" s="137">
        <v>0</v>
      </c>
      <c r="T359" s="138">
        <f>S359*H359</f>
        <v>0</v>
      </c>
      <c r="AR359" s="139" t="s">
        <v>245</v>
      </c>
      <c r="AT359" s="139" t="s">
        <v>149</v>
      </c>
      <c r="AU359" s="139" t="s">
        <v>155</v>
      </c>
      <c r="AY359" s="17" t="s">
        <v>147</v>
      </c>
      <c r="BE359" s="140">
        <f>IF(N359="základní",J359,0)</f>
        <v>0</v>
      </c>
      <c r="BF359" s="140">
        <f>IF(N359="snížená",J359,0)</f>
        <v>0</v>
      </c>
      <c r="BG359" s="140">
        <f>IF(N359="zákl. přenesená",J359,0)</f>
        <v>0</v>
      </c>
      <c r="BH359" s="140">
        <f>IF(N359="sníž. přenesená",J359,0)</f>
        <v>0</v>
      </c>
      <c r="BI359" s="140">
        <f>IF(N359="nulová",J359,0)</f>
        <v>0</v>
      </c>
      <c r="BJ359" s="17" t="s">
        <v>155</v>
      </c>
      <c r="BK359" s="140">
        <f>ROUND(I359*H359,2)</f>
        <v>0</v>
      </c>
      <c r="BL359" s="17" t="s">
        <v>245</v>
      </c>
      <c r="BM359" s="139" t="s">
        <v>595</v>
      </c>
    </row>
    <row r="360" spans="2:65" s="1" customFormat="1" ht="10.199999999999999">
      <c r="B360" s="32"/>
      <c r="D360" s="141" t="s">
        <v>157</v>
      </c>
      <c r="F360" s="142" t="s">
        <v>596</v>
      </c>
      <c r="I360" s="143"/>
      <c r="L360" s="32"/>
      <c r="M360" s="144"/>
      <c r="T360" s="53"/>
      <c r="AT360" s="17" t="s">
        <v>157</v>
      </c>
      <c r="AU360" s="17" t="s">
        <v>155</v>
      </c>
    </row>
    <row r="361" spans="2:65" s="11" customFormat="1" ht="22.8" customHeight="1">
      <c r="B361" s="116"/>
      <c r="D361" s="117" t="s">
        <v>75</v>
      </c>
      <c r="E361" s="126" t="s">
        <v>597</v>
      </c>
      <c r="F361" s="126" t="s">
        <v>598</v>
      </c>
      <c r="I361" s="119"/>
      <c r="J361" s="127">
        <f>BK361</f>
        <v>0</v>
      </c>
      <c r="L361" s="116"/>
      <c r="M361" s="121"/>
      <c r="P361" s="122">
        <f>SUM(P362:P465)</f>
        <v>0</v>
      </c>
      <c r="R361" s="122">
        <f>SUM(R362:R465)</f>
        <v>0.19499605999999997</v>
      </c>
      <c r="T361" s="123">
        <f>SUM(T362:T465)</f>
        <v>0.51950000000000007</v>
      </c>
      <c r="AR361" s="117" t="s">
        <v>155</v>
      </c>
      <c r="AT361" s="124" t="s">
        <v>75</v>
      </c>
      <c r="AU361" s="124" t="s">
        <v>84</v>
      </c>
      <c r="AY361" s="117" t="s">
        <v>147</v>
      </c>
      <c r="BK361" s="125">
        <f>SUM(BK362:BK465)</f>
        <v>0</v>
      </c>
    </row>
    <row r="362" spans="2:65" s="1" customFormat="1" ht="24.15" customHeight="1">
      <c r="B362" s="32"/>
      <c r="C362" s="128" t="s">
        <v>599</v>
      </c>
      <c r="D362" s="128" t="s">
        <v>149</v>
      </c>
      <c r="E362" s="129" t="s">
        <v>600</v>
      </c>
      <c r="F362" s="130" t="s">
        <v>601</v>
      </c>
      <c r="G362" s="131" t="s">
        <v>152</v>
      </c>
      <c r="H362" s="132">
        <v>3</v>
      </c>
      <c r="I362" s="133"/>
      <c r="J362" s="134">
        <f>ROUND(I362*H362,2)</f>
        <v>0</v>
      </c>
      <c r="K362" s="130" t="s">
        <v>153</v>
      </c>
      <c r="L362" s="32"/>
      <c r="M362" s="135" t="s">
        <v>19</v>
      </c>
      <c r="N362" s="136" t="s">
        <v>48</v>
      </c>
      <c r="P362" s="137">
        <f>O362*H362</f>
        <v>0</v>
      </c>
      <c r="Q362" s="137">
        <v>0</v>
      </c>
      <c r="R362" s="137">
        <f>Q362*H362</f>
        <v>0</v>
      </c>
      <c r="S362" s="137">
        <v>1E-3</v>
      </c>
      <c r="T362" s="138">
        <f>S362*H362</f>
        <v>3.0000000000000001E-3</v>
      </c>
      <c r="AR362" s="139" t="s">
        <v>245</v>
      </c>
      <c r="AT362" s="139" t="s">
        <v>149</v>
      </c>
      <c r="AU362" s="139" t="s">
        <v>155</v>
      </c>
      <c r="AY362" s="17" t="s">
        <v>147</v>
      </c>
      <c r="BE362" s="140">
        <f>IF(N362="základní",J362,0)</f>
        <v>0</v>
      </c>
      <c r="BF362" s="140">
        <f>IF(N362="snížená",J362,0)</f>
        <v>0</v>
      </c>
      <c r="BG362" s="140">
        <f>IF(N362="zákl. přenesená",J362,0)</f>
        <v>0</v>
      </c>
      <c r="BH362" s="140">
        <f>IF(N362="sníž. přenesená",J362,0)</f>
        <v>0</v>
      </c>
      <c r="BI362" s="140">
        <f>IF(N362="nulová",J362,0)</f>
        <v>0</v>
      </c>
      <c r="BJ362" s="17" t="s">
        <v>155</v>
      </c>
      <c r="BK362" s="140">
        <f>ROUND(I362*H362,2)</f>
        <v>0</v>
      </c>
      <c r="BL362" s="17" t="s">
        <v>245</v>
      </c>
      <c r="BM362" s="139" t="s">
        <v>602</v>
      </c>
    </row>
    <row r="363" spans="2:65" s="1" customFormat="1" ht="10.199999999999999">
      <c r="B363" s="32"/>
      <c r="D363" s="141" t="s">
        <v>157</v>
      </c>
      <c r="F363" s="142" t="s">
        <v>603</v>
      </c>
      <c r="I363" s="143"/>
      <c r="L363" s="32"/>
      <c r="M363" s="144"/>
      <c r="T363" s="53"/>
      <c r="AT363" s="17" t="s">
        <v>157</v>
      </c>
      <c r="AU363" s="17" t="s">
        <v>155</v>
      </c>
    </row>
    <row r="364" spans="2:65" s="14" customFormat="1" ht="10.199999999999999">
      <c r="B364" s="160"/>
      <c r="D364" s="146" t="s">
        <v>159</v>
      </c>
      <c r="E364" s="161" t="s">
        <v>19</v>
      </c>
      <c r="F364" s="162" t="s">
        <v>604</v>
      </c>
      <c r="H364" s="161" t="s">
        <v>19</v>
      </c>
      <c r="I364" s="163"/>
      <c r="L364" s="160"/>
      <c r="M364" s="164"/>
      <c r="T364" s="165"/>
      <c r="AT364" s="161" t="s">
        <v>159</v>
      </c>
      <c r="AU364" s="161" t="s">
        <v>155</v>
      </c>
      <c r="AV364" s="14" t="s">
        <v>84</v>
      </c>
      <c r="AW364" s="14" t="s">
        <v>36</v>
      </c>
      <c r="AX364" s="14" t="s">
        <v>76</v>
      </c>
      <c r="AY364" s="161" t="s">
        <v>147</v>
      </c>
    </row>
    <row r="365" spans="2:65" s="12" customFormat="1" ht="10.199999999999999">
      <c r="B365" s="145"/>
      <c r="D365" s="146" t="s">
        <v>159</v>
      </c>
      <c r="E365" s="147" t="s">
        <v>19</v>
      </c>
      <c r="F365" s="148" t="s">
        <v>605</v>
      </c>
      <c r="H365" s="149">
        <v>3</v>
      </c>
      <c r="I365" s="150"/>
      <c r="L365" s="145"/>
      <c r="M365" s="151"/>
      <c r="T365" s="152"/>
      <c r="AT365" s="147" t="s">
        <v>159</v>
      </c>
      <c r="AU365" s="147" t="s">
        <v>155</v>
      </c>
      <c r="AV365" s="12" t="s">
        <v>155</v>
      </c>
      <c r="AW365" s="12" t="s">
        <v>36</v>
      </c>
      <c r="AX365" s="12" t="s">
        <v>76</v>
      </c>
      <c r="AY365" s="147" t="s">
        <v>147</v>
      </c>
    </row>
    <row r="366" spans="2:65" s="13" customFormat="1" ht="10.199999999999999">
      <c r="B366" s="153"/>
      <c r="D366" s="146" t="s">
        <v>159</v>
      </c>
      <c r="E366" s="154" t="s">
        <v>19</v>
      </c>
      <c r="F366" s="155" t="s">
        <v>161</v>
      </c>
      <c r="H366" s="156">
        <v>3</v>
      </c>
      <c r="I366" s="157"/>
      <c r="L366" s="153"/>
      <c r="M366" s="158"/>
      <c r="T366" s="159"/>
      <c r="AT366" s="154" t="s">
        <v>159</v>
      </c>
      <c r="AU366" s="154" t="s">
        <v>155</v>
      </c>
      <c r="AV366" s="13" t="s">
        <v>154</v>
      </c>
      <c r="AW366" s="13" t="s">
        <v>36</v>
      </c>
      <c r="AX366" s="13" t="s">
        <v>84</v>
      </c>
      <c r="AY366" s="154" t="s">
        <v>147</v>
      </c>
    </row>
    <row r="367" spans="2:65" s="1" customFormat="1" ht="37.799999999999997" customHeight="1">
      <c r="B367" s="32"/>
      <c r="C367" s="128" t="s">
        <v>606</v>
      </c>
      <c r="D367" s="128" t="s">
        <v>149</v>
      </c>
      <c r="E367" s="129" t="s">
        <v>607</v>
      </c>
      <c r="F367" s="130" t="s">
        <v>608</v>
      </c>
      <c r="G367" s="131" t="s">
        <v>152</v>
      </c>
      <c r="H367" s="132">
        <v>5</v>
      </c>
      <c r="I367" s="133"/>
      <c r="J367" s="134">
        <f>ROUND(I367*H367,2)</f>
        <v>0</v>
      </c>
      <c r="K367" s="130" t="s">
        <v>153</v>
      </c>
      <c r="L367" s="32"/>
      <c r="M367" s="135" t="s">
        <v>19</v>
      </c>
      <c r="N367" s="136" t="s">
        <v>48</v>
      </c>
      <c r="P367" s="137">
        <f>O367*H367</f>
        <v>0</v>
      </c>
      <c r="Q367" s="137">
        <v>0</v>
      </c>
      <c r="R367" s="137">
        <f>Q367*H367</f>
        <v>0</v>
      </c>
      <c r="S367" s="137">
        <v>0</v>
      </c>
      <c r="T367" s="138">
        <f>S367*H367</f>
        <v>0</v>
      </c>
      <c r="AR367" s="139" t="s">
        <v>245</v>
      </c>
      <c r="AT367" s="139" t="s">
        <v>149</v>
      </c>
      <c r="AU367" s="139" t="s">
        <v>155</v>
      </c>
      <c r="AY367" s="17" t="s">
        <v>147</v>
      </c>
      <c r="BE367" s="140">
        <f>IF(N367="základní",J367,0)</f>
        <v>0</v>
      </c>
      <c r="BF367" s="140">
        <f>IF(N367="snížená",J367,0)</f>
        <v>0</v>
      </c>
      <c r="BG367" s="140">
        <f>IF(N367="zákl. přenesená",J367,0)</f>
        <v>0</v>
      </c>
      <c r="BH367" s="140">
        <f>IF(N367="sníž. přenesená",J367,0)</f>
        <v>0</v>
      </c>
      <c r="BI367" s="140">
        <f>IF(N367="nulová",J367,0)</f>
        <v>0</v>
      </c>
      <c r="BJ367" s="17" t="s">
        <v>155</v>
      </c>
      <c r="BK367" s="140">
        <f>ROUND(I367*H367,2)</f>
        <v>0</v>
      </c>
      <c r="BL367" s="17" t="s">
        <v>245</v>
      </c>
      <c r="BM367" s="139" t="s">
        <v>609</v>
      </c>
    </row>
    <row r="368" spans="2:65" s="1" customFormat="1" ht="10.199999999999999">
      <c r="B368" s="32"/>
      <c r="D368" s="141" t="s">
        <v>157</v>
      </c>
      <c r="F368" s="142" t="s">
        <v>610</v>
      </c>
      <c r="I368" s="143"/>
      <c r="L368" s="32"/>
      <c r="M368" s="144"/>
      <c r="T368" s="53"/>
      <c r="AT368" s="17" t="s">
        <v>157</v>
      </c>
      <c r="AU368" s="17" t="s">
        <v>155</v>
      </c>
    </row>
    <row r="369" spans="2:65" s="1" customFormat="1" ht="24.15" customHeight="1">
      <c r="B369" s="32"/>
      <c r="C369" s="166" t="s">
        <v>611</v>
      </c>
      <c r="D369" s="166" t="s">
        <v>251</v>
      </c>
      <c r="E369" s="167" t="s">
        <v>612</v>
      </c>
      <c r="F369" s="168" t="s">
        <v>613</v>
      </c>
      <c r="G369" s="169" t="s">
        <v>152</v>
      </c>
      <c r="H369" s="170">
        <v>1</v>
      </c>
      <c r="I369" s="171"/>
      <c r="J369" s="172">
        <f>ROUND(I369*H369,2)</f>
        <v>0</v>
      </c>
      <c r="K369" s="168" t="s">
        <v>153</v>
      </c>
      <c r="L369" s="173"/>
      <c r="M369" s="174" t="s">
        <v>19</v>
      </c>
      <c r="N369" s="175" t="s">
        <v>48</v>
      </c>
      <c r="P369" s="137">
        <f>O369*H369</f>
        <v>0</v>
      </c>
      <c r="Q369" s="137">
        <v>0.02</v>
      </c>
      <c r="R369" s="137">
        <f>Q369*H369</f>
        <v>0.02</v>
      </c>
      <c r="S369" s="137">
        <v>0</v>
      </c>
      <c r="T369" s="138">
        <f>S369*H369</f>
        <v>0</v>
      </c>
      <c r="AR369" s="139" t="s">
        <v>350</v>
      </c>
      <c r="AT369" s="139" t="s">
        <v>251</v>
      </c>
      <c r="AU369" s="139" t="s">
        <v>155</v>
      </c>
      <c r="AY369" s="17" t="s">
        <v>147</v>
      </c>
      <c r="BE369" s="140">
        <f>IF(N369="základní",J369,0)</f>
        <v>0</v>
      </c>
      <c r="BF369" s="140">
        <f>IF(N369="snížená",J369,0)</f>
        <v>0</v>
      </c>
      <c r="BG369" s="140">
        <f>IF(N369="zákl. přenesená",J369,0)</f>
        <v>0</v>
      </c>
      <c r="BH369" s="140">
        <f>IF(N369="sníž. přenesená",J369,0)</f>
        <v>0</v>
      </c>
      <c r="BI369" s="140">
        <f>IF(N369="nulová",J369,0)</f>
        <v>0</v>
      </c>
      <c r="BJ369" s="17" t="s">
        <v>155</v>
      </c>
      <c r="BK369" s="140">
        <f>ROUND(I369*H369,2)</f>
        <v>0</v>
      </c>
      <c r="BL369" s="17" t="s">
        <v>245</v>
      </c>
      <c r="BM369" s="139" t="s">
        <v>614</v>
      </c>
    </row>
    <row r="370" spans="2:65" s="14" customFormat="1" ht="10.199999999999999">
      <c r="B370" s="160"/>
      <c r="D370" s="146" t="s">
        <v>159</v>
      </c>
      <c r="E370" s="161" t="s">
        <v>19</v>
      </c>
      <c r="F370" s="162" t="s">
        <v>615</v>
      </c>
      <c r="H370" s="161" t="s">
        <v>19</v>
      </c>
      <c r="I370" s="163"/>
      <c r="L370" s="160"/>
      <c r="M370" s="164"/>
      <c r="T370" s="165"/>
      <c r="AT370" s="161" t="s">
        <v>159</v>
      </c>
      <c r="AU370" s="161" t="s">
        <v>155</v>
      </c>
      <c r="AV370" s="14" t="s">
        <v>84</v>
      </c>
      <c r="AW370" s="14" t="s">
        <v>36</v>
      </c>
      <c r="AX370" s="14" t="s">
        <v>76</v>
      </c>
      <c r="AY370" s="161" t="s">
        <v>147</v>
      </c>
    </row>
    <row r="371" spans="2:65" s="12" customFormat="1" ht="10.199999999999999">
      <c r="B371" s="145"/>
      <c r="D371" s="146" t="s">
        <v>159</v>
      </c>
      <c r="E371" s="147" t="s">
        <v>19</v>
      </c>
      <c r="F371" s="148" t="s">
        <v>84</v>
      </c>
      <c r="H371" s="149">
        <v>1</v>
      </c>
      <c r="I371" s="150"/>
      <c r="L371" s="145"/>
      <c r="M371" s="151"/>
      <c r="T371" s="152"/>
      <c r="AT371" s="147" t="s">
        <v>159</v>
      </c>
      <c r="AU371" s="147" t="s">
        <v>155</v>
      </c>
      <c r="AV371" s="12" t="s">
        <v>155</v>
      </c>
      <c r="AW371" s="12" t="s">
        <v>36</v>
      </c>
      <c r="AX371" s="12" t="s">
        <v>76</v>
      </c>
      <c r="AY371" s="147" t="s">
        <v>147</v>
      </c>
    </row>
    <row r="372" spans="2:65" s="13" customFormat="1" ht="10.199999999999999">
      <c r="B372" s="153"/>
      <c r="D372" s="146" t="s">
        <v>159</v>
      </c>
      <c r="E372" s="154" t="s">
        <v>19</v>
      </c>
      <c r="F372" s="155" t="s">
        <v>161</v>
      </c>
      <c r="H372" s="156">
        <v>1</v>
      </c>
      <c r="I372" s="157"/>
      <c r="L372" s="153"/>
      <c r="M372" s="158"/>
      <c r="T372" s="159"/>
      <c r="AT372" s="154" t="s">
        <v>159</v>
      </c>
      <c r="AU372" s="154" t="s">
        <v>155</v>
      </c>
      <c r="AV372" s="13" t="s">
        <v>154</v>
      </c>
      <c r="AW372" s="13" t="s">
        <v>36</v>
      </c>
      <c r="AX372" s="13" t="s">
        <v>84</v>
      </c>
      <c r="AY372" s="154" t="s">
        <v>147</v>
      </c>
    </row>
    <row r="373" spans="2:65" s="1" customFormat="1" ht="24.15" customHeight="1">
      <c r="B373" s="32"/>
      <c r="C373" s="166" t="s">
        <v>616</v>
      </c>
      <c r="D373" s="166" t="s">
        <v>251</v>
      </c>
      <c r="E373" s="167" t="s">
        <v>617</v>
      </c>
      <c r="F373" s="168" t="s">
        <v>618</v>
      </c>
      <c r="G373" s="169" t="s">
        <v>152</v>
      </c>
      <c r="H373" s="170">
        <v>1</v>
      </c>
      <c r="I373" s="171"/>
      <c r="J373" s="172">
        <f>ROUND(I373*H373,2)</f>
        <v>0</v>
      </c>
      <c r="K373" s="168" t="s">
        <v>153</v>
      </c>
      <c r="L373" s="173"/>
      <c r="M373" s="174" t="s">
        <v>19</v>
      </c>
      <c r="N373" s="175" t="s">
        <v>48</v>
      </c>
      <c r="P373" s="137">
        <f>O373*H373</f>
        <v>0</v>
      </c>
      <c r="Q373" s="137">
        <v>1.6E-2</v>
      </c>
      <c r="R373" s="137">
        <f>Q373*H373</f>
        <v>1.6E-2</v>
      </c>
      <c r="S373" s="137">
        <v>0</v>
      </c>
      <c r="T373" s="138">
        <f>S373*H373</f>
        <v>0</v>
      </c>
      <c r="AR373" s="139" t="s">
        <v>350</v>
      </c>
      <c r="AT373" s="139" t="s">
        <v>251</v>
      </c>
      <c r="AU373" s="139" t="s">
        <v>155</v>
      </c>
      <c r="AY373" s="17" t="s">
        <v>147</v>
      </c>
      <c r="BE373" s="140">
        <f>IF(N373="základní",J373,0)</f>
        <v>0</v>
      </c>
      <c r="BF373" s="140">
        <f>IF(N373="snížená",J373,0)</f>
        <v>0</v>
      </c>
      <c r="BG373" s="140">
        <f>IF(N373="zákl. přenesená",J373,0)</f>
        <v>0</v>
      </c>
      <c r="BH373" s="140">
        <f>IF(N373="sníž. přenesená",J373,0)</f>
        <v>0</v>
      </c>
      <c r="BI373" s="140">
        <f>IF(N373="nulová",J373,0)</f>
        <v>0</v>
      </c>
      <c r="BJ373" s="17" t="s">
        <v>155</v>
      </c>
      <c r="BK373" s="140">
        <f>ROUND(I373*H373,2)</f>
        <v>0</v>
      </c>
      <c r="BL373" s="17" t="s">
        <v>245</v>
      </c>
      <c r="BM373" s="139" t="s">
        <v>619</v>
      </c>
    </row>
    <row r="374" spans="2:65" s="14" customFormat="1" ht="10.199999999999999">
      <c r="B374" s="160"/>
      <c r="D374" s="146" t="s">
        <v>159</v>
      </c>
      <c r="E374" s="161" t="s">
        <v>19</v>
      </c>
      <c r="F374" s="162" t="s">
        <v>620</v>
      </c>
      <c r="H374" s="161" t="s">
        <v>19</v>
      </c>
      <c r="I374" s="163"/>
      <c r="L374" s="160"/>
      <c r="M374" s="164"/>
      <c r="T374" s="165"/>
      <c r="AT374" s="161" t="s">
        <v>159</v>
      </c>
      <c r="AU374" s="161" t="s">
        <v>155</v>
      </c>
      <c r="AV374" s="14" t="s">
        <v>84</v>
      </c>
      <c r="AW374" s="14" t="s">
        <v>36</v>
      </c>
      <c r="AX374" s="14" t="s">
        <v>76</v>
      </c>
      <c r="AY374" s="161" t="s">
        <v>147</v>
      </c>
    </row>
    <row r="375" spans="2:65" s="12" customFormat="1" ht="10.199999999999999">
      <c r="B375" s="145"/>
      <c r="D375" s="146" t="s">
        <v>159</v>
      </c>
      <c r="E375" s="147" t="s">
        <v>19</v>
      </c>
      <c r="F375" s="148" t="s">
        <v>84</v>
      </c>
      <c r="H375" s="149">
        <v>1</v>
      </c>
      <c r="I375" s="150"/>
      <c r="L375" s="145"/>
      <c r="M375" s="151"/>
      <c r="T375" s="152"/>
      <c r="AT375" s="147" t="s">
        <v>159</v>
      </c>
      <c r="AU375" s="147" t="s">
        <v>155</v>
      </c>
      <c r="AV375" s="12" t="s">
        <v>155</v>
      </c>
      <c r="AW375" s="12" t="s">
        <v>36</v>
      </c>
      <c r="AX375" s="12" t="s">
        <v>76</v>
      </c>
      <c r="AY375" s="147" t="s">
        <v>147</v>
      </c>
    </row>
    <row r="376" spans="2:65" s="13" customFormat="1" ht="10.199999999999999">
      <c r="B376" s="153"/>
      <c r="D376" s="146" t="s">
        <v>159</v>
      </c>
      <c r="E376" s="154" t="s">
        <v>19</v>
      </c>
      <c r="F376" s="155" t="s">
        <v>161</v>
      </c>
      <c r="H376" s="156">
        <v>1</v>
      </c>
      <c r="I376" s="157"/>
      <c r="L376" s="153"/>
      <c r="M376" s="158"/>
      <c r="T376" s="159"/>
      <c r="AT376" s="154" t="s">
        <v>159</v>
      </c>
      <c r="AU376" s="154" t="s">
        <v>155</v>
      </c>
      <c r="AV376" s="13" t="s">
        <v>154</v>
      </c>
      <c r="AW376" s="13" t="s">
        <v>36</v>
      </c>
      <c r="AX376" s="13" t="s">
        <v>84</v>
      </c>
      <c r="AY376" s="154" t="s">
        <v>147</v>
      </c>
    </row>
    <row r="377" spans="2:65" s="1" customFormat="1" ht="24.15" customHeight="1">
      <c r="B377" s="32"/>
      <c r="C377" s="166" t="s">
        <v>621</v>
      </c>
      <c r="D377" s="166" t="s">
        <v>251</v>
      </c>
      <c r="E377" s="167" t="s">
        <v>622</v>
      </c>
      <c r="F377" s="168" t="s">
        <v>623</v>
      </c>
      <c r="G377" s="169" t="s">
        <v>152</v>
      </c>
      <c r="H377" s="170">
        <v>1</v>
      </c>
      <c r="I377" s="171"/>
      <c r="J377" s="172">
        <f>ROUND(I377*H377,2)</f>
        <v>0</v>
      </c>
      <c r="K377" s="168" t="s">
        <v>153</v>
      </c>
      <c r="L377" s="173"/>
      <c r="M377" s="174" t="s">
        <v>19</v>
      </c>
      <c r="N377" s="175" t="s">
        <v>48</v>
      </c>
      <c r="P377" s="137">
        <f>O377*H377</f>
        <v>0</v>
      </c>
      <c r="Q377" s="137">
        <v>1.7999999999999999E-2</v>
      </c>
      <c r="R377" s="137">
        <f>Q377*H377</f>
        <v>1.7999999999999999E-2</v>
      </c>
      <c r="S377" s="137">
        <v>0</v>
      </c>
      <c r="T377" s="138">
        <f>S377*H377</f>
        <v>0</v>
      </c>
      <c r="AR377" s="139" t="s">
        <v>350</v>
      </c>
      <c r="AT377" s="139" t="s">
        <v>251</v>
      </c>
      <c r="AU377" s="139" t="s">
        <v>155</v>
      </c>
      <c r="AY377" s="17" t="s">
        <v>147</v>
      </c>
      <c r="BE377" s="140">
        <f>IF(N377="základní",J377,0)</f>
        <v>0</v>
      </c>
      <c r="BF377" s="140">
        <f>IF(N377="snížená",J377,0)</f>
        <v>0</v>
      </c>
      <c r="BG377" s="140">
        <f>IF(N377="zákl. přenesená",J377,0)</f>
        <v>0</v>
      </c>
      <c r="BH377" s="140">
        <f>IF(N377="sníž. přenesená",J377,0)</f>
        <v>0</v>
      </c>
      <c r="BI377" s="140">
        <f>IF(N377="nulová",J377,0)</f>
        <v>0</v>
      </c>
      <c r="BJ377" s="17" t="s">
        <v>155</v>
      </c>
      <c r="BK377" s="140">
        <f>ROUND(I377*H377,2)</f>
        <v>0</v>
      </c>
      <c r="BL377" s="17" t="s">
        <v>245</v>
      </c>
      <c r="BM377" s="139" t="s">
        <v>624</v>
      </c>
    </row>
    <row r="378" spans="2:65" s="14" customFormat="1" ht="10.199999999999999">
      <c r="B378" s="160"/>
      <c r="D378" s="146" t="s">
        <v>159</v>
      </c>
      <c r="E378" s="161" t="s">
        <v>19</v>
      </c>
      <c r="F378" s="162" t="s">
        <v>625</v>
      </c>
      <c r="H378" s="161" t="s">
        <v>19</v>
      </c>
      <c r="I378" s="163"/>
      <c r="L378" s="160"/>
      <c r="M378" s="164"/>
      <c r="T378" s="165"/>
      <c r="AT378" s="161" t="s">
        <v>159</v>
      </c>
      <c r="AU378" s="161" t="s">
        <v>155</v>
      </c>
      <c r="AV378" s="14" t="s">
        <v>84</v>
      </c>
      <c r="AW378" s="14" t="s">
        <v>36</v>
      </c>
      <c r="AX378" s="14" t="s">
        <v>76</v>
      </c>
      <c r="AY378" s="161" t="s">
        <v>147</v>
      </c>
    </row>
    <row r="379" spans="2:65" s="12" customFormat="1" ht="10.199999999999999">
      <c r="B379" s="145"/>
      <c r="D379" s="146" t="s">
        <v>159</v>
      </c>
      <c r="E379" s="147" t="s">
        <v>19</v>
      </c>
      <c r="F379" s="148" t="s">
        <v>84</v>
      </c>
      <c r="H379" s="149">
        <v>1</v>
      </c>
      <c r="I379" s="150"/>
      <c r="L379" s="145"/>
      <c r="M379" s="151"/>
      <c r="T379" s="152"/>
      <c r="AT379" s="147" t="s">
        <v>159</v>
      </c>
      <c r="AU379" s="147" t="s">
        <v>155</v>
      </c>
      <c r="AV379" s="12" t="s">
        <v>155</v>
      </c>
      <c r="AW379" s="12" t="s">
        <v>36</v>
      </c>
      <c r="AX379" s="12" t="s">
        <v>76</v>
      </c>
      <c r="AY379" s="147" t="s">
        <v>147</v>
      </c>
    </row>
    <row r="380" spans="2:65" s="13" customFormat="1" ht="10.199999999999999">
      <c r="B380" s="153"/>
      <c r="D380" s="146" t="s">
        <v>159</v>
      </c>
      <c r="E380" s="154" t="s">
        <v>19</v>
      </c>
      <c r="F380" s="155" t="s">
        <v>161</v>
      </c>
      <c r="H380" s="156">
        <v>1</v>
      </c>
      <c r="I380" s="157"/>
      <c r="L380" s="153"/>
      <c r="M380" s="158"/>
      <c r="T380" s="159"/>
      <c r="AT380" s="154" t="s">
        <v>159</v>
      </c>
      <c r="AU380" s="154" t="s">
        <v>155</v>
      </c>
      <c r="AV380" s="13" t="s">
        <v>154</v>
      </c>
      <c r="AW380" s="13" t="s">
        <v>36</v>
      </c>
      <c r="AX380" s="13" t="s">
        <v>84</v>
      </c>
      <c r="AY380" s="154" t="s">
        <v>147</v>
      </c>
    </row>
    <row r="381" spans="2:65" s="1" customFormat="1" ht="24.15" customHeight="1">
      <c r="B381" s="32"/>
      <c r="C381" s="166" t="s">
        <v>626</v>
      </c>
      <c r="D381" s="166" t="s">
        <v>251</v>
      </c>
      <c r="E381" s="167" t="s">
        <v>627</v>
      </c>
      <c r="F381" s="168" t="s">
        <v>628</v>
      </c>
      <c r="G381" s="169" t="s">
        <v>152</v>
      </c>
      <c r="H381" s="170">
        <v>2</v>
      </c>
      <c r="I381" s="171"/>
      <c r="J381" s="172">
        <f>ROUND(I381*H381,2)</f>
        <v>0</v>
      </c>
      <c r="K381" s="168" t="s">
        <v>19</v>
      </c>
      <c r="L381" s="173"/>
      <c r="M381" s="174" t="s">
        <v>19</v>
      </c>
      <c r="N381" s="175" t="s">
        <v>48</v>
      </c>
      <c r="P381" s="137">
        <f>O381*H381</f>
        <v>0</v>
      </c>
      <c r="Q381" s="137">
        <v>1.2999999999999999E-2</v>
      </c>
      <c r="R381" s="137">
        <f>Q381*H381</f>
        <v>2.5999999999999999E-2</v>
      </c>
      <c r="S381" s="137">
        <v>0</v>
      </c>
      <c r="T381" s="138">
        <f>S381*H381</f>
        <v>0</v>
      </c>
      <c r="AR381" s="139" t="s">
        <v>350</v>
      </c>
      <c r="AT381" s="139" t="s">
        <v>251</v>
      </c>
      <c r="AU381" s="139" t="s">
        <v>155</v>
      </c>
      <c r="AY381" s="17" t="s">
        <v>147</v>
      </c>
      <c r="BE381" s="140">
        <f>IF(N381="základní",J381,0)</f>
        <v>0</v>
      </c>
      <c r="BF381" s="140">
        <f>IF(N381="snížená",J381,0)</f>
        <v>0</v>
      </c>
      <c r="BG381" s="140">
        <f>IF(N381="zákl. přenesená",J381,0)</f>
        <v>0</v>
      </c>
      <c r="BH381" s="140">
        <f>IF(N381="sníž. přenesená",J381,0)</f>
        <v>0</v>
      </c>
      <c r="BI381" s="140">
        <f>IF(N381="nulová",J381,0)</f>
        <v>0</v>
      </c>
      <c r="BJ381" s="17" t="s">
        <v>155</v>
      </c>
      <c r="BK381" s="140">
        <f>ROUND(I381*H381,2)</f>
        <v>0</v>
      </c>
      <c r="BL381" s="17" t="s">
        <v>245</v>
      </c>
      <c r="BM381" s="139" t="s">
        <v>629</v>
      </c>
    </row>
    <row r="382" spans="2:65" s="14" customFormat="1" ht="10.199999999999999">
      <c r="B382" s="160"/>
      <c r="D382" s="146" t="s">
        <v>159</v>
      </c>
      <c r="E382" s="161" t="s">
        <v>19</v>
      </c>
      <c r="F382" s="162" t="s">
        <v>630</v>
      </c>
      <c r="H382" s="161" t="s">
        <v>19</v>
      </c>
      <c r="I382" s="163"/>
      <c r="L382" s="160"/>
      <c r="M382" s="164"/>
      <c r="T382" s="165"/>
      <c r="AT382" s="161" t="s">
        <v>159</v>
      </c>
      <c r="AU382" s="161" t="s">
        <v>155</v>
      </c>
      <c r="AV382" s="14" t="s">
        <v>84</v>
      </c>
      <c r="AW382" s="14" t="s">
        <v>36</v>
      </c>
      <c r="AX382" s="14" t="s">
        <v>76</v>
      </c>
      <c r="AY382" s="161" t="s">
        <v>147</v>
      </c>
    </row>
    <row r="383" spans="2:65" s="12" customFormat="1" ht="10.199999999999999">
      <c r="B383" s="145"/>
      <c r="D383" s="146" t="s">
        <v>159</v>
      </c>
      <c r="E383" s="147" t="s">
        <v>19</v>
      </c>
      <c r="F383" s="148" t="s">
        <v>155</v>
      </c>
      <c r="H383" s="149">
        <v>2</v>
      </c>
      <c r="I383" s="150"/>
      <c r="L383" s="145"/>
      <c r="M383" s="151"/>
      <c r="T383" s="152"/>
      <c r="AT383" s="147" t="s">
        <v>159</v>
      </c>
      <c r="AU383" s="147" t="s">
        <v>155</v>
      </c>
      <c r="AV383" s="12" t="s">
        <v>155</v>
      </c>
      <c r="AW383" s="12" t="s">
        <v>36</v>
      </c>
      <c r="AX383" s="12" t="s">
        <v>76</v>
      </c>
      <c r="AY383" s="147" t="s">
        <v>147</v>
      </c>
    </row>
    <row r="384" spans="2:65" s="13" customFormat="1" ht="10.199999999999999">
      <c r="B384" s="153"/>
      <c r="D384" s="146" t="s">
        <v>159</v>
      </c>
      <c r="E384" s="154" t="s">
        <v>19</v>
      </c>
      <c r="F384" s="155" t="s">
        <v>161</v>
      </c>
      <c r="H384" s="156">
        <v>2</v>
      </c>
      <c r="I384" s="157"/>
      <c r="L384" s="153"/>
      <c r="M384" s="158"/>
      <c r="T384" s="159"/>
      <c r="AT384" s="154" t="s">
        <v>159</v>
      </c>
      <c r="AU384" s="154" t="s">
        <v>155</v>
      </c>
      <c r="AV384" s="13" t="s">
        <v>154</v>
      </c>
      <c r="AW384" s="13" t="s">
        <v>36</v>
      </c>
      <c r="AX384" s="13" t="s">
        <v>84</v>
      </c>
      <c r="AY384" s="154" t="s">
        <v>147</v>
      </c>
    </row>
    <row r="385" spans="2:65" s="1" customFormat="1" ht="37.799999999999997" customHeight="1">
      <c r="B385" s="32"/>
      <c r="C385" s="128" t="s">
        <v>631</v>
      </c>
      <c r="D385" s="128" t="s">
        <v>149</v>
      </c>
      <c r="E385" s="129" t="s">
        <v>632</v>
      </c>
      <c r="F385" s="130" t="s">
        <v>633</v>
      </c>
      <c r="G385" s="131" t="s">
        <v>152</v>
      </c>
      <c r="H385" s="132">
        <v>1</v>
      </c>
      <c r="I385" s="133"/>
      <c r="J385" s="134">
        <f>ROUND(I385*H385,2)</f>
        <v>0</v>
      </c>
      <c r="K385" s="130" t="s">
        <v>153</v>
      </c>
      <c r="L385" s="32"/>
      <c r="M385" s="135" t="s">
        <v>19</v>
      </c>
      <c r="N385" s="136" t="s">
        <v>48</v>
      </c>
      <c r="P385" s="137">
        <f>O385*H385</f>
        <v>0</v>
      </c>
      <c r="Q385" s="137">
        <v>0</v>
      </c>
      <c r="R385" s="137">
        <f>Q385*H385</f>
        <v>0</v>
      </c>
      <c r="S385" s="137">
        <v>0</v>
      </c>
      <c r="T385" s="138">
        <f>S385*H385</f>
        <v>0</v>
      </c>
      <c r="AR385" s="139" t="s">
        <v>245</v>
      </c>
      <c r="AT385" s="139" t="s">
        <v>149</v>
      </c>
      <c r="AU385" s="139" t="s">
        <v>155</v>
      </c>
      <c r="AY385" s="17" t="s">
        <v>147</v>
      </c>
      <c r="BE385" s="140">
        <f>IF(N385="základní",J385,0)</f>
        <v>0</v>
      </c>
      <c r="BF385" s="140">
        <f>IF(N385="snížená",J385,0)</f>
        <v>0</v>
      </c>
      <c r="BG385" s="140">
        <f>IF(N385="zákl. přenesená",J385,0)</f>
        <v>0</v>
      </c>
      <c r="BH385" s="140">
        <f>IF(N385="sníž. přenesená",J385,0)</f>
        <v>0</v>
      </c>
      <c r="BI385" s="140">
        <f>IF(N385="nulová",J385,0)</f>
        <v>0</v>
      </c>
      <c r="BJ385" s="17" t="s">
        <v>155</v>
      </c>
      <c r="BK385" s="140">
        <f>ROUND(I385*H385,2)</f>
        <v>0</v>
      </c>
      <c r="BL385" s="17" t="s">
        <v>245</v>
      </c>
      <c r="BM385" s="139" t="s">
        <v>634</v>
      </c>
    </row>
    <row r="386" spans="2:65" s="1" customFormat="1" ht="10.199999999999999">
      <c r="B386" s="32"/>
      <c r="D386" s="141" t="s">
        <v>157</v>
      </c>
      <c r="F386" s="142" t="s">
        <v>635</v>
      </c>
      <c r="I386" s="143"/>
      <c r="L386" s="32"/>
      <c r="M386" s="144"/>
      <c r="T386" s="53"/>
      <c r="AT386" s="17" t="s">
        <v>157</v>
      </c>
      <c r="AU386" s="17" t="s">
        <v>155</v>
      </c>
    </row>
    <row r="387" spans="2:65" s="14" customFormat="1" ht="10.199999999999999">
      <c r="B387" s="160"/>
      <c r="D387" s="146" t="s">
        <v>159</v>
      </c>
      <c r="E387" s="161" t="s">
        <v>19</v>
      </c>
      <c r="F387" s="162" t="s">
        <v>636</v>
      </c>
      <c r="H387" s="161" t="s">
        <v>19</v>
      </c>
      <c r="I387" s="163"/>
      <c r="L387" s="160"/>
      <c r="M387" s="164"/>
      <c r="T387" s="165"/>
      <c r="AT387" s="161" t="s">
        <v>159</v>
      </c>
      <c r="AU387" s="161" t="s">
        <v>155</v>
      </c>
      <c r="AV387" s="14" t="s">
        <v>84</v>
      </c>
      <c r="AW387" s="14" t="s">
        <v>36</v>
      </c>
      <c r="AX387" s="14" t="s">
        <v>76</v>
      </c>
      <c r="AY387" s="161" t="s">
        <v>147</v>
      </c>
    </row>
    <row r="388" spans="2:65" s="12" customFormat="1" ht="10.199999999999999">
      <c r="B388" s="145"/>
      <c r="D388" s="146" t="s">
        <v>159</v>
      </c>
      <c r="E388" s="147" t="s">
        <v>19</v>
      </c>
      <c r="F388" s="148" t="s">
        <v>84</v>
      </c>
      <c r="H388" s="149">
        <v>1</v>
      </c>
      <c r="I388" s="150"/>
      <c r="L388" s="145"/>
      <c r="M388" s="151"/>
      <c r="T388" s="152"/>
      <c r="AT388" s="147" t="s">
        <v>159</v>
      </c>
      <c r="AU388" s="147" t="s">
        <v>155</v>
      </c>
      <c r="AV388" s="12" t="s">
        <v>155</v>
      </c>
      <c r="AW388" s="12" t="s">
        <v>36</v>
      </c>
      <c r="AX388" s="12" t="s">
        <v>76</v>
      </c>
      <c r="AY388" s="147" t="s">
        <v>147</v>
      </c>
    </row>
    <row r="389" spans="2:65" s="13" customFormat="1" ht="10.199999999999999">
      <c r="B389" s="153"/>
      <c r="D389" s="146" t="s">
        <v>159</v>
      </c>
      <c r="E389" s="154" t="s">
        <v>19</v>
      </c>
      <c r="F389" s="155" t="s">
        <v>161</v>
      </c>
      <c r="H389" s="156">
        <v>1</v>
      </c>
      <c r="I389" s="157"/>
      <c r="L389" s="153"/>
      <c r="M389" s="158"/>
      <c r="T389" s="159"/>
      <c r="AT389" s="154" t="s">
        <v>159</v>
      </c>
      <c r="AU389" s="154" t="s">
        <v>155</v>
      </c>
      <c r="AV389" s="13" t="s">
        <v>154</v>
      </c>
      <c r="AW389" s="13" t="s">
        <v>36</v>
      </c>
      <c r="AX389" s="13" t="s">
        <v>84</v>
      </c>
      <c r="AY389" s="154" t="s">
        <v>147</v>
      </c>
    </row>
    <row r="390" spans="2:65" s="1" customFormat="1" ht="33" customHeight="1">
      <c r="B390" s="32"/>
      <c r="C390" s="166" t="s">
        <v>637</v>
      </c>
      <c r="D390" s="166" t="s">
        <v>251</v>
      </c>
      <c r="E390" s="167" t="s">
        <v>638</v>
      </c>
      <c r="F390" s="168" t="s">
        <v>639</v>
      </c>
      <c r="G390" s="169" t="s">
        <v>152</v>
      </c>
      <c r="H390" s="170">
        <v>1</v>
      </c>
      <c r="I390" s="171"/>
      <c r="J390" s="172">
        <f>ROUND(I390*H390,2)</f>
        <v>0</v>
      </c>
      <c r="K390" s="168" t="s">
        <v>153</v>
      </c>
      <c r="L390" s="173"/>
      <c r="M390" s="174" t="s">
        <v>19</v>
      </c>
      <c r="N390" s="175" t="s">
        <v>48</v>
      </c>
      <c r="P390" s="137">
        <f>O390*H390</f>
        <v>0</v>
      </c>
      <c r="Q390" s="137">
        <v>2.1600000000000001E-2</v>
      </c>
      <c r="R390" s="137">
        <f>Q390*H390</f>
        <v>2.1600000000000001E-2</v>
      </c>
      <c r="S390" s="137">
        <v>0</v>
      </c>
      <c r="T390" s="138">
        <f>S390*H390</f>
        <v>0</v>
      </c>
      <c r="AR390" s="139" t="s">
        <v>350</v>
      </c>
      <c r="AT390" s="139" t="s">
        <v>251</v>
      </c>
      <c r="AU390" s="139" t="s">
        <v>155</v>
      </c>
      <c r="AY390" s="17" t="s">
        <v>147</v>
      </c>
      <c r="BE390" s="140">
        <f>IF(N390="základní",J390,0)</f>
        <v>0</v>
      </c>
      <c r="BF390" s="140">
        <f>IF(N390="snížená",J390,0)</f>
        <v>0</v>
      </c>
      <c r="BG390" s="140">
        <f>IF(N390="zákl. přenesená",J390,0)</f>
        <v>0</v>
      </c>
      <c r="BH390" s="140">
        <f>IF(N390="sníž. přenesená",J390,0)</f>
        <v>0</v>
      </c>
      <c r="BI390" s="140">
        <f>IF(N390="nulová",J390,0)</f>
        <v>0</v>
      </c>
      <c r="BJ390" s="17" t="s">
        <v>155</v>
      </c>
      <c r="BK390" s="140">
        <f>ROUND(I390*H390,2)</f>
        <v>0</v>
      </c>
      <c r="BL390" s="17" t="s">
        <v>245</v>
      </c>
      <c r="BM390" s="139" t="s">
        <v>640</v>
      </c>
    </row>
    <row r="391" spans="2:65" s="1" customFormat="1" ht="24.15" customHeight="1">
      <c r="B391" s="32"/>
      <c r="C391" s="128" t="s">
        <v>641</v>
      </c>
      <c r="D391" s="128" t="s">
        <v>149</v>
      </c>
      <c r="E391" s="129" t="s">
        <v>642</v>
      </c>
      <c r="F391" s="130" t="s">
        <v>643</v>
      </c>
      <c r="G391" s="131" t="s">
        <v>152</v>
      </c>
      <c r="H391" s="132">
        <v>3</v>
      </c>
      <c r="I391" s="133"/>
      <c r="J391" s="134">
        <f>ROUND(I391*H391,2)</f>
        <v>0</v>
      </c>
      <c r="K391" s="130" t="s">
        <v>153</v>
      </c>
      <c r="L391" s="32"/>
      <c r="M391" s="135" t="s">
        <v>19</v>
      </c>
      <c r="N391" s="136" t="s">
        <v>48</v>
      </c>
      <c r="P391" s="137">
        <f>O391*H391</f>
        <v>0</v>
      </c>
      <c r="Q391" s="137">
        <v>0</v>
      </c>
      <c r="R391" s="137">
        <f>Q391*H391</f>
        <v>0</v>
      </c>
      <c r="S391" s="137">
        <v>0</v>
      </c>
      <c r="T391" s="138">
        <f>S391*H391</f>
        <v>0</v>
      </c>
      <c r="AR391" s="139" t="s">
        <v>245</v>
      </c>
      <c r="AT391" s="139" t="s">
        <v>149</v>
      </c>
      <c r="AU391" s="139" t="s">
        <v>155</v>
      </c>
      <c r="AY391" s="17" t="s">
        <v>147</v>
      </c>
      <c r="BE391" s="140">
        <f>IF(N391="základní",J391,0)</f>
        <v>0</v>
      </c>
      <c r="BF391" s="140">
        <f>IF(N391="snížená",J391,0)</f>
        <v>0</v>
      </c>
      <c r="BG391" s="140">
        <f>IF(N391="zákl. přenesená",J391,0)</f>
        <v>0</v>
      </c>
      <c r="BH391" s="140">
        <f>IF(N391="sníž. přenesená",J391,0)</f>
        <v>0</v>
      </c>
      <c r="BI391" s="140">
        <f>IF(N391="nulová",J391,0)</f>
        <v>0</v>
      </c>
      <c r="BJ391" s="17" t="s">
        <v>155</v>
      </c>
      <c r="BK391" s="140">
        <f>ROUND(I391*H391,2)</f>
        <v>0</v>
      </c>
      <c r="BL391" s="17" t="s">
        <v>245</v>
      </c>
      <c r="BM391" s="139" t="s">
        <v>644</v>
      </c>
    </row>
    <row r="392" spans="2:65" s="1" customFormat="1" ht="10.199999999999999">
      <c r="B392" s="32"/>
      <c r="D392" s="141" t="s">
        <v>157</v>
      </c>
      <c r="F392" s="142" t="s">
        <v>645</v>
      </c>
      <c r="I392" s="143"/>
      <c r="L392" s="32"/>
      <c r="M392" s="144"/>
      <c r="T392" s="53"/>
      <c r="AT392" s="17" t="s">
        <v>157</v>
      </c>
      <c r="AU392" s="17" t="s">
        <v>155</v>
      </c>
    </row>
    <row r="393" spans="2:65" s="14" customFormat="1" ht="10.199999999999999">
      <c r="B393" s="160"/>
      <c r="D393" s="146" t="s">
        <v>159</v>
      </c>
      <c r="E393" s="161" t="s">
        <v>19</v>
      </c>
      <c r="F393" s="162" t="s">
        <v>646</v>
      </c>
      <c r="H393" s="161" t="s">
        <v>19</v>
      </c>
      <c r="I393" s="163"/>
      <c r="L393" s="160"/>
      <c r="M393" s="164"/>
      <c r="T393" s="165"/>
      <c r="AT393" s="161" t="s">
        <v>159</v>
      </c>
      <c r="AU393" s="161" t="s">
        <v>155</v>
      </c>
      <c r="AV393" s="14" t="s">
        <v>84</v>
      </c>
      <c r="AW393" s="14" t="s">
        <v>36</v>
      </c>
      <c r="AX393" s="14" t="s">
        <v>76</v>
      </c>
      <c r="AY393" s="161" t="s">
        <v>147</v>
      </c>
    </row>
    <row r="394" spans="2:65" s="12" customFormat="1" ht="10.199999999999999">
      <c r="B394" s="145"/>
      <c r="D394" s="146" t="s">
        <v>159</v>
      </c>
      <c r="E394" s="147" t="s">
        <v>19</v>
      </c>
      <c r="F394" s="148" t="s">
        <v>93</v>
      </c>
      <c r="H394" s="149">
        <v>3</v>
      </c>
      <c r="I394" s="150"/>
      <c r="L394" s="145"/>
      <c r="M394" s="151"/>
      <c r="T394" s="152"/>
      <c r="AT394" s="147" t="s">
        <v>159</v>
      </c>
      <c r="AU394" s="147" t="s">
        <v>155</v>
      </c>
      <c r="AV394" s="12" t="s">
        <v>155</v>
      </c>
      <c r="AW394" s="12" t="s">
        <v>36</v>
      </c>
      <c r="AX394" s="12" t="s">
        <v>76</v>
      </c>
      <c r="AY394" s="147" t="s">
        <v>147</v>
      </c>
    </row>
    <row r="395" spans="2:65" s="13" customFormat="1" ht="10.199999999999999">
      <c r="B395" s="153"/>
      <c r="D395" s="146" t="s">
        <v>159</v>
      </c>
      <c r="E395" s="154" t="s">
        <v>19</v>
      </c>
      <c r="F395" s="155" t="s">
        <v>161</v>
      </c>
      <c r="H395" s="156">
        <v>3</v>
      </c>
      <c r="I395" s="157"/>
      <c r="L395" s="153"/>
      <c r="M395" s="158"/>
      <c r="T395" s="159"/>
      <c r="AT395" s="154" t="s">
        <v>159</v>
      </c>
      <c r="AU395" s="154" t="s">
        <v>155</v>
      </c>
      <c r="AV395" s="13" t="s">
        <v>154</v>
      </c>
      <c r="AW395" s="13" t="s">
        <v>36</v>
      </c>
      <c r="AX395" s="13" t="s">
        <v>84</v>
      </c>
      <c r="AY395" s="154" t="s">
        <v>147</v>
      </c>
    </row>
    <row r="396" spans="2:65" s="1" customFormat="1" ht="16.5" customHeight="1">
      <c r="B396" s="32"/>
      <c r="C396" s="166" t="s">
        <v>647</v>
      </c>
      <c r="D396" s="166" t="s">
        <v>251</v>
      </c>
      <c r="E396" s="167" t="s">
        <v>648</v>
      </c>
      <c r="F396" s="168" t="s">
        <v>649</v>
      </c>
      <c r="G396" s="169" t="s">
        <v>152</v>
      </c>
      <c r="H396" s="170">
        <v>3</v>
      </c>
      <c r="I396" s="171"/>
      <c r="J396" s="172">
        <f>ROUND(I396*H396,2)</f>
        <v>0</v>
      </c>
      <c r="K396" s="168" t="s">
        <v>153</v>
      </c>
      <c r="L396" s="173"/>
      <c r="M396" s="174" t="s">
        <v>19</v>
      </c>
      <c r="N396" s="175" t="s">
        <v>48</v>
      </c>
      <c r="P396" s="137">
        <f>O396*H396</f>
        <v>0</v>
      </c>
      <c r="Q396" s="137">
        <v>2.2000000000000001E-3</v>
      </c>
      <c r="R396" s="137">
        <f>Q396*H396</f>
        <v>6.6E-3</v>
      </c>
      <c r="S396" s="137">
        <v>0</v>
      </c>
      <c r="T396" s="138">
        <f>S396*H396</f>
        <v>0</v>
      </c>
      <c r="AR396" s="139" t="s">
        <v>350</v>
      </c>
      <c r="AT396" s="139" t="s">
        <v>251</v>
      </c>
      <c r="AU396" s="139" t="s">
        <v>155</v>
      </c>
      <c r="AY396" s="17" t="s">
        <v>147</v>
      </c>
      <c r="BE396" s="140">
        <f>IF(N396="základní",J396,0)</f>
        <v>0</v>
      </c>
      <c r="BF396" s="140">
        <f>IF(N396="snížená",J396,0)</f>
        <v>0</v>
      </c>
      <c r="BG396" s="140">
        <f>IF(N396="zákl. přenesená",J396,0)</f>
        <v>0</v>
      </c>
      <c r="BH396" s="140">
        <f>IF(N396="sníž. přenesená",J396,0)</f>
        <v>0</v>
      </c>
      <c r="BI396" s="140">
        <f>IF(N396="nulová",J396,0)</f>
        <v>0</v>
      </c>
      <c r="BJ396" s="17" t="s">
        <v>155</v>
      </c>
      <c r="BK396" s="140">
        <f>ROUND(I396*H396,2)</f>
        <v>0</v>
      </c>
      <c r="BL396" s="17" t="s">
        <v>245</v>
      </c>
      <c r="BM396" s="139" t="s">
        <v>650</v>
      </c>
    </row>
    <row r="397" spans="2:65" s="1" customFormat="1" ht="24.15" customHeight="1">
      <c r="B397" s="32"/>
      <c r="C397" s="128" t="s">
        <v>651</v>
      </c>
      <c r="D397" s="128" t="s">
        <v>149</v>
      </c>
      <c r="E397" s="129" t="s">
        <v>652</v>
      </c>
      <c r="F397" s="130" t="s">
        <v>653</v>
      </c>
      <c r="G397" s="131" t="s">
        <v>152</v>
      </c>
      <c r="H397" s="132">
        <v>2</v>
      </c>
      <c r="I397" s="133"/>
      <c r="J397" s="134">
        <f>ROUND(I397*H397,2)</f>
        <v>0</v>
      </c>
      <c r="K397" s="130" t="s">
        <v>153</v>
      </c>
      <c r="L397" s="32"/>
      <c r="M397" s="135" t="s">
        <v>19</v>
      </c>
      <c r="N397" s="136" t="s">
        <v>48</v>
      </c>
      <c r="P397" s="137">
        <f>O397*H397</f>
        <v>0</v>
      </c>
      <c r="Q397" s="137">
        <v>0</v>
      </c>
      <c r="R397" s="137">
        <f>Q397*H397</f>
        <v>0</v>
      </c>
      <c r="S397" s="137">
        <v>0</v>
      </c>
      <c r="T397" s="138">
        <f>S397*H397</f>
        <v>0</v>
      </c>
      <c r="AR397" s="139" t="s">
        <v>245</v>
      </c>
      <c r="AT397" s="139" t="s">
        <v>149</v>
      </c>
      <c r="AU397" s="139" t="s">
        <v>155</v>
      </c>
      <c r="AY397" s="17" t="s">
        <v>147</v>
      </c>
      <c r="BE397" s="140">
        <f>IF(N397="základní",J397,0)</f>
        <v>0</v>
      </c>
      <c r="BF397" s="140">
        <f>IF(N397="snížená",J397,0)</f>
        <v>0</v>
      </c>
      <c r="BG397" s="140">
        <f>IF(N397="zákl. přenesená",J397,0)</f>
        <v>0</v>
      </c>
      <c r="BH397" s="140">
        <f>IF(N397="sníž. přenesená",J397,0)</f>
        <v>0</v>
      </c>
      <c r="BI397" s="140">
        <f>IF(N397="nulová",J397,0)</f>
        <v>0</v>
      </c>
      <c r="BJ397" s="17" t="s">
        <v>155</v>
      </c>
      <c r="BK397" s="140">
        <f>ROUND(I397*H397,2)</f>
        <v>0</v>
      </c>
      <c r="BL397" s="17" t="s">
        <v>245</v>
      </c>
      <c r="BM397" s="139" t="s">
        <v>654</v>
      </c>
    </row>
    <row r="398" spans="2:65" s="1" customFormat="1" ht="10.199999999999999">
      <c r="B398" s="32"/>
      <c r="D398" s="141" t="s">
        <v>157</v>
      </c>
      <c r="F398" s="142" t="s">
        <v>655</v>
      </c>
      <c r="I398" s="143"/>
      <c r="L398" s="32"/>
      <c r="M398" s="144"/>
      <c r="T398" s="53"/>
      <c r="AT398" s="17" t="s">
        <v>157</v>
      </c>
      <c r="AU398" s="17" t="s">
        <v>155</v>
      </c>
    </row>
    <row r="399" spans="2:65" s="14" customFormat="1" ht="10.199999999999999">
      <c r="B399" s="160"/>
      <c r="D399" s="146" t="s">
        <v>159</v>
      </c>
      <c r="E399" s="161" t="s">
        <v>19</v>
      </c>
      <c r="F399" s="162" t="s">
        <v>630</v>
      </c>
      <c r="H399" s="161" t="s">
        <v>19</v>
      </c>
      <c r="I399" s="163"/>
      <c r="L399" s="160"/>
      <c r="M399" s="164"/>
      <c r="T399" s="165"/>
      <c r="AT399" s="161" t="s">
        <v>159</v>
      </c>
      <c r="AU399" s="161" t="s">
        <v>155</v>
      </c>
      <c r="AV399" s="14" t="s">
        <v>84</v>
      </c>
      <c r="AW399" s="14" t="s">
        <v>36</v>
      </c>
      <c r="AX399" s="14" t="s">
        <v>76</v>
      </c>
      <c r="AY399" s="161" t="s">
        <v>147</v>
      </c>
    </row>
    <row r="400" spans="2:65" s="12" customFormat="1" ht="10.199999999999999">
      <c r="B400" s="145"/>
      <c r="D400" s="146" t="s">
        <v>159</v>
      </c>
      <c r="E400" s="147" t="s">
        <v>19</v>
      </c>
      <c r="F400" s="148" t="s">
        <v>155</v>
      </c>
      <c r="H400" s="149">
        <v>2</v>
      </c>
      <c r="I400" s="150"/>
      <c r="L400" s="145"/>
      <c r="M400" s="151"/>
      <c r="T400" s="152"/>
      <c r="AT400" s="147" t="s">
        <v>159</v>
      </c>
      <c r="AU400" s="147" t="s">
        <v>155</v>
      </c>
      <c r="AV400" s="12" t="s">
        <v>155</v>
      </c>
      <c r="AW400" s="12" t="s">
        <v>36</v>
      </c>
      <c r="AX400" s="12" t="s">
        <v>76</v>
      </c>
      <c r="AY400" s="147" t="s">
        <v>147</v>
      </c>
    </row>
    <row r="401" spans="2:65" s="13" customFormat="1" ht="10.199999999999999">
      <c r="B401" s="153"/>
      <c r="D401" s="146" t="s">
        <v>159</v>
      </c>
      <c r="E401" s="154" t="s">
        <v>19</v>
      </c>
      <c r="F401" s="155" t="s">
        <v>161</v>
      </c>
      <c r="H401" s="156">
        <v>2</v>
      </c>
      <c r="I401" s="157"/>
      <c r="L401" s="153"/>
      <c r="M401" s="158"/>
      <c r="T401" s="159"/>
      <c r="AT401" s="154" t="s">
        <v>159</v>
      </c>
      <c r="AU401" s="154" t="s">
        <v>155</v>
      </c>
      <c r="AV401" s="13" t="s">
        <v>154</v>
      </c>
      <c r="AW401" s="13" t="s">
        <v>36</v>
      </c>
      <c r="AX401" s="13" t="s">
        <v>84</v>
      </c>
      <c r="AY401" s="154" t="s">
        <v>147</v>
      </c>
    </row>
    <row r="402" spans="2:65" s="1" customFormat="1" ht="16.5" customHeight="1">
      <c r="B402" s="32"/>
      <c r="C402" s="166" t="s">
        <v>656</v>
      </c>
      <c r="D402" s="166" t="s">
        <v>251</v>
      </c>
      <c r="E402" s="167" t="s">
        <v>657</v>
      </c>
      <c r="F402" s="168" t="s">
        <v>658</v>
      </c>
      <c r="G402" s="169" t="s">
        <v>152</v>
      </c>
      <c r="H402" s="170">
        <v>2</v>
      </c>
      <c r="I402" s="171"/>
      <c r="J402" s="172">
        <f>ROUND(I402*H402,2)</f>
        <v>0</v>
      </c>
      <c r="K402" s="168" t="s">
        <v>153</v>
      </c>
      <c r="L402" s="173"/>
      <c r="M402" s="174" t="s">
        <v>19</v>
      </c>
      <c r="N402" s="175" t="s">
        <v>48</v>
      </c>
      <c r="P402" s="137">
        <f>O402*H402</f>
        <v>0</v>
      </c>
      <c r="Q402" s="137">
        <v>2.2000000000000001E-3</v>
      </c>
      <c r="R402" s="137">
        <f>Q402*H402</f>
        <v>4.4000000000000003E-3</v>
      </c>
      <c r="S402" s="137">
        <v>0</v>
      </c>
      <c r="T402" s="138">
        <f>S402*H402</f>
        <v>0</v>
      </c>
      <c r="AR402" s="139" t="s">
        <v>350</v>
      </c>
      <c r="AT402" s="139" t="s">
        <v>251</v>
      </c>
      <c r="AU402" s="139" t="s">
        <v>155</v>
      </c>
      <c r="AY402" s="17" t="s">
        <v>147</v>
      </c>
      <c r="BE402" s="140">
        <f>IF(N402="základní",J402,0)</f>
        <v>0</v>
      </c>
      <c r="BF402" s="140">
        <f>IF(N402="snížená",J402,0)</f>
        <v>0</v>
      </c>
      <c r="BG402" s="140">
        <f>IF(N402="zákl. přenesená",J402,0)</f>
        <v>0</v>
      </c>
      <c r="BH402" s="140">
        <f>IF(N402="sníž. přenesená",J402,0)</f>
        <v>0</v>
      </c>
      <c r="BI402" s="140">
        <f>IF(N402="nulová",J402,0)</f>
        <v>0</v>
      </c>
      <c r="BJ402" s="17" t="s">
        <v>155</v>
      </c>
      <c r="BK402" s="140">
        <f>ROUND(I402*H402,2)</f>
        <v>0</v>
      </c>
      <c r="BL402" s="17" t="s">
        <v>245</v>
      </c>
      <c r="BM402" s="139" t="s">
        <v>659</v>
      </c>
    </row>
    <row r="403" spans="2:65" s="1" customFormat="1" ht="24.15" customHeight="1">
      <c r="B403" s="32"/>
      <c r="C403" s="128" t="s">
        <v>660</v>
      </c>
      <c r="D403" s="128" t="s">
        <v>149</v>
      </c>
      <c r="E403" s="129" t="s">
        <v>661</v>
      </c>
      <c r="F403" s="130" t="s">
        <v>662</v>
      </c>
      <c r="G403" s="131" t="s">
        <v>152</v>
      </c>
      <c r="H403" s="132">
        <v>6</v>
      </c>
      <c r="I403" s="133"/>
      <c r="J403" s="134">
        <f>ROUND(I403*H403,2)</f>
        <v>0</v>
      </c>
      <c r="K403" s="130" t="s">
        <v>153</v>
      </c>
      <c r="L403" s="32"/>
      <c r="M403" s="135" t="s">
        <v>19</v>
      </c>
      <c r="N403" s="136" t="s">
        <v>48</v>
      </c>
      <c r="P403" s="137">
        <f>O403*H403</f>
        <v>0</v>
      </c>
      <c r="Q403" s="137">
        <v>0</v>
      </c>
      <c r="R403" s="137">
        <f>Q403*H403</f>
        <v>0</v>
      </c>
      <c r="S403" s="137">
        <v>2.4E-2</v>
      </c>
      <c r="T403" s="138">
        <f>S403*H403</f>
        <v>0.14400000000000002</v>
      </c>
      <c r="AR403" s="139" t="s">
        <v>245</v>
      </c>
      <c r="AT403" s="139" t="s">
        <v>149</v>
      </c>
      <c r="AU403" s="139" t="s">
        <v>155</v>
      </c>
      <c r="AY403" s="17" t="s">
        <v>147</v>
      </c>
      <c r="BE403" s="140">
        <f>IF(N403="základní",J403,0)</f>
        <v>0</v>
      </c>
      <c r="BF403" s="140">
        <f>IF(N403="snížená",J403,0)</f>
        <v>0</v>
      </c>
      <c r="BG403" s="140">
        <f>IF(N403="zákl. přenesená",J403,0)</f>
        <v>0</v>
      </c>
      <c r="BH403" s="140">
        <f>IF(N403="sníž. přenesená",J403,0)</f>
        <v>0</v>
      </c>
      <c r="BI403" s="140">
        <f>IF(N403="nulová",J403,0)</f>
        <v>0</v>
      </c>
      <c r="BJ403" s="17" t="s">
        <v>155</v>
      </c>
      <c r="BK403" s="140">
        <f>ROUND(I403*H403,2)</f>
        <v>0</v>
      </c>
      <c r="BL403" s="17" t="s">
        <v>245</v>
      </c>
      <c r="BM403" s="139" t="s">
        <v>663</v>
      </c>
    </row>
    <row r="404" spans="2:65" s="1" customFormat="1" ht="10.199999999999999">
      <c r="B404" s="32"/>
      <c r="D404" s="141" t="s">
        <v>157</v>
      </c>
      <c r="F404" s="142" t="s">
        <v>664</v>
      </c>
      <c r="I404" s="143"/>
      <c r="L404" s="32"/>
      <c r="M404" s="144"/>
      <c r="T404" s="53"/>
      <c r="AT404" s="17" t="s">
        <v>157</v>
      </c>
      <c r="AU404" s="17" t="s">
        <v>155</v>
      </c>
    </row>
    <row r="405" spans="2:65" s="12" customFormat="1" ht="10.199999999999999">
      <c r="B405" s="145"/>
      <c r="D405" s="146" t="s">
        <v>159</v>
      </c>
      <c r="E405" s="147" t="s">
        <v>19</v>
      </c>
      <c r="F405" s="148" t="s">
        <v>188</v>
      </c>
      <c r="H405" s="149">
        <v>6</v>
      </c>
      <c r="I405" s="150"/>
      <c r="L405" s="145"/>
      <c r="M405" s="151"/>
      <c r="T405" s="152"/>
      <c r="AT405" s="147" t="s">
        <v>159</v>
      </c>
      <c r="AU405" s="147" t="s">
        <v>155</v>
      </c>
      <c r="AV405" s="12" t="s">
        <v>155</v>
      </c>
      <c r="AW405" s="12" t="s">
        <v>36</v>
      </c>
      <c r="AX405" s="12" t="s">
        <v>76</v>
      </c>
      <c r="AY405" s="147" t="s">
        <v>147</v>
      </c>
    </row>
    <row r="406" spans="2:65" s="13" customFormat="1" ht="10.199999999999999">
      <c r="B406" s="153"/>
      <c r="D406" s="146" t="s">
        <v>159</v>
      </c>
      <c r="E406" s="154" t="s">
        <v>19</v>
      </c>
      <c r="F406" s="155" t="s">
        <v>161</v>
      </c>
      <c r="H406" s="156">
        <v>6</v>
      </c>
      <c r="I406" s="157"/>
      <c r="L406" s="153"/>
      <c r="M406" s="158"/>
      <c r="T406" s="159"/>
      <c r="AT406" s="154" t="s">
        <v>159</v>
      </c>
      <c r="AU406" s="154" t="s">
        <v>155</v>
      </c>
      <c r="AV406" s="13" t="s">
        <v>154</v>
      </c>
      <c r="AW406" s="13" t="s">
        <v>36</v>
      </c>
      <c r="AX406" s="13" t="s">
        <v>84</v>
      </c>
      <c r="AY406" s="154" t="s">
        <v>147</v>
      </c>
    </row>
    <row r="407" spans="2:65" s="1" customFormat="1" ht="24.15" customHeight="1">
      <c r="B407" s="32"/>
      <c r="C407" s="128" t="s">
        <v>665</v>
      </c>
      <c r="D407" s="128" t="s">
        <v>149</v>
      </c>
      <c r="E407" s="129" t="s">
        <v>666</v>
      </c>
      <c r="F407" s="130" t="s">
        <v>667</v>
      </c>
      <c r="G407" s="131" t="s">
        <v>152</v>
      </c>
      <c r="H407" s="132">
        <v>1</v>
      </c>
      <c r="I407" s="133"/>
      <c r="J407" s="134">
        <f>ROUND(I407*H407,2)</f>
        <v>0</v>
      </c>
      <c r="K407" s="130" t="s">
        <v>19</v>
      </c>
      <c r="L407" s="32"/>
      <c r="M407" s="135" t="s">
        <v>19</v>
      </c>
      <c r="N407" s="136" t="s">
        <v>48</v>
      </c>
      <c r="P407" s="137">
        <f>O407*H407</f>
        <v>0</v>
      </c>
      <c r="Q407" s="137">
        <v>0</v>
      </c>
      <c r="R407" s="137">
        <f>Q407*H407</f>
        <v>0</v>
      </c>
      <c r="S407" s="137">
        <v>0</v>
      </c>
      <c r="T407" s="138">
        <f>S407*H407</f>
        <v>0</v>
      </c>
      <c r="AR407" s="139" t="s">
        <v>245</v>
      </c>
      <c r="AT407" s="139" t="s">
        <v>149</v>
      </c>
      <c r="AU407" s="139" t="s">
        <v>155</v>
      </c>
      <c r="AY407" s="17" t="s">
        <v>147</v>
      </c>
      <c r="BE407" s="140">
        <f>IF(N407="základní",J407,0)</f>
        <v>0</v>
      </c>
      <c r="BF407" s="140">
        <f>IF(N407="snížená",J407,0)</f>
        <v>0</v>
      </c>
      <c r="BG407" s="140">
        <f>IF(N407="zákl. přenesená",J407,0)</f>
        <v>0</v>
      </c>
      <c r="BH407" s="140">
        <f>IF(N407="sníž. přenesená",J407,0)</f>
        <v>0</v>
      </c>
      <c r="BI407" s="140">
        <f>IF(N407="nulová",J407,0)</f>
        <v>0</v>
      </c>
      <c r="BJ407" s="17" t="s">
        <v>155</v>
      </c>
      <c r="BK407" s="140">
        <f>ROUND(I407*H407,2)</f>
        <v>0</v>
      </c>
      <c r="BL407" s="17" t="s">
        <v>245</v>
      </c>
      <c r="BM407" s="139" t="s">
        <v>668</v>
      </c>
    </row>
    <row r="408" spans="2:65" s="14" customFormat="1" ht="10.199999999999999">
      <c r="B408" s="160"/>
      <c r="D408" s="146" t="s">
        <v>159</v>
      </c>
      <c r="E408" s="161" t="s">
        <v>19</v>
      </c>
      <c r="F408" s="162" t="s">
        <v>669</v>
      </c>
      <c r="H408" s="161" t="s">
        <v>19</v>
      </c>
      <c r="I408" s="163"/>
      <c r="L408" s="160"/>
      <c r="M408" s="164"/>
      <c r="T408" s="165"/>
      <c r="AT408" s="161" t="s">
        <v>159</v>
      </c>
      <c r="AU408" s="161" t="s">
        <v>155</v>
      </c>
      <c r="AV408" s="14" t="s">
        <v>84</v>
      </c>
      <c r="AW408" s="14" t="s">
        <v>36</v>
      </c>
      <c r="AX408" s="14" t="s">
        <v>76</v>
      </c>
      <c r="AY408" s="161" t="s">
        <v>147</v>
      </c>
    </row>
    <row r="409" spans="2:65" s="12" customFormat="1" ht="10.199999999999999">
      <c r="B409" s="145"/>
      <c r="D409" s="146" t="s">
        <v>159</v>
      </c>
      <c r="E409" s="147" t="s">
        <v>19</v>
      </c>
      <c r="F409" s="148" t="s">
        <v>84</v>
      </c>
      <c r="H409" s="149">
        <v>1</v>
      </c>
      <c r="I409" s="150"/>
      <c r="L409" s="145"/>
      <c r="M409" s="151"/>
      <c r="T409" s="152"/>
      <c r="AT409" s="147" t="s">
        <v>159</v>
      </c>
      <c r="AU409" s="147" t="s">
        <v>155</v>
      </c>
      <c r="AV409" s="12" t="s">
        <v>155</v>
      </c>
      <c r="AW409" s="12" t="s">
        <v>36</v>
      </c>
      <c r="AX409" s="12" t="s">
        <v>76</v>
      </c>
      <c r="AY409" s="147" t="s">
        <v>147</v>
      </c>
    </row>
    <row r="410" spans="2:65" s="13" customFormat="1" ht="10.199999999999999">
      <c r="B410" s="153"/>
      <c r="D410" s="146" t="s">
        <v>159</v>
      </c>
      <c r="E410" s="154" t="s">
        <v>19</v>
      </c>
      <c r="F410" s="155" t="s">
        <v>161</v>
      </c>
      <c r="H410" s="156">
        <v>1</v>
      </c>
      <c r="I410" s="157"/>
      <c r="L410" s="153"/>
      <c r="M410" s="158"/>
      <c r="T410" s="159"/>
      <c r="AT410" s="154" t="s">
        <v>159</v>
      </c>
      <c r="AU410" s="154" t="s">
        <v>155</v>
      </c>
      <c r="AV410" s="13" t="s">
        <v>154</v>
      </c>
      <c r="AW410" s="13" t="s">
        <v>36</v>
      </c>
      <c r="AX410" s="13" t="s">
        <v>84</v>
      </c>
      <c r="AY410" s="154" t="s">
        <v>147</v>
      </c>
    </row>
    <row r="411" spans="2:65" s="1" customFormat="1" ht="24.15" customHeight="1">
      <c r="B411" s="32"/>
      <c r="C411" s="166" t="s">
        <v>670</v>
      </c>
      <c r="D411" s="166" t="s">
        <v>251</v>
      </c>
      <c r="E411" s="167" t="s">
        <v>671</v>
      </c>
      <c r="F411" s="168" t="s">
        <v>672</v>
      </c>
      <c r="G411" s="169" t="s">
        <v>152</v>
      </c>
      <c r="H411" s="170">
        <v>1</v>
      </c>
      <c r="I411" s="171"/>
      <c r="J411" s="172">
        <f>ROUND(I411*H411,2)</f>
        <v>0</v>
      </c>
      <c r="K411" s="168" t="s">
        <v>153</v>
      </c>
      <c r="L411" s="173"/>
      <c r="M411" s="174" t="s">
        <v>19</v>
      </c>
      <c r="N411" s="175" t="s">
        <v>48</v>
      </c>
      <c r="P411" s="137">
        <f>O411*H411</f>
        <v>0</v>
      </c>
      <c r="Q411" s="137">
        <v>1.8500000000000001E-3</v>
      </c>
      <c r="R411" s="137">
        <f>Q411*H411</f>
        <v>1.8500000000000001E-3</v>
      </c>
      <c r="S411" s="137">
        <v>0</v>
      </c>
      <c r="T411" s="138">
        <f>S411*H411</f>
        <v>0</v>
      </c>
      <c r="AR411" s="139" t="s">
        <v>350</v>
      </c>
      <c r="AT411" s="139" t="s">
        <v>251</v>
      </c>
      <c r="AU411" s="139" t="s">
        <v>155</v>
      </c>
      <c r="AY411" s="17" t="s">
        <v>147</v>
      </c>
      <c r="BE411" s="140">
        <f>IF(N411="základní",J411,0)</f>
        <v>0</v>
      </c>
      <c r="BF411" s="140">
        <f>IF(N411="snížená",J411,0)</f>
        <v>0</v>
      </c>
      <c r="BG411" s="140">
        <f>IF(N411="zákl. přenesená",J411,0)</f>
        <v>0</v>
      </c>
      <c r="BH411" s="140">
        <f>IF(N411="sníž. přenesená",J411,0)</f>
        <v>0</v>
      </c>
      <c r="BI411" s="140">
        <f>IF(N411="nulová",J411,0)</f>
        <v>0</v>
      </c>
      <c r="BJ411" s="17" t="s">
        <v>155</v>
      </c>
      <c r="BK411" s="140">
        <f>ROUND(I411*H411,2)</f>
        <v>0</v>
      </c>
      <c r="BL411" s="17" t="s">
        <v>245</v>
      </c>
      <c r="BM411" s="139" t="s">
        <v>673</v>
      </c>
    </row>
    <row r="412" spans="2:65" s="1" customFormat="1" ht="37.799999999999997" customHeight="1">
      <c r="B412" s="32"/>
      <c r="C412" s="128" t="s">
        <v>674</v>
      </c>
      <c r="D412" s="128" t="s">
        <v>149</v>
      </c>
      <c r="E412" s="129" t="s">
        <v>675</v>
      </c>
      <c r="F412" s="130" t="s">
        <v>676</v>
      </c>
      <c r="G412" s="131" t="s">
        <v>152</v>
      </c>
      <c r="H412" s="132">
        <v>1</v>
      </c>
      <c r="I412" s="133"/>
      <c r="J412" s="134">
        <f>ROUND(I412*H412,2)</f>
        <v>0</v>
      </c>
      <c r="K412" s="130" t="s">
        <v>153</v>
      </c>
      <c r="L412" s="32"/>
      <c r="M412" s="135" t="s">
        <v>19</v>
      </c>
      <c r="N412" s="136" t="s">
        <v>48</v>
      </c>
      <c r="P412" s="137">
        <f>O412*H412</f>
        <v>0</v>
      </c>
      <c r="Q412" s="137">
        <v>0</v>
      </c>
      <c r="R412" s="137">
        <f>Q412*H412</f>
        <v>0</v>
      </c>
      <c r="S412" s="137">
        <v>0.17399999999999999</v>
      </c>
      <c r="T412" s="138">
        <f>S412*H412</f>
        <v>0.17399999999999999</v>
      </c>
      <c r="AR412" s="139" t="s">
        <v>245</v>
      </c>
      <c r="AT412" s="139" t="s">
        <v>149</v>
      </c>
      <c r="AU412" s="139" t="s">
        <v>155</v>
      </c>
      <c r="AY412" s="17" t="s">
        <v>147</v>
      </c>
      <c r="BE412" s="140">
        <f>IF(N412="základní",J412,0)</f>
        <v>0</v>
      </c>
      <c r="BF412" s="140">
        <f>IF(N412="snížená",J412,0)</f>
        <v>0</v>
      </c>
      <c r="BG412" s="140">
        <f>IF(N412="zákl. přenesená",J412,0)</f>
        <v>0</v>
      </c>
      <c r="BH412" s="140">
        <f>IF(N412="sníž. přenesená",J412,0)</f>
        <v>0</v>
      </c>
      <c r="BI412" s="140">
        <f>IF(N412="nulová",J412,0)</f>
        <v>0</v>
      </c>
      <c r="BJ412" s="17" t="s">
        <v>155</v>
      </c>
      <c r="BK412" s="140">
        <f>ROUND(I412*H412,2)</f>
        <v>0</v>
      </c>
      <c r="BL412" s="17" t="s">
        <v>245</v>
      </c>
      <c r="BM412" s="139" t="s">
        <v>677</v>
      </c>
    </row>
    <row r="413" spans="2:65" s="1" customFormat="1" ht="10.199999999999999">
      <c r="B413" s="32"/>
      <c r="D413" s="141" t="s">
        <v>157</v>
      </c>
      <c r="F413" s="142" t="s">
        <v>678</v>
      </c>
      <c r="I413" s="143"/>
      <c r="L413" s="32"/>
      <c r="M413" s="144"/>
      <c r="T413" s="53"/>
      <c r="AT413" s="17" t="s">
        <v>157</v>
      </c>
      <c r="AU413" s="17" t="s">
        <v>155</v>
      </c>
    </row>
    <row r="414" spans="2:65" s="1" customFormat="1" ht="21.75" customHeight="1">
      <c r="B414" s="32"/>
      <c r="C414" s="128" t="s">
        <v>679</v>
      </c>
      <c r="D414" s="128" t="s">
        <v>149</v>
      </c>
      <c r="E414" s="129" t="s">
        <v>680</v>
      </c>
      <c r="F414" s="130" t="s">
        <v>681</v>
      </c>
      <c r="G414" s="131" t="s">
        <v>152</v>
      </c>
      <c r="H414" s="132">
        <v>1</v>
      </c>
      <c r="I414" s="133"/>
      <c r="J414" s="134">
        <f>ROUND(I414*H414,2)</f>
        <v>0</v>
      </c>
      <c r="K414" s="130" t="s">
        <v>153</v>
      </c>
      <c r="L414" s="32"/>
      <c r="M414" s="135" t="s">
        <v>19</v>
      </c>
      <c r="N414" s="136" t="s">
        <v>48</v>
      </c>
      <c r="P414" s="137">
        <f>O414*H414</f>
        <v>0</v>
      </c>
      <c r="Q414" s="137">
        <v>0</v>
      </c>
      <c r="R414" s="137">
        <f>Q414*H414</f>
        <v>0</v>
      </c>
      <c r="S414" s="137">
        <v>8.8099999999999998E-2</v>
      </c>
      <c r="T414" s="138">
        <f>S414*H414</f>
        <v>8.8099999999999998E-2</v>
      </c>
      <c r="AR414" s="139" t="s">
        <v>245</v>
      </c>
      <c r="AT414" s="139" t="s">
        <v>149</v>
      </c>
      <c r="AU414" s="139" t="s">
        <v>155</v>
      </c>
      <c r="AY414" s="17" t="s">
        <v>147</v>
      </c>
      <c r="BE414" s="140">
        <f>IF(N414="základní",J414,0)</f>
        <v>0</v>
      </c>
      <c r="BF414" s="140">
        <f>IF(N414="snížená",J414,0)</f>
        <v>0</v>
      </c>
      <c r="BG414" s="140">
        <f>IF(N414="zákl. přenesená",J414,0)</f>
        <v>0</v>
      </c>
      <c r="BH414" s="140">
        <f>IF(N414="sníž. přenesená",J414,0)</f>
        <v>0</v>
      </c>
      <c r="BI414" s="140">
        <f>IF(N414="nulová",J414,0)</f>
        <v>0</v>
      </c>
      <c r="BJ414" s="17" t="s">
        <v>155</v>
      </c>
      <c r="BK414" s="140">
        <f>ROUND(I414*H414,2)</f>
        <v>0</v>
      </c>
      <c r="BL414" s="17" t="s">
        <v>245</v>
      </c>
      <c r="BM414" s="139" t="s">
        <v>682</v>
      </c>
    </row>
    <row r="415" spans="2:65" s="1" customFormat="1" ht="10.199999999999999">
      <c r="B415" s="32"/>
      <c r="D415" s="141" t="s">
        <v>157</v>
      </c>
      <c r="F415" s="142" t="s">
        <v>683</v>
      </c>
      <c r="I415" s="143"/>
      <c r="L415" s="32"/>
      <c r="M415" s="144"/>
      <c r="T415" s="53"/>
      <c r="AT415" s="17" t="s">
        <v>157</v>
      </c>
      <c r="AU415" s="17" t="s">
        <v>155</v>
      </c>
    </row>
    <row r="416" spans="2:65" s="12" customFormat="1" ht="10.199999999999999">
      <c r="B416" s="145"/>
      <c r="D416" s="146" t="s">
        <v>159</v>
      </c>
      <c r="E416" s="147" t="s">
        <v>19</v>
      </c>
      <c r="F416" s="148" t="s">
        <v>684</v>
      </c>
      <c r="H416" s="149">
        <v>1</v>
      </c>
      <c r="I416" s="150"/>
      <c r="L416" s="145"/>
      <c r="M416" s="151"/>
      <c r="T416" s="152"/>
      <c r="AT416" s="147" t="s">
        <v>159</v>
      </c>
      <c r="AU416" s="147" t="s">
        <v>155</v>
      </c>
      <c r="AV416" s="12" t="s">
        <v>155</v>
      </c>
      <c r="AW416" s="12" t="s">
        <v>36</v>
      </c>
      <c r="AX416" s="12" t="s">
        <v>76</v>
      </c>
      <c r="AY416" s="147" t="s">
        <v>147</v>
      </c>
    </row>
    <row r="417" spans="2:65" s="13" customFormat="1" ht="10.199999999999999">
      <c r="B417" s="153"/>
      <c r="D417" s="146" t="s">
        <v>159</v>
      </c>
      <c r="E417" s="154" t="s">
        <v>19</v>
      </c>
      <c r="F417" s="155" t="s">
        <v>161</v>
      </c>
      <c r="H417" s="156">
        <v>1</v>
      </c>
      <c r="I417" s="157"/>
      <c r="L417" s="153"/>
      <c r="M417" s="158"/>
      <c r="T417" s="159"/>
      <c r="AT417" s="154" t="s">
        <v>159</v>
      </c>
      <c r="AU417" s="154" t="s">
        <v>155</v>
      </c>
      <c r="AV417" s="13" t="s">
        <v>154</v>
      </c>
      <c r="AW417" s="13" t="s">
        <v>36</v>
      </c>
      <c r="AX417" s="13" t="s">
        <v>84</v>
      </c>
      <c r="AY417" s="154" t="s">
        <v>147</v>
      </c>
    </row>
    <row r="418" spans="2:65" s="1" customFormat="1" ht="21.75" customHeight="1">
      <c r="B418" s="32"/>
      <c r="C418" s="128" t="s">
        <v>685</v>
      </c>
      <c r="D418" s="128" t="s">
        <v>149</v>
      </c>
      <c r="E418" s="129" t="s">
        <v>686</v>
      </c>
      <c r="F418" s="130" t="s">
        <v>687</v>
      </c>
      <c r="G418" s="131" t="s">
        <v>152</v>
      </c>
      <c r="H418" s="132">
        <v>1</v>
      </c>
      <c r="I418" s="133"/>
      <c r="J418" s="134">
        <f>ROUND(I418*H418,2)</f>
        <v>0</v>
      </c>
      <c r="K418" s="130" t="s">
        <v>153</v>
      </c>
      <c r="L418" s="32"/>
      <c r="M418" s="135" t="s">
        <v>19</v>
      </c>
      <c r="N418" s="136" t="s">
        <v>48</v>
      </c>
      <c r="P418" s="137">
        <f>O418*H418</f>
        <v>0</v>
      </c>
      <c r="Q418" s="137">
        <v>0</v>
      </c>
      <c r="R418" s="137">
        <f>Q418*H418</f>
        <v>0</v>
      </c>
      <c r="S418" s="137">
        <v>0.1104</v>
      </c>
      <c r="T418" s="138">
        <f>S418*H418</f>
        <v>0.1104</v>
      </c>
      <c r="AR418" s="139" t="s">
        <v>245</v>
      </c>
      <c r="AT418" s="139" t="s">
        <v>149</v>
      </c>
      <c r="AU418" s="139" t="s">
        <v>155</v>
      </c>
      <c r="AY418" s="17" t="s">
        <v>147</v>
      </c>
      <c r="BE418" s="140">
        <f>IF(N418="základní",J418,0)</f>
        <v>0</v>
      </c>
      <c r="BF418" s="140">
        <f>IF(N418="snížená",J418,0)</f>
        <v>0</v>
      </c>
      <c r="BG418" s="140">
        <f>IF(N418="zákl. přenesená",J418,0)</f>
        <v>0</v>
      </c>
      <c r="BH418" s="140">
        <f>IF(N418="sníž. přenesená",J418,0)</f>
        <v>0</v>
      </c>
      <c r="BI418" s="140">
        <f>IF(N418="nulová",J418,0)</f>
        <v>0</v>
      </c>
      <c r="BJ418" s="17" t="s">
        <v>155</v>
      </c>
      <c r="BK418" s="140">
        <f>ROUND(I418*H418,2)</f>
        <v>0</v>
      </c>
      <c r="BL418" s="17" t="s">
        <v>245</v>
      </c>
      <c r="BM418" s="139" t="s">
        <v>688</v>
      </c>
    </row>
    <row r="419" spans="2:65" s="1" customFormat="1" ht="10.199999999999999">
      <c r="B419" s="32"/>
      <c r="D419" s="141" t="s">
        <v>157</v>
      </c>
      <c r="F419" s="142" t="s">
        <v>689</v>
      </c>
      <c r="I419" s="143"/>
      <c r="L419" s="32"/>
      <c r="M419" s="144"/>
      <c r="T419" s="53"/>
      <c r="AT419" s="17" t="s">
        <v>157</v>
      </c>
      <c r="AU419" s="17" t="s">
        <v>155</v>
      </c>
    </row>
    <row r="420" spans="2:65" s="12" customFormat="1" ht="10.199999999999999">
      <c r="B420" s="145"/>
      <c r="D420" s="146" t="s">
        <v>159</v>
      </c>
      <c r="E420" s="147" t="s">
        <v>19</v>
      </c>
      <c r="F420" s="148" t="s">
        <v>690</v>
      </c>
      <c r="H420" s="149">
        <v>1</v>
      </c>
      <c r="I420" s="150"/>
      <c r="L420" s="145"/>
      <c r="M420" s="151"/>
      <c r="T420" s="152"/>
      <c r="AT420" s="147" t="s">
        <v>159</v>
      </c>
      <c r="AU420" s="147" t="s">
        <v>155</v>
      </c>
      <c r="AV420" s="12" t="s">
        <v>155</v>
      </c>
      <c r="AW420" s="12" t="s">
        <v>36</v>
      </c>
      <c r="AX420" s="12" t="s">
        <v>76</v>
      </c>
      <c r="AY420" s="147" t="s">
        <v>147</v>
      </c>
    </row>
    <row r="421" spans="2:65" s="13" customFormat="1" ht="10.199999999999999">
      <c r="B421" s="153"/>
      <c r="D421" s="146" t="s">
        <v>159</v>
      </c>
      <c r="E421" s="154" t="s">
        <v>19</v>
      </c>
      <c r="F421" s="155" t="s">
        <v>161</v>
      </c>
      <c r="H421" s="156">
        <v>1</v>
      </c>
      <c r="I421" s="157"/>
      <c r="L421" s="153"/>
      <c r="M421" s="158"/>
      <c r="T421" s="159"/>
      <c r="AT421" s="154" t="s">
        <v>159</v>
      </c>
      <c r="AU421" s="154" t="s">
        <v>155</v>
      </c>
      <c r="AV421" s="13" t="s">
        <v>154</v>
      </c>
      <c r="AW421" s="13" t="s">
        <v>36</v>
      </c>
      <c r="AX421" s="13" t="s">
        <v>84</v>
      </c>
      <c r="AY421" s="154" t="s">
        <v>147</v>
      </c>
    </row>
    <row r="422" spans="2:65" s="1" customFormat="1" ht="37.799999999999997" customHeight="1">
      <c r="B422" s="32"/>
      <c r="C422" s="128" t="s">
        <v>691</v>
      </c>
      <c r="D422" s="128" t="s">
        <v>149</v>
      </c>
      <c r="E422" s="129" t="s">
        <v>692</v>
      </c>
      <c r="F422" s="130" t="s">
        <v>693</v>
      </c>
      <c r="G422" s="131" t="s">
        <v>152</v>
      </c>
      <c r="H422" s="132">
        <v>4</v>
      </c>
      <c r="I422" s="133"/>
      <c r="J422" s="134">
        <f t="shared" ref="J422:J434" si="0">ROUND(I422*H422,2)</f>
        <v>0</v>
      </c>
      <c r="K422" s="130" t="s">
        <v>19</v>
      </c>
      <c r="L422" s="32"/>
      <c r="M422" s="135" t="s">
        <v>19</v>
      </c>
      <c r="N422" s="136" t="s">
        <v>48</v>
      </c>
      <c r="P422" s="137">
        <f t="shared" ref="P422:P434" si="1">O422*H422</f>
        <v>0</v>
      </c>
      <c r="Q422" s="137">
        <v>0</v>
      </c>
      <c r="R422" s="137">
        <f t="shared" ref="R422:R434" si="2">Q422*H422</f>
        <v>0</v>
      </c>
      <c r="S422" s="137">
        <v>0</v>
      </c>
      <c r="T422" s="138">
        <f t="shared" ref="T422:T434" si="3">S422*H422</f>
        <v>0</v>
      </c>
      <c r="AR422" s="139" t="s">
        <v>154</v>
      </c>
      <c r="AT422" s="139" t="s">
        <v>149</v>
      </c>
      <c r="AU422" s="139" t="s">
        <v>155</v>
      </c>
      <c r="AY422" s="17" t="s">
        <v>147</v>
      </c>
      <c r="BE422" s="140">
        <f t="shared" ref="BE422:BE434" si="4">IF(N422="základní",J422,0)</f>
        <v>0</v>
      </c>
      <c r="BF422" s="140">
        <f t="shared" ref="BF422:BF434" si="5">IF(N422="snížená",J422,0)</f>
        <v>0</v>
      </c>
      <c r="BG422" s="140">
        <f t="shared" ref="BG422:BG434" si="6">IF(N422="zákl. přenesená",J422,0)</f>
        <v>0</v>
      </c>
      <c r="BH422" s="140">
        <f t="shared" ref="BH422:BH434" si="7">IF(N422="sníž. přenesená",J422,0)</f>
        <v>0</v>
      </c>
      <c r="BI422" s="140">
        <f t="shared" ref="BI422:BI434" si="8">IF(N422="nulová",J422,0)</f>
        <v>0</v>
      </c>
      <c r="BJ422" s="17" t="s">
        <v>155</v>
      </c>
      <c r="BK422" s="140">
        <f t="shared" ref="BK422:BK434" si="9">ROUND(I422*H422,2)</f>
        <v>0</v>
      </c>
      <c r="BL422" s="17" t="s">
        <v>154</v>
      </c>
      <c r="BM422" s="139" t="s">
        <v>694</v>
      </c>
    </row>
    <row r="423" spans="2:65" s="1" customFormat="1" ht="24.15" customHeight="1">
      <c r="B423" s="32"/>
      <c r="C423" s="128" t="s">
        <v>695</v>
      </c>
      <c r="D423" s="128" t="s">
        <v>149</v>
      </c>
      <c r="E423" s="129" t="s">
        <v>696</v>
      </c>
      <c r="F423" s="130" t="s">
        <v>697</v>
      </c>
      <c r="G423" s="131" t="s">
        <v>152</v>
      </c>
      <c r="H423" s="132">
        <v>1</v>
      </c>
      <c r="I423" s="133"/>
      <c r="J423" s="134">
        <f t="shared" si="0"/>
        <v>0</v>
      </c>
      <c r="K423" s="130" t="s">
        <v>19</v>
      </c>
      <c r="L423" s="32"/>
      <c r="M423" s="135" t="s">
        <v>19</v>
      </c>
      <c r="N423" s="136" t="s">
        <v>48</v>
      </c>
      <c r="P423" s="137">
        <f t="shared" si="1"/>
        <v>0</v>
      </c>
      <c r="Q423" s="137">
        <v>0</v>
      </c>
      <c r="R423" s="137">
        <f t="shared" si="2"/>
        <v>0</v>
      </c>
      <c r="S423" s="137">
        <v>0</v>
      </c>
      <c r="T423" s="138">
        <f t="shared" si="3"/>
        <v>0</v>
      </c>
      <c r="AR423" s="139" t="s">
        <v>154</v>
      </c>
      <c r="AT423" s="139" t="s">
        <v>149</v>
      </c>
      <c r="AU423" s="139" t="s">
        <v>155</v>
      </c>
      <c r="AY423" s="17" t="s">
        <v>147</v>
      </c>
      <c r="BE423" s="140">
        <f t="shared" si="4"/>
        <v>0</v>
      </c>
      <c r="BF423" s="140">
        <f t="shared" si="5"/>
        <v>0</v>
      </c>
      <c r="BG423" s="140">
        <f t="shared" si="6"/>
        <v>0</v>
      </c>
      <c r="BH423" s="140">
        <f t="shared" si="7"/>
        <v>0</v>
      </c>
      <c r="BI423" s="140">
        <f t="shared" si="8"/>
        <v>0</v>
      </c>
      <c r="BJ423" s="17" t="s">
        <v>155</v>
      </c>
      <c r="BK423" s="140">
        <f t="shared" si="9"/>
        <v>0</v>
      </c>
      <c r="BL423" s="17" t="s">
        <v>154</v>
      </c>
      <c r="BM423" s="139" t="s">
        <v>698</v>
      </c>
    </row>
    <row r="424" spans="2:65" s="1" customFormat="1" ht="24.15" customHeight="1">
      <c r="B424" s="32"/>
      <c r="C424" s="128" t="s">
        <v>699</v>
      </c>
      <c r="D424" s="128" t="s">
        <v>149</v>
      </c>
      <c r="E424" s="129" t="s">
        <v>700</v>
      </c>
      <c r="F424" s="130" t="s">
        <v>701</v>
      </c>
      <c r="G424" s="131" t="s">
        <v>152</v>
      </c>
      <c r="H424" s="132">
        <v>1</v>
      </c>
      <c r="I424" s="133"/>
      <c r="J424" s="134">
        <f t="shared" si="0"/>
        <v>0</v>
      </c>
      <c r="K424" s="130" t="s">
        <v>19</v>
      </c>
      <c r="L424" s="32"/>
      <c r="M424" s="135" t="s">
        <v>19</v>
      </c>
      <c r="N424" s="136" t="s">
        <v>48</v>
      </c>
      <c r="P424" s="137">
        <f t="shared" si="1"/>
        <v>0</v>
      </c>
      <c r="Q424" s="137">
        <v>0</v>
      </c>
      <c r="R424" s="137">
        <f t="shared" si="2"/>
        <v>0</v>
      </c>
      <c r="S424" s="137">
        <v>0</v>
      </c>
      <c r="T424" s="138">
        <f t="shared" si="3"/>
        <v>0</v>
      </c>
      <c r="AR424" s="139" t="s">
        <v>154</v>
      </c>
      <c r="AT424" s="139" t="s">
        <v>149</v>
      </c>
      <c r="AU424" s="139" t="s">
        <v>155</v>
      </c>
      <c r="AY424" s="17" t="s">
        <v>147</v>
      </c>
      <c r="BE424" s="140">
        <f t="shared" si="4"/>
        <v>0</v>
      </c>
      <c r="BF424" s="140">
        <f t="shared" si="5"/>
        <v>0</v>
      </c>
      <c r="BG424" s="140">
        <f t="shared" si="6"/>
        <v>0</v>
      </c>
      <c r="BH424" s="140">
        <f t="shared" si="7"/>
        <v>0</v>
      </c>
      <c r="BI424" s="140">
        <f t="shared" si="8"/>
        <v>0</v>
      </c>
      <c r="BJ424" s="17" t="s">
        <v>155</v>
      </c>
      <c r="BK424" s="140">
        <f t="shared" si="9"/>
        <v>0</v>
      </c>
      <c r="BL424" s="17" t="s">
        <v>154</v>
      </c>
      <c r="BM424" s="139" t="s">
        <v>702</v>
      </c>
    </row>
    <row r="425" spans="2:65" s="1" customFormat="1" ht="33" customHeight="1">
      <c r="B425" s="32"/>
      <c r="C425" s="128" t="s">
        <v>703</v>
      </c>
      <c r="D425" s="128" t="s">
        <v>149</v>
      </c>
      <c r="E425" s="129" t="s">
        <v>704</v>
      </c>
      <c r="F425" s="130" t="s">
        <v>705</v>
      </c>
      <c r="G425" s="131" t="s">
        <v>152</v>
      </c>
      <c r="H425" s="132">
        <v>4</v>
      </c>
      <c r="I425" s="133"/>
      <c r="J425" s="134">
        <f t="shared" si="0"/>
        <v>0</v>
      </c>
      <c r="K425" s="130" t="s">
        <v>19</v>
      </c>
      <c r="L425" s="32"/>
      <c r="M425" s="135" t="s">
        <v>19</v>
      </c>
      <c r="N425" s="136" t="s">
        <v>48</v>
      </c>
      <c r="P425" s="137">
        <f t="shared" si="1"/>
        <v>0</v>
      </c>
      <c r="Q425" s="137">
        <v>0</v>
      </c>
      <c r="R425" s="137">
        <f t="shared" si="2"/>
        <v>0</v>
      </c>
      <c r="S425" s="137">
        <v>0</v>
      </c>
      <c r="T425" s="138">
        <f t="shared" si="3"/>
        <v>0</v>
      </c>
      <c r="AR425" s="139" t="s">
        <v>154</v>
      </c>
      <c r="AT425" s="139" t="s">
        <v>149</v>
      </c>
      <c r="AU425" s="139" t="s">
        <v>155</v>
      </c>
      <c r="AY425" s="17" t="s">
        <v>147</v>
      </c>
      <c r="BE425" s="140">
        <f t="shared" si="4"/>
        <v>0</v>
      </c>
      <c r="BF425" s="140">
        <f t="shared" si="5"/>
        <v>0</v>
      </c>
      <c r="BG425" s="140">
        <f t="shared" si="6"/>
        <v>0</v>
      </c>
      <c r="BH425" s="140">
        <f t="shared" si="7"/>
        <v>0</v>
      </c>
      <c r="BI425" s="140">
        <f t="shared" si="8"/>
        <v>0</v>
      </c>
      <c r="BJ425" s="17" t="s">
        <v>155</v>
      </c>
      <c r="BK425" s="140">
        <f t="shared" si="9"/>
        <v>0</v>
      </c>
      <c r="BL425" s="17" t="s">
        <v>154</v>
      </c>
      <c r="BM425" s="139" t="s">
        <v>706</v>
      </c>
    </row>
    <row r="426" spans="2:65" s="1" customFormat="1" ht="33" customHeight="1">
      <c r="B426" s="32"/>
      <c r="C426" s="128" t="s">
        <v>707</v>
      </c>
      <c r="D426" s="128" t="s">
        <v>149</v>
      </c>
      <c r="E426" s="129" t="s">
        <v>708</v>
      </c>
      <c r="F426" s="130" t="s">
        <v>709</v>
      </c>
      <c r="G426" s="131" t="s">
        <v>152</v>
      </c>
      <c r="H426" s="132">
        <v>1</v>
      </c>
      <c r="I426" s="133"/>
      <c r="J426" s="134">
        <f t="shared" si="0"/>
        <v>0</v>
      </c>
      <c r="K426" s="130" t="s">
        <v>19</v>
      </c>
      <c r="L426" s="32"/>
      <c r="M426" s="135" t="s">
        <v>19</v>
      </c>
      <c r="N426" s="136" t="s">
        <v>48</v>
      </c>
      <c r="P426" s="137">
        <f t="shared" si="1"/>
        <v>0</v>
      </c>
      <c r="Q426" s="137">
        <v>0</v>
      </c>
      <c r="R426" s="137">
        <f t="shared" si="2"/>
        <v>0</v>
      </c>
      <c r="S426" s="137">
        <v>0</v>
      </c>
      <c r="T426" s="138">
        <f t="shared" si="3"/>
        <v>0</v>
      </c>
      <c r="AR426" s="139" t="s">
        <v>154</v>
      </c>
      <c r="AT426" s="139" t="s">
        <v>149</v>
      </c>
      <c r="AU426" s="139" t="s">
        <v>155</v>
      </c>
      <c r="AY426" s="17" t="s">
        <v>147</v>
      </c>
      <c r="BE426" s="140">
        <f t="shared" si="4"/>
        <v>0</v>
      </c>
      <c r="BF426" s="140">
        <f t="shared" si="5"/>
        <v>0</v>
      </c>
      <c r="BG426" s="140">
        <f t="shared" si="6"/>
        <v>0</v>
      </c>
      <c r="BH426" s="140">
        <f t="shared" si="7"/>
        <v>0</v>
      </c>
      <c r="BI426" s="140">
        <f t="shared" si="8"/>
        <v>0</v>
      </c>
      <c r="BJ426" s="17" t="s">
        <v>155</v>
      </c>
      <c r="BK426" s="140">
        <f t="shared" si="9"/>
        <v>0</v>
      </c>
      <c r="BL426" s="17" t="s">
        <v>154</v>
      </c>
      <c r="BM426" s="139" t="s">
        <v>710</v>
      </c>
    </row>
    <row r="427" spans="2:65" s="1" customFormat="1" ht="33" customHeight="1">
      <c r="B427" s="32"/>
      <c r="C427" s="128" t="s">
        <v>711</v>
      </c>
      <c r="D427" s="128" t="s">
        <v>149</v>
      </c>
      <c r="E427" s="129" t="s">
        <v>712</v>
      </c>
      <c r="F427" s="130" t="s">
        <v>713</v>
      </c>
      <c r="G427" s="131" t="s">
        <v>152</v>
      </c>
      <c r="H427" s="132">
        <v>1</v>
      </c>
      <c r="I427" s="133"/>
      <c r="J427" s="134">
        <f t="shared" si="0"/>
        <v>0</v>
      </c>
      <c r="K427" s="130" t="s">
        <v>19</v>
      </c>
      <c r="L427" s="32"/>
      <c r="M427" s="135" t="s">
        <v>19</v>
      </c>
      <c r="N427" s="136" t="s">
        <v>48</v>
      </c>
      <c r="P427" s="137">
        <f t="shared" si="1"/>
        <v>0</v>
      </c>
      <c r="Q427" s="137">
        <v>0</v>
      </c>
      <c r="R427" s="137">
        <f t="shared" si="2"/>
        <v>0</v>
      </c>
      <c r="S427" s="137">
        <v>0</v>
      </c>
      <c r="T427" s="138">
        <f t="shared" si="3"/>
        <v>0</v>
      </c>
      <c r="AR427" s="139" t="s">
        <v>154</v>
      </c>
      <c r="AT427" s="139" t="s">
        <v>149</v>
      </c>
      <c r="AU427" s="139" t="s">
        <v>155</v>
      </c>
      <c r="AY427" s="17" t="s">
        <v>147</v>
      </c>
      <c r="BE427" s="140">
        <f t="shared" si="4"/>
        <v>0</v>
      </c>
      <c r="BF427" s="140">
        <f t="shared" si="5"/>
        <v>0</v>
      </c>
      <c r="BG427" s="140">
        <f t="shared" si="6"/>
        <v>0</v>
      </c>
      <c r="BH427" s="140">
        <f t="shared" si="7"/>
        <v>0</v>
      </c>
      <c r="BI427" s="140">
        <f t="shared" si="8"/>
        <v>0</v>
      </c>
      <c r="BJ427" s="17" t="s">
        <v>155</v>
      </c>
      <c r="BK427" s="140">
        <f t="shared" si="9"/>
        <v>0</v>
      </c>
      <c r="BL427" s="17" t="s">
        <v>154</v>
      </c>
      <c r="BM427" s="139" t="s">
        <v>714</v>
      </c>
    </row>
    <row r="428" spans="2:65" s="1" customFormat="1" ht="33" customHeight="1">
      <c r="B428" s="32"/>
      <c r="C428" s="128" t="s">
        <v>715</v>
      </c>
      <c r="D428" s="128" t="s">
        <v>149</v>
      </c>
      <c r="E428" s="129" t="s">
        <v>716</v>
      </c>
      <c r="F428" s="130" t="s">
        <v>717</v>
      </c>
      <c r="G428" s="131" t="s">
        <v>152</v>
      </c>
      <c r="H428" s="132">
        <v>1</v>
      </c>
      <c r="I428" s="133"/>
      <c r="J428" s="134">
        <f t="shared" si="0"/>
        <v>0</v>
      </c>
      <c r="K428" s="130" t="s">
        <v>19</v>
      </c>
      <c r="L428" s="32"/>
      <c r="M428" s="135" t="s">
        <v>19</v>
      </c>
      <c r="N428" s="136" t="s">
        <v>48</v>
      </c>
      <c r="P428" s="137">
        <f t="shared" si="1"/>
        <v>0</v>
      </c>
      <c r="Q428" s="137">
        <v>3.3603000000000002E-4</v>
      </c>
      <c r="R428" s="137">
        <f t="shared" si="2"/>
        <v>3.3603000000000002E-4</v>
      </c>
      <c r="S428" s="137">
        <v>0</v>
      </c>
      <c r="T428" s="138">
        <f t="shared" si="3"/>
        <v>0</v>
      </c>
      <c r="AR428" s="139" t="s">
        <v>154</v>
      </c>
      <c r="AT428" s="139" t="s">
        <v>149</v>
      </c>
      <c r="AU428" s="139" t="s">
        <v>155</v>
      </c>
      <c r="AY428" s="17" t="s">
        <v>147</v>
      </c>
      <c r="BE428" s="140">
        <f t="shared" si="4"/>
        <v>0</v>
      </c>
      <c r="BF428" s="140">
        <f t="shared" si="5"/>
        <v>0</v>
      </c>
      <c r="BG428" s="140">
        <f t="shared" si="6"/>
        <v>0</v>
      </c>
      <c r="BH428" s="140">
        <f t="shared" si="7"/>
        <v>0</v>
      </c>
      <c r="BI428" s="140">
        <f t="shared" si="8"/>
        <v>0</v>
      </c>
      <c r="BJ428" s="17" t="s">
        <v>155</v>
      </c>
      <c r="BK428" s="140">
        <f t="shared" si="9"/>
        <v>0</v>
      </c>
      <c r="BL428" s="17" t="s">
        <v>154</v>
      </c>
      <c r="BM428" s="139" t="s">
        <v>718</v>
      </c>
    </row>
    <row r="429" spans="2:65" s="1" customFormat="1" ht="33" customHeight="1">
      <c r="B429" s="32"/>
      <c r="C429" s="128" t="s">
        <v>719</v>
      </c>
      <c r="D429" s="128" t="s">
        <v>149</v>
      </c>
      <c r="E429" s="129" t="s">
        <v>720</v>
      </c>
      <c r="F429" s="130" t="s">
        <v>721</v>
      </c>
      <c r="G429" s="131" t="s">
        <v>152</v>
      </c>
      <c r="H429" s="132">
        <v>1</v>
      </c>
      <c r="I429" s="133"/>
      <c r="J429" s="134">
        <f t="shared" si="0"/>
        <v>0</v>
      </c>
      <c r="K429" s="130" t="s">
        <v>19</v>
      </c>
      <c r="L429" s="32"/>
      <c r="M429" s="135" t="s">
        <v>19</v>
      </c>
      <c r="N429" s="136" t="s">
        <v>48</v>
      </c>
      <c r="P429" s="137">
        <f t="shared" si="1"/>
        <v>0</v>
      </c>
      <c r="Q429" s="137">
        <v>2.1002999999999999E-4</v>
      </c>
      <c r="R429" s="137">
        <f t="shared" si="2"/>
        <v>2.1002999999999999E-4</v>
      </c>
      <c r="S429" s="137">
        <v>0</v>
      </c>
      <c r="T429" s="138">
        <f t="shared" si="3"/>
        <v>0</v>
      </c>
      <c r="AR429" s="139" t="s">
        <v>154</v>
      </c>
      <c r="AT429" s="139" t="s">
        <v>149</v>
      </c>
      <c r="AU429" s="139" t="s">
        <v>155</v>
      </c>
      <c r="AY429" s="17" t="s">
        <v>147</v>
      </c>
      <c r="BE429" s="140">
        <f t="shared" si="4"/>
        <v>0</v>
      </c>
      <c r="BF429" s="140">
        <f t="shared" si="5"/>
        <v>0</v>
      </c>
      <c r="BG429" s="140">
        <f t="shared" si="6"/>
        <v>0</v>
      </c>
      <c r="BH429" s="140">
        <f t="shared" si="7"/>
        <v>0</v>
      </c>
      <c r="BI429" s="140">
        <f t="shared" si="8"/>
        <v>0</v>
      </c>
      <c r="BJ429" s="17" t="s">
        <v>155</v>
      </c>
      <c r="BK429" s="140">
        <f t="shared" si="9"/>
        <v>0</v>
      </c>
      <c r="BL429" s="17" t="s">
        <v>154</v>
      </c>
      <c r="BM429" s="139" t="s">
        <v>722</v>
      </c>
    </row>
    <row r="430" spans="2:65" s="1" customFormat="1" ht="33" customHeight="1">
      <c r="B430" s="32"/>
      <c r="C430" s="128" t="s">
        <v>723</v>
      </c>
      <c r="D430" s="128" t="s">
        <v>149</v>
      </c>
      <c r="E430" s="129" t="s">
        <v>724</v>
      </c>
      <c r="F430" s="130" t="s">
        <v>725</v>
      </c>
      <c r="G430" s="131" t="s">
        <v>152</v>
      </c>
      <c r="H430" s="132">
        <v>1</v>
      </c>
      <c r="I430" s="133"/>
      <c r="J430" s="134">
        <f t="shared" si="0"/>
        <v>0</v>
      </c>
      <c r="K430" s="130" t="s">
        <v>19</v>
      </c>
      <c r="L430" s="32"/>
      <c r="M430" s="135" t="s">
        <v>19</v>
      </c>
      <c r="N430" s="136" t="s">
        <v>48</v>
      </c>
      <c r="P430" s="137">
        <f t="shared" si="1"/>
        <v>0</v>
      </c>
      <c r="Q430" s="137">
        <v>0</v>
      </c>
      <c r="R430" s="137">
        <f t="shared" si="2"/>
        <v>0</v>
      </c>
      <c r="S430" s="137">
        <v>0</v>
      </c>
      <c r="T430" s="138">
        <f t="shared" si="3"/>
        <v>0</v>
      </c>
      <c r="AR430" s="139" t="s">
        <v>154</v>
      </c>
      <c r="AT430" s="139" t="s">
        <v>149</v>
      </c>
      <c r="AU430" s="139" t="s">
        <v>155</v>
      </c>
      <c r="AY430" s="17" t="s">
        <v>147</v>
      </c>
      <c r="BE430" s="140">
        <f t="shared" si="4"/>
        <v>0</v>
      </c>
      <c r="BF430" s="140">
        <f t="shared" si="5"/>
        <v>0</v>
      </c>
      <c r="BG430" s="140">
        <f t="shared" si="6"/>
        <v>0</v>
      </c>
      <c r="BH430" s="140">
        <f t="shared" si="7"/>
        <v>0</v>
      </c>
      <c r="BI430" s="140">
        <f t="shared" si="8"/>
        <v>0</v>
      </c>
      <c r="BJ430" s="17" t="s">
        <v>155</v>
      </c>
      <c r="BK430" s="140">
        <f t="shared" si="9"/>
        <v>0</v>
      </c>
      <c r="BL430" s="17" t="s">
        <v>154</v>
      </c>
      <c r="BM430" s="139" t="s">
        <v>726</v>
      </c>
    </row>
    <row r="431" spans="2:65" s="1" customFormat="1" ht="37.799999999999997" customHeight="1">
      <c r="B431" s="32"/>
      <c r="C431" s="128" t="s">
        <v>727</v>
      </c>
      <c r="D431" s="128" t="s">
        <v>149</v>
      </c>
      <c r="E431" s="129" t="s">
        <v>728</v>
      </c>
      <c r="F431" s="130" t="s">
        <v>729</v>
      </c>
      <c r="G431" s="131" t="s">
        <v>152</v>
      </c>
      <c r="H431" s="132">
        <v>1</v>
      </c>
      <c r="I431" s="133"/>
      <c r="J431" s="134">
        <f t="shared" si="0"/>
        <v>0</v>
      </c>
      <c r="K431" s="130" t="s">
        <v>19</v>
      </c>
      <c r="L431" s="32"/>
      <c r="M431" s="135" t="s">
        <v>19</v>
      </c>
      <c r="N431" s="136" t="s">
        <v>48</v>
      </c>
      <c r="P431" s="137">
        <f t="shared" si="1"/>
        <v>0</v>
      </c>
      <c r="Q431" s="137">
        <v>0</v>
      </c>
      <c r="R431" s="137">
        <f t="shared" si="2"/>
        <v>0</v>
      </c>
      <c r="S431" s="137">
        <v>0</v>
      </c>
      <c r="T431" s="138">
        <f t="shared" si="3"/>
        <v>0</v>
      </c>
      <c r="AR431" s="139" t="s">
        <v>154</v>
      </c>
      <c r="AT431" s="139" t="s">
        <v>149</v>
      </c>
      <c r="AU431" s="139" t="s">
        <v>155</v>
      </c>
      <c r="AY431" s="17" t="s">
        <v>147</v>
      </c>
      <c r="BE431" s="140">
        <f t="shared" si="4"/>
        <v>0</v>
      </c>
      <c r="BF431" s="140">
        <f t="shared" si="5"/>
        <v>0</v>
      </c>
      <c r="BG431" s="140">
        <f t="shared" si="6"/>
        <v>0</v>
      </c>
      <c r="BH431" s="140">
        <f t="shared" si="7"/>
        <v>0</v>
      </c>
      <c r="BI431" s="140">
        <f t="shared" si="8"/>
        <v>0</v>
      </c>
      <c r="BJ431" s="17" t="s">
        <v>155</v>
      </c>
      <c r="BK431" s="140">
        <f t="shared" si="9"/>
        <v>0</v>
      </c>
      <c r="BL431" s="17" t="s">
        <v>154</v>
      </c>
      <c r="BM431" s="139" t="s">
        <v>730</v>
      </c>
    </row>
    <row r="432" spans="2:65" s="1" customFormat="1" ht="24.15" customHeight="1">
      <c r="B432" s="32"/>
      <c r="C432" s="128" t="s">
        <v>731</v>
      </c>
      <c r="D432" s="128" t="s">
        <v>149</v>
      </c>
      <c r="E432" s="129" t="s">
        <v>732</v>
      </c>
      <c r="F432" s="130" t="s">
        <v>733</v>
      </c>
      <c r="G432" s="131" t="s">
        <v>152</v>
      </c>
      <c r="H432" s="132">
        <v>4</v>
      </c>
      <c r="I432" s="133"/>
      <c r="J432" s="134">
        <f t="shared" si="0"/>
        <v>0</v>
      </c>
      <c r="K432" s="130" t="s">
        <v>19</v>
      </c>
      <c r="L432" s="32"/>
      <c r="M432" s="135" t="s">
        <v>19</v>
      </c>
      <c r="N432" s="136" t="s">
        <v>48</v>
      </c>
      <c r="P432" s="137">
        <f t="shared" si="1"/>
        <v>0</v>
      </c>
      <c r="Q432" s="137">
        <v>0</v>
      </c>
      <c r="R432" s="137">
        <f t="shared" si="2"/>
        <v>0</v>
      </c>
      <c r="S432" s="137">
        <v>0</v>
      </c>
      <c r="T432" s="138">
        <f t="shared" si="3"/>
        <v>0</v>
      </c>
      <c r="AR432" s="139" t="s">
        <v>154</v>
      </c>
      <c r="AT432" s="139" t="s">
        <v>149</v>
      </c>
      <c r="AU432" s="139" t="s">
        <v>155</v>
      </c>
      <c r="AY432" s="17" t="s">
        <v>147</v>
      </c>
      <c r="BE432" s="140">
        <f t="shared" si="4"/>
        <v>0</v>
      </c>
      <c r="BF432" s="140">
        <f t="shared" si="5"/>
        <v>0</v>
      </c>
      <c r="BG432" s="140">
        <f t="shared" si="6"/>
        <v>0</v>
      </c>
      <c r="BH432" s="140">
        <f t="shared" si="7"/>
        <v>0</v>
      </c>
      <c r="BI432" s="140">
        <f t="shared" si="8"/>
        <v>0</v>
      </c>
      <c r="BJ432" s="17" t="s">
        <v>155</v>
      </c>
      <c r="BK432" s="140">
        <f t="shared" si="9"/>
        <v>0</v>
      </c>
      <c r="BL432" s="17" t="s">
        <v>154</v>
      </c>
      <c r="BM432" s="139" t="s">
        <v>734</v>
      </c>
    </row>
    <row r="433" spans="2:65" s="1" customFormat="1" ht="24.15" customHeight="1">
      <c r="B433" s="32"/>
      <c r="C433" s="128" t="s">
        <v>735</v>
      </c>
      <c r="D433" s="128" t="s">
        <v>149</v>
      </c>
      <c r="E433" s="129" t="s">
        <v>736</v>
      </c>
      <c r="F433" s="130" t="s">
        <v>737</v>
      </c>
      <c r="G433" s="131" t="s">
        <v>152</v>
      </c>
      <c r="H433" s="132">
        <v>4</v>
      </c>
      <c r="I433" s="133"/>
      <c r="J433" s="134">
        <f t="shared" si="0"/>
        <v>0</v>
      </c>
      <c r="K433" s="130" t="s">
        <v>19</v>
      </c>
      <c r="L433" s="32"/>
      <c r="M433" s="135" t="s">
        <v>19</v>
      </c>
      <c r="N433" s="136" t="s">
        <v>48</v>
      </c>
      <c r="P433" s="137">
        <f t="shared" si="1"/>
        <v>0</v>
      </c>
      <c r="Q433" s="137">
        <v>0</v>
      </c>
      <c r="R433" s="137">
        <f t="shared" si="2"/>
        <v>0</v>
      </c>
      <c r="S433" s="137">
        <v>0</v>
      </c>
      <c r="T433" s="138">
        <f t="shared" si="3"/>
        <v>0</v>
      </c>
      <c r="AR433" s="139" t="s">
        <v>154</v>
      </c>
      <c r="AT433" s="139" t="s">
        <v>149</v>
      </c>
      <c r="AU433" s="139" t="s">
        <v>155</v>
      </c>
      <c r="AY433" s="17" t="s">
        <v>147</v>
      </c>
      <c r="BE433" s="140">
        <f t="shared" si="4"/>
        <v>0</v>
      </c>
      <c r="BF433" s="140">
        <f t="shared" si="5"/>
        <v>0</v>
      </c>
      <c r="BG433" s="140">
        <f t="shared" si="6"/>
        <v>0</v>
      </c>
      <c r="BH433" s="140">
        <f t="shared" si="7"/>
        <v>0</v>
      </c>
      <c r="BI433" s="140">
        <f t="shared" si="8"/>
        <v>0</v>
      </c>
      <c r="BJ433" s="17" t="s">
        <v>155</v>
      </c>
      <c r="BK433" s="140">
        <f t="shared" si="9"/>
        <v>0</v>
      </c>
      <c r="BL433" s="17" t="s">
        <v>154</v>
      </c>
      <c r="BM433" s="139" t="s">
        <v>738</v>
      </c>
    </row>
    <row r="434" spans="2:65" s="1" customFormat="1" ht="21.75" customHeight="1">
      <c r="B434" s="32"/>
      <c r="C434" s="128" t="s">
        <v>739</v>
      </c>
      <c r="D434" s="128" t="s">
        <v>149</v>
      </c>
      <c r="E434" s="129" t="s">
        <v>740</v>
      </c>
      <c r="F434" s="130" t="s">
        <v>741</v>
      </c>
      <c r="G434" s="131" t="s">
        <v>175</v>
      </c>
      <c r="H434" s="132">
        <v>2.08</v>
      </c>
      <c r="I434" s="133"/>
      <c r="J434" s="134">
        <f t="shared" si="0"/>
        <v>0</v>
      </c>
      <c r="K434" s="130" t="s">
        <v>19</v>
      </c>
      <c r="L434" s="32"/>
      <c r="M434" s="135" t="s">
        <v>19</v>
      </c>
      <c r="N434" s="136" t="s">
        <v>48</v>
      </c>
      <c r="P434" s="137">
        <f t="shared" si="1"/>
        <v>0</v>
      </c>
      <c r="Q434" s="137">
        <v>0</v>
      </c>
      <c r="R434" s="137">
        <f t="shared" si="2"/>
        <v>0</v>
      </c>
      <c r="S434" s="137">
        <v>0</v>
      </c>
      <c r="T434" s="138">
        <f t="shared" si="3"/>
        <v>0</v>
      </c>
      <c r="AR434" s="139" t="s">
        <v>154</v>
      </c>
      <c r="AT434" s="139" t="s">
        <v>149</v>
      </c>
      <c r="AU434" s="139" t="s">
        <v>155</v>
      </c>
      <c r="AY434" s="17" t="s">
        <v>147</v>
      </c>
      <c r="BE434" s="140">
        <f t="shared" si="4"/>
        <v>0</v>
      </c>
      <c r="BF434" s="140">
        <f t="shared" si="5"/>
        <v>0</v>
      </c>
      <c r="BG434" s="140">
        <f t="shared" si="6"/>
        <v>0</v>
      </c>
      <c r="BH434" s="140">
        <f t="shared" si="7"/>
        <v>0</v>
      </c>
      <c r="BI434" s="140">
        <f t="shared" si="8"/>
        <v>0</v>
      </c>
      <c r="BJ434" s="17" t="s">
        <v>155</v>
      </c>
      <c r="BK434" s="140">
        <f t="shared" si="9"/>
        <v>0</v>
      </c>
      <c r="BL434" s="17" t="s">
        <v>154</v>
      </c>
      <c r="BM434" s="139" t="s">
        <v>742</v>
      </c>
    </row>
    <row r="435" spans="2:65" s="12" customFormat="1" ht="10.199999999999999">
      <c r="B435" s="145"/>
      <c r="D435" s="146" t="s">
        <v>159</v>
      </c>
      <c r="E435" s="147" t="s">
        <v>19</v>
      </c>
      <c r="F435" s="148" t="s">
        <v>553</v>
      </c>
      <c r="H435" s="149">
        <v>2.08</v>
      </c>
      <c r="I435" s="150"/>
      <c r="L435" s="145"/>
      <c r="M435" s="151"/>
      <c r="T435" s="152"/>
      <c r="AT435" s="147" t="s">
        <v>159</v>
      </c>
      <c r="AU435" s="147" t="s">
        <v>155</v>
      </c>
      <c r="AV435" s="12" t="s">
        <v>155</v>
      </c>
      <c r="AW435" s="12" t="s">
        <v>36</v>
      </c>
      <c r="AX435" s="12" t="s">
        <v>76</v>
      </c>
      <c r="AY435" s="147" t="s">
        <v>147</v>
      </c>
    </row>
    <row r="436" spans="2:65" s="13" customFormat="1" ht="10.199999999999999">
      <c r="B436" s="153"/>
      <c r="D436" s="146" t="s">
        <v>159</v>
      </c>
      <c r="E436" s="154" t="s">
        <v>19</v>
      </c>
      <c r="F436" s="155" t="s">
        <v>161</v>
      </c>
      <c r="H436" s="156">
        <v>2.08</v>
      </c>
      <c r="I436" s="157"/>
      <c r="L436" s="153"/>
      <c r="M436" s="158"/>
      <c r="T436" s="159"/>
      <c r="AT436" s="154" t="s">
        <v>159</v>
      </c>
      <c r="AU436" s="154" t="s">
        <v>155</v>
      </c>
      <c r="AV436" s="13" t="s">
        <v>154</v>
      </c>
      <c r="AW436" s="13" t="s">
        <v>36</v>
      </c>
      <c r="AX436" s="13" t="s">
        <v>84</v>
      </c>
      <c r="AY436" s="154" t="s">
        <v>147</v>
      </c>
    </row>
    <row r="437" spans="2:65" s="1" customFormat="1" ht="16.5" customHeight="1">
      <c r="B437" s="32"/>
      <c r="C437" s="166" t="s">
        <v>743</v>
      </c>
      <c r="D437" s="166" t="s">
        <v>251</v>
      </c>
      <c r="E437" s="167" t="s">
        <v>744</v>
      </c>
      <c r="F437" s="168" t="s">
        <v>745</v>
      </c>
      <c r="G437" s="169" t="s">
        <v>338</v>
      </c>
      <c r="H437" s="170">
        <v>1</v>
      </c>
      <c r="I437" s="171"/>
      <c r="J437" s="172">
        <f>ROUND(I437*H437,2)</f>
        <v>0</v>
      </c>
      <c r="K437" s="168" t="s">
        <v>19</v>
      </c>
      <c r="L437" s="173"/>
      <c r="M437" s="174" t="s">
        <v>19</v>
      </c>
      <c r="N437" s="175" t="s">
        <v>48</v>
      </c>
      <c r="P437" s="137">
        <f>O437*H437</f>
        <v>0</v>
      </c>
      <c r="Q437" s="137">
        <v>0</v>
      </c>
      <c r="R437" s="137">
        <f>Q437*H437</f>
        <v>0</v>
      </c>
      <c r="S437" s="137">
        <v>0</v>
      </c>
      <c r="T437" s="138">
        <f>S437*H437</f>
        <v>0</v>
      </c>
      <c r="AR437" s="139" t="s">
        <v>198</v>
      </c>
      <c r="AT437" s="139" t="s">
        <v>251</v>
      </c>
      <c r="AU437" s="139" t="s">
        <v>155</v>
      </c>
      <c r="AY437" s="17" t="s">
        <v>147</v>
      </c>
      <c r="BE437" s="140">
        <f>IF(N437="základní",J437,0)</f>
        <v>0</v>
      </c>
      <c r="BF437" s="140">
        <f>IF(N437="snížená",J437,0)</f>
        <v>0</v>
      </c>
      <c r="BG437" s="140">
        <f>IF(N437="zákl. přenesená",J437,0)</f>
        <v>0</v>
      </c>
      <c r="BH437" s="140">
        <f>IF(N437="sníž. přenesená",J437,0)</f>
        <v>0</v>
      </c>
      <c r="BI437" s="140">
        <f>IF(N437="nulová",J437,0)</f>
        <v>0</v>
      </c>
      <c r="BJ437" s="17" t="s">
        <v>155</v>
      </c>
      <c r="BK437" s="140">
        <f>ROUND(I437*H437,2)</f>
        <v>0</v>
      </c>
      <c r="BL437" s="17" t="s">
        <v>154</v>
      </c>
      <c r="BM437" s="139" t="s">
        <v>746</v>
      </c>
    </row>
    <row r="438" spans="2:65" s="14" customFormat="1" ht="10.199999999999999">
      <c r="B438" s="160"/>
      <c r="D438" s="146" t="s">
        <v>159</v>
      </c>
      <c r="E438" s="161" t="s">
        <v>19</v>
      </c>
      <c r="F438" s="162" t="s">
        <v>747</v>
      </c>
      <c r="H438" s="161" t="s">
        <v>19</v>
      </c>
      <c r="I438" s="163"/>
      <c r="L438" s="160"/>
      <c r="M438" s="164"/>
      <c r="T438" s="165"/>
      <c r="AT438" s="161" t="s">
        <v>159</v>
      </c>
      <c r="AU438" s="161" t="s">
        <v>155</v>
      </c>
      <c r="AV438" s="14" t="s">
        <v>84</v>
      </c>
      <c r="AW438" s="14" t="s">
        <v>36</v>
      </c>
      <c r="AX438" s="14" t="s">
        <v>76</v>
      </c>
      <c r="AY438" s="161" t="s">
        <v>147</v>
      </c>
    </row>
    <row r="439" spans="2:65" s="14" customFormat="1" ht="10.199999999999999">
      <c r="B439" s="160"/>
      <c r="D439" s="146" t="s">
        <v>159</v>
      </c>
      <c r="E439" s="161" t="s">
        <v>19</v>
      </c>
      <c r="F439" s="162" t="s">
        <v>748</v>
      </c>
      <c r="H439" s="161" t="s">
        <v>19</v>
      </c>
      <c r="I439" s="163"/>
      <c r="L439" s="160"/>
      <c r="M439" s="164"/>
      <c r="T439" s="165"/>
      <c r="AT439" s="161" t="s">
        <v>159</v>
      </c>
      <c r="AU439" s="161" t="s">
        <v>155</v>
      </c>
      <c r="AV439" s="14" t="s">
        <v>84</v>
      </c>
      <c r="AW439" s="14" t="s">
        <v>36</v>
      </c>
      <c r="AX439" s="14" t="s">
        <v>76</v>
      </c>
      <c r="AY439" s="161" t="s">
        <v>147</v>
      </c>
    </row>
    <row r="440" spans="2:65" s="14" customFormat="1" ht="10.199999999999999">
      <c r="B440" s="160"/>
      <c r="D440" s="146" t="s">
        <v>159</v>
      </c>
      <c r="E440" s="161" t="s">
        <v>19</v>
      </c>
      <c r="F440" s="162" t="s">
        <v>749</v>
      </c>
      <c r="H440" s="161" t="s">
        <v>19</v>
      </c>
      <c r="I440" s="163"/>
      <c r="L440" s="160"/>
      <c r="M440" s="164"/>
      <c r="T440" s="165"/>
      <c r="AT440" s="161" t="s">
        <v>159</v>
      </c>
      <c r="AU440" s="161" t="s">
        <v>155</v>
      </c>
      <c r="AV440" s="14" t="s">
        <v>84</v>
      </c>
      <c r="AW440" s="14" t="s">
        <v>36</v>
      </c>
      <c r="AX440" s="14" t="s">
        <v>76</v>
      </c>
      <c r="AY440" s="161" t="s">
        <v>147</v>
      </c>
    </row>
    <row r="441" spans="2:65" s="14" customFormat="1" ht="10.199999999999999">
      <c r="B441" s="160"/>
      <c r="D441" s="146" t="s">
        <v>159</v>
      </c>
      <c r="E441" s="161" t="s">
        <v>19</v>
      </c>
      <c r="F441" s="162" t="s">
        <v>750</v>
      </c>
      <c r="H441" s="161" t="s">
        <v>19</v>
      </c>
      <c r="I441" s="163"/>
      <c r="L441" s="160"/>
      <c r="M441" s="164"/>
      <c r="T441" s="165"/>
      <c r="AT441" s="161" t="s">
        <v>159</v>
      </c>
      <c r="AU441" s="161" t="s">
        <v>155</v>
      </c>
      <c r="AV441" s="14" t="s">
        <v>84</v>
      </c>
      <c r="AW441" s="14" t="s">
        <v>36</v>
      </c>
      <c r="AX441" s="14" t="s">
        <v>76</v>
      </c>
      <c r="AY441" s="161" t="s">
        <v>147</v>
      </c>
    </row>
    <row r="442" spans="2:65" s="14" customFormat="1" ht="10.199999999999999">
      <c r="B442" s="160"/>
      <c r="D442" s="146" t="s">
        <v>159</v>
      </c>
      <c r="E442" s="161" t="s">
        <v>19</v>
      </c>
      <c r="F442" s="162" t="s">
        <v>751</v>
      </c>
      <c r="H442" s="161" t="s">
        <v>19</v>
      </c>
      <c r="I442" s="163"/>
      <c r="L442" s="160"/>
      <c r="M442" s="164"/>
      <c r="T442" s="165"/>
      <c r="AT442" s="161" t="s">
        <v>159</v>
      </c>
      <c r="AU442" s="161" t="s">
        <v>155</v>
      </c>
      <c r="AV442" s="14" t="s">
        <v>84</v>
      </c>
      <c r="AW442" s="14" t="s">
        <v>36</v>
      </c>
      <c r="AX442" s="14" t="s">
        <v>76</v>
      </c>
      <c r="AY442" s="161" t="s">
        <v>147</v>
      </c>
    </row>
    <row r="443" spans="2:65" s="14" customFormat="1" ht="10.199999999999999">
      <c r="B443" s="160"/>
      <c r="D443" s="146" t="s">
        <v>159</v>
      </c>
      <c r="E443" s="161" t="s">
        <v>19</v>
      </c>
      <c r="F443" s="162" t="s">
        <v>752</v>
      </c>
      <c r="H443" s="161" t="s">
        <v>19</v>
      </c>
      <c r="I443" s="163"/>
      <c r="L443" s="160"/>
      <c r="M443" s="164"/>
      <c r="T443" s="165"/>
      <c r="AT443" s="161" t="s">
        <v>159</v>
      </c>
      <c r="AU443" s="161" t="s">
        <v>155</v>
      </c>
      <c r="AV443" s="14" t="s">
        <v>84</v>
      </c>
      <c r="AW443" s="14" t="s">
        <v>36</v>
      </c>
      <c r="AX443" s="14" t="s">
        <v>76</v>
      </c>
      <c r="AY443" s="161" t="s">
        <v>147</v>
      </c>
    </row>
    <row r="444" spans="2:65" s="14" customFormat="1" ht="10.199999999999999">
      <c r="B444" s="160"/>
      <c r="D444" s="146" t="s">
        <v>159</v>
      </c>
      <c r="E444" s="161" t="s">
        <v>19</v>
      </c>
      <c r="F444" s="162" t="s">
        <v>753</v>
      </c>
      <c r="H444" s="161" t="s">
        <v>19</v>
      </c>
      <c r="I444" s="163"/>
      <c r="L444" s="160"/>
      <c r="M444" s="164"/>
      <c r="T444" s="165"/>
      <c r="AT444" s="161" t="s">
        <v>159</v>
      </c>
      <c r="AU444" s="161" t="s">
        <v>155</v>
      </c>
      <c r="AV444" s="14" t="s">
        <v>84</v>
      </c>
      <c r="AW444" s="14" t="s">
        <v>36</v>
      </c>
      <c r="AX444" s="14" t="s">
        <v>76</v>
      </c>
      <c r="AY444" s="161" t="s">
        <v>147</v>
      </c>
    </row>
    <row r="445" spans="2:65" s="14" customFormat="1" ht="10.199999999999999">
      <c r="B445" s="160"/>
      <c r="D445" s="146" t="s">
        <v>159</v>
      </c>
      <c r="E445" s="161" t="s">
        <v>19</v>
      </c>
      <c r="F445" s="162" t="s">
        <v>754</v>
      </c>
      <c r="H445" s="161" t="s">
        <v>19</v>
      </c>
      <c r="I445" s="163"/>
      <c r="L445" s="160"/>
      <c r="M445" s="164"/>
      <c r="T445" s="165"/>
      <c r="AT445" s="161" t="s">
        <v>159</v>
      </c>
      <c r="AU445" s="161" t="s">
        <v>155</v>
      </c>
      <c r="AV445" s="14" t="s">
        <v>84</v>
      </c>
      <c r="AW445" s="14" t="s">
        <v>36</v>
      </c>
      <c r="AX445" s="14" t="s">
        <v>76</v>
      </c>
      <c r="AY445" s="161" t="s">
        <v>147</v>
      </c>
    </row>
    <row r="446" spans="2:65" s="14" customFormat="1" ht="10.199999999999999">
      <c r="B446" s="160"/>
      <c r="D446" s="146" t="s">
        <v>159</v>
      </c>
      <c r="E446" s="161" t="s">
        <v>19</v>
      </c>
      <c r="F446" s="162" t="s">
        <v>755</v>
      </c>
      <c r="H446" s="161" t="s">
        <v>19</v>
      </c>
      <c r="I446" s="163"/>
      <c r="L446" s="160"/>
      <c r="M446" s="164"/>
      <c r="T446" s="165"/>
      <c r="AT446" s="161" t="s">
        <v>159</v>
      </c>
      <c r="AU446" s="161" t="s">
        <v>155</v>
      </c>
      <c r="AV446" s="14" t="s">
        <v>84</v>
      </c>
      <c r="AW446" s="14" t="s">
        <v>36</v>
      </c>
      <c r="AX446" s="14" t="s">
        <v>76</v>
      </c>
      <c r="AY446" s="161" t="s">
        <v>147</v>
      </c>
    </row>
    <row r="447" spans="2:65" s="12" customFormat="1" ht="10.199999999999999">
      <c r="B447" s="145"/>
      <c r="D447" s="146" t="s">
        <v>159</v>
      </c>
      <c r="E447" s="147" t="s">
        <v>19</v>
      </c>
      <c r="F447" s="148" t="s">
        <v>84</v>
      </c>
      <c r="H447" s="149">
        <v>1</v>
      </c>
      <c r="I447" s="150"/>
      <c r="L447" s="145"/>
      <c r="M447" s="151"/>
      <c r="T447" s="152"/>
      <c r="AT447" s="147" t="s">
        <v>159</v>
      </c>
      <c r="AU447" s="147" t="s">
        <v>155</v>
      </c>
      <c r="AV447" s="12" t="s">
        <v>155</v>
      </c>
      <c r="AW447" s="12" t="s">
        <v>36</v>
      </c>
      <c r="AX447" s="12" t="s">
        <v>76</v>
      </c>
      <c r="AY447" s="147" t="s">
        <v>147</v>
      </c>
    </row>
    <row r="448" spans="2:65" s="13" customFormat="1" ht="10.199999999999999">
      <c r="B448" s="153"/>
      <c r="D448" s="146" t="s">
        <v>159</v>
      </c>
      <c r="E448" s="154" t="s">
        <v>19</v>
      </c>
      <c r="F448" s="155" t="s">
        <v>161</v>
      </c>
      <c r="H448" s="156">
        <v>1</v>
      </c>
      <c r="I448" s="157"/>
      <c r="L448" s="153"/>
      <c r="M448" s="158"/>
      <c r="T448" s="159"/>
      <c r="AT448" s="154" t="s">
        <v>159</v>
      </c>
      <c r="AU448" s="154" t="s">
        <v>155</v>
      </c>
      <c r="AV448" s="13" t="s">
        <v>154</v>
      </c>
      <c r="AW448" s="13" t="s">
        <v>36</v>
      </c>
      <c r="AX448" s="13" t="s">
        <v>84</v>
      </c>
      <c r="AY448" s="154" t="s">
        <v>147</v>
      </c>
    </row>
    <row r="449" spans="2:65" s="1" customFormat="1" ht="24.15" customHeight="1">
      <c r="B449" s="32"/>
      <c r="C449" s="128" t="s">
        <v>756</v>
      </c>
      <c r="D449" s="128" t="s">
        <v>149</v>
      </c>
      <c r="E449" s="129" t="s">
        <v>757</v>
      </c>
      <c r="F449" s="130" t="s">
        <v>758</v>
      </c>
      <c r="G449" s="131" t="s">
        <v>152</v>
      </c>
      <c r="H449" s="132">
        <v>1</v>
      </c>
      <c r="I449" s="133"/>
      <c r="J449" s="134">
        <f>ROUND(I449*H449,2)</f>
        <v>0</v>
      </c>
      <c r="K449" s="130" t="s">
        <v>19</v>
      </c>
      <c r="L449" s="32"/>
      <c r="M449" s="135" t="s">
        <v>19</v>
      </c>
      <c r="N449" s="136" t="s">
        <v>48</v>
      </c>
      <c r="P449" s="137">
        <f>O449*H449</f>
        <v>0</v>
      </c>
      <c r="Q449" s="137">
        <v>0</v>
      </c>
      <c r="R449" s="137">
        <f>Q449*H449</f>
        <v>0</v>
      </c>
      <c r="S449" s="137">
        <v>0</v>
      </c>
      <c r="T449" s="138">
        <f>S449*H449</f>
        <v>0</v>
      </c>
      <c r="AR449" s="139" t="s">
        <v>245</v>
      </c>
      <c r="AT449" s="139" t="s">
        <v>149</v>
      </c>
      <c r="AU449" s="139" t="s">
        <v>155</v>
      </c>
      <c r="AY449" s="17" t="s">
        <v>147</v>
      </c>
      <c r="BE449" s="140">
        <f>IF(N449="základní",J449,0)</f>
        <v>0</v>
      </c>
      <c r="BF449" s="140">
        <f>IF(N449="snížená",J449,0)</f>
        <v>0</v>
      </c>
      <c r="BG449" s="140">
        <f>IF(N449="zákl. přenesená",J449,0)</f>
        <v>0</v>
      </c>
      <c r="BH449" s="140">
        <f>IF(N449="sníž. přenesená",J449,0)</f>
        <v>0</v>
      </c>
      <c r="BI449" s="140">
        <f>IF(N449="nulová",J449,0)</f>
        <v>0</v>
      </c>
      <c r="BJ449" s="17" t="s">
        <v>155</v>
      </c>
      <c r="BK449" s="140">
        <f>ROUND(I449*H449,2)</f>
        <v>0</v>
      </c>
      <c r="BL449" s="17" t="s">
        <v>245</v>
      </c>
      <c r="BM449" s="139" t="s">
        <v>759</v>
      </c>
    </row>
    <row r="450" spans="2:65" s="1" customFormat="1" ht="16.5" customHeight="1">
      <c r="B450" s="32"/>
      <c r="C450" s="128" t="s">
        <v>760</v>
      </c>
      <c r="D450" s="128" t="s">
        <v>149</v>
      </c>
      <c r="E450" s="129" t="s">
        <v>761</v>
      </c>
      <c r="F450" s="130" t="s">
        <v>762</v>
      </c>
      <c r="G450" s="131" t="s">
        <v>152</v>
      </c>
      <c r="H450" s="132">
        <v>1</v>
      </c>
      <c r="I450" s="133"/>
      <c r="J450" s="134">
        <f>ROUND(I450*H450,2)</f>
        <v>0</v>
      </c>
      <c r="K450" s="130" t="s">
        <v>153</v>
      </c>
      <c r="L450" s="32"/>
      <c r="M450" s="135" t="s">
        <v>19</v>
      </c>
      <c r="N450" s="136" t="s">
        <v>48</v>
      </c>
      <c r="P450" s="137">
        <f>O450*H450</f>
        <v>0</v>
      </c>
      <c r="Q450" s="137">
        <v>0</v>
      </c>
      <c r="R450" s="137">
        <f>Q450*H450</f>
        <v>0</v>
      </c>
      <c r="S450" s="137">
        <v>0</v>
      </c>
      <c r="T450" s="138">
        <f>S450*H450</f>
        <v>0</v>
      </c>
      <c r="AR450" s="139" t="s">
        <v>245</v>
      </c>
      <c r="AT450" s="139" t="s">
        <v>149</v>
      </c>
      <c r="AU450" s="139" t="s">
        <v>155</v>
      </c>
      <c r="AY450" s="17" t="s">
        <v>147</v>
      </c>
      <c r="BE450" s="140">
        <f>IF(N450="základní",J450,0)</f>
        <v>0</v>
      </c>
      <c r="BF450" s="140">
        <f>IF(N450="snížená",J450,0)</f>
        <v>0</v>
      </c>
      <c r="BG450" s="140">
        <f>IF(N450="zákl. přenesená",J450,0)</f>
        <v>0</v>
      </c>
      <c r="BH450" s="140">
        <f>IF(N450="sníž. přenesená",J450,0)</f>
        <v>0</v>
      </c>
      <c r="BI450" s="140">
        <f>IF(N450="nulová",J450,0)</f>
        <v>0</v>
      </c>
      <c r="BJ450" s="17" t="s">
        <v>155</v>
      </c>
      <c r="BK450" s="140">
        <f>ROUND(I450*H450,2)</f>
        <v>0</v>
      </c>
      <c r="BL450" s="17" t="s">
        <v>245</v>
      </c>
      <c r="BM450" s="139" t="s">
        <v>763</v>
      </c>
    </row>
    <row r="451" spans="2:65" s="1" customFormat="1" ht="10.199999999999999">
      <c r="B451" s="32"/>
      <c r="D451" s="141" t="s">
        <v>157</v>
      </c>
      <c r="F451" s="142" t="s">
        <v>764</v>
      </c>
      <c r="I451" s="143"/>
      <c r="L451" s="32"/>
      <c r="M451" s="144"/>
      <c r="T451" s="53"/>
      <c r="AT451" s="17" t="s">
        <v>157</v>
      </c>
      <c r="AU451" s="17" t="s">
        <v>155</v>
      </c>
    </row>
    <row r="452" spans="2:65" s="1" customFormat="1" ht="16.5" customHeight="1">
      <c r="B452" s="32"/>
      <c r="C452" s="166" t="s">
        <v>765</v>
      </c>
      <c r="D452" s="166" t="s">
        <v>251</v>
      </c>
      <c r="E452" s="167" t="s">
        <v>766</v>
      </c>
      <c r="F452" s="168" t="s">
        <v>767</v>
      </c>
      <c r="G452" s="169" t="s">
        <v>338</v>
      </c>
      <c r="H452" s="170">
        <v>1</v>
      </c>
      <c r="I452" s="171"/>
      <c r="J452" s="172">
        <f>ROUND(I452*H452,2)</f>
        <v>0</v>
      </c>
      <c r="K452" s="168" t="s">
        <v>19</v>
      </c>
      <c r="L452" s="173"/>
      <c r="M452" s="174" t="s">
        <v>19</v>
      </c>
      <c r="N452" s="175" t="s">
        <v>48</v>
      </c>
      <c r="P452" s="137">
        <f>O452*H452</f>
        <v>0</v>
      </c>
      <c r="Q452" s="137">
        <v>0.03</v>
      </c>
      <c r="R452" s="137">
        <f>Q452*H452</f>
        <v>0.03</v>
      </c>
      <c r="S452" s="137">
        <v>0</v>
      </c>
      <c r="T452" s="138">
        <f>S452*H452</f>
        <v>0</v>
      </c>
      <c r="AR452" s="139" t="s">
        <v>350</v>
      </c>
      <c r="AT452" s="139" t="s">
        <v>251</v>
      </c>
      <c r="AU452" s="139" t="s">
        <v>155</v>
      </c>
      <c r="AY452" s="17" t="s">
        <v>147</v>
      </c>
      <c r="BE452" s="140">
        <f>IF(N452="základní",J452,0)</f>
        <v>0</v>
      </c>
      <c r="BF452" s="140">
        <f>IF(N452="snížená",J452,0)</f>
        <v>0</v>
      </c>
      <c r="BG452" s="140">
        <f>IF(N452="zákl. přenesená",J452,0)</f>
        <v>0</v>
      </c>
      <c r="BH452" s="140">
        <f>IF(N452="sníž. přenesená",J452,0)</f>
        <v>0</v>
      </c>
      <c r="BI452" s="140">
        <f>IF(N452="nulová",J452,0)</f>
        <v>0</v>
      </c>
      <c r="BJ452" s="17" t="s">
        <v>155</v>
      </c>
      <c r="BK452" s="140">
        <f>ROUND(I452*H452,2)</f>
        <v>0</v>
      </c>
      <c r="BL452" s="17" t="s">
        <v>245</v>
      </c>
      <c r="BM452" s="139" t="s">
        <v>768</v>
      </c>
    </row>
    <row r="453" spans="2:65" s="14" customFormat="1" ht="20.399999999999999">
      <c r="B453" s="160"/>
      <c r="D453" s="146" t="s">
        <v>159</v>
      </c>
      <c r="E453" s="161" t="s">
        <v>19</v>
      </c>
      <c r="F453" s="162" t="s">
        <v>769</v>
      </c>
      <c r="H453" s="161" t="s">
        <v>19</v>
      </c>
      <c r="I453" s="163"/>
      <c r="L453" s="160"/>
      <c r="M453" s="164"/>
      <c r="T453" s="165"/>
      <c r="AT453" s="161" t="s">
        <v>159</v>
      </c>
      <c r="AU453" s="161" t="s">
        <v>155</v>
      </c>
      <c r="AV453" s="14" t="s">
        <v>84</v>
      </c>
      <c r="AW453" s="14" t="s">
        <v>36</v>
      </c>
      <c r="AX453" s="14" t="s">
        <v>76</v>
      </c>
      <c r="AY453" s="161" t="s">
        <v>147</v>
      </c>
    </row>
    <row r="454" spans="2:65" s="12" customFormat="1" ht="10.199999999999999">
      <c r="B454" s="145"/>
      <c r="D454" s="146" t="s">
        <v>159</v>
      </c>
      <c r="E454" s="147" t="s">
        <v>19</v>
      </c>
      <c r="F454" s="148" t="s">
        <v>84</v>
      </c>
      <c r="H454" s="149">
        <v>1</v>
      </c>
      <c r="I454" s="150"/>
      <c r="L454" s="145"/>
      <c r="M454" s="151"/>
      <c r="T454" s="152"/>
      <c r="AT454" s="147" t="s">
        <v>159</v>
      </c>
      <c r="AU454" s="147" t="s">
        <v>155</v>
      </c>
      <c r="AV454" s="12" t="s">
        <v>155</v>
      </c>
      <c r="AW454" s="12" t="s">
        <v>36</v>
      </c>
      <c r="AX454" s="12" t="s">
        <v>76</v>
      </c>
      <c r="AY454" s="147" t="s">
        <v>147</v>
      </c>
    </row>
    <row r="455" spans="2:65" s="13" customFormat="1" ht="10.199999999999999">
      <c r="B455" s="153"/>
      <c r="D455" s="146" t="s">
        <v>159</v>
      </c>
      <c r="E455" s="154" t="s">
        <v>19</v>
      </c>
      <c r="F455" s="155" t="s">
        <v>161</v>
      </c>
      <c r="H455" s="156">
        <v>1</v>
      </c>
      <c r="I455" s="157"/>
      <c r="L455" s="153"/>
      <c r="M455" s="158"/>
      <c r="T455" s="159"/>
      <c r="AT455" s="154" t="s">
        <v>159</v>
      </c>
      <c r="AU455" s="154" t="s">
        <v>155</v>
      </c>
      <c r="AV455" s="13" t="s">
        <v>154</v>
      </c>
      <c r="AW455" s="13" t="s">
        <v>36</v>
      </c>
      <c r="AX455" s="13" t="s">
        <v>84</v>
      </c>
      <c r="AY455" s="154" t="s">
        <v>147</v>
      </c>
    </row>
    <row r="456" spans="2:65" s="1" customFormat="1" ht="24.15" customHeight="1">
      <c r="B456" s="32"/>
      <c r="C456" s="128" t="s">
        <v>770</v>
      </c>
      <c r="D456" s="128" t="s">
        <v>149</v>
      </c>
      <c r="E456" s="129" t="s">
        <v>771</v>
      </c>
      <c r="F456" s="130" t="s">
        <v>772</v>
      </c>
      <c r="G456" s="131" t="s">
        <v>152</v>
      </c>
      <c r="H456" s="132">
        <v>1</v>
      </c>
      <c r="I456" s="133"/>
      <c r="J456" s="134">
        <f>ROUND(I456*H456,2)</f>
        <v>0</v>
      </c>
      <c r="K456" s="130" t="s">
        <v>19</v>
      </c>
      <c r="L456" s="32"/>
      <c r="M456" s="135" t="s">
        <v>19</v>
      </c>
      <c r="N456" s="136" t="s">
        <v>48</v>
      </c>
      <c r="P456" s="137">
        <f>O456*H456</f>
        <v>0</v>
      </c>
      <c r="Q456" s="137">
        <v>0</v>
      </c>
      <c r="R456" s="137">
        <f>Q456*H456</f>
        <v>0</v>
      </c>
      <c r="S456" s="137">
        <v>0</v>
      </c>
      <c r="T456" s="138">
        <f>S456*H456</f>
        <v>0</v>
      </c>
      <c r="AR456" s="139" t="s">
        <v>245</v>
      </c>
      <c r="AT456" s="139" t="s">
        <v>149</v>
      </c>
      <c r="AU456" s="139" t="s">
        <v>155</v>
      </c>
      <c r="AY456" s="17" t="s">
        <v>147</v>
      </c>
      <c r="BE456" s="140">
        <f>IF(N456="základní",J456,0)</f>
        <v>0</v>
      </c>
      <c r="BF456" s="140">
        <f>IF(N456="snížená",J456,0)</f>
        <v>0</v>
      </c>
      <c r="BG456" s="140">
        <f>IF(N456="zákl. přenesená",J456,0)</f>
        <v>0</v>
      </c>
      <c r="BH456" s="140">
        <f>IF(N456="sníž. přenesená",J456,0)</f>
        <v>0</v>
      </c>
      <c r="BI456" s="140">
        <f>IF(N456="nulová",J456,0)</f>
        <v>0</v>
      </c>
      <c r="BJ456" s="17" t="s">
        <v>155</v>
      </c>
      <c r="BK456" s="140">
        <f>ROUND(I456*H456,2)</f>
        <v>0</v>
      </c>
      <c r="BL456" s="17" t="s">
        <v>245</v>
      </c>
      <c r="BM456" s="139" t="s">
        <v>773</v>
      </c>
    </row>
    <row r="457" spans="2:65" s="1" customFormat="1" ht="16.5" customHeight="1">
      <c r="B457" s="32"/>
      <c r="C457" s="128" t="s">
        <v>774</v>
      </c>
      <c r="D457" s="128" t="s">
        <v>149</v>
      </c>
      <c r="E457" s="129" t="s">
        <v>775</v>
      </c>
      <c r="F457" s="130" t="s">
        <v>776</v>
      </c>
      <c r="G457" s="131" t="s">
        <v>152</v>
      </c>
      <c r="H457" s="132">
        <v>2</v>
      </c>
      <c r="I457" s="133"/>
      <c r="J457" s="134">
        <f>ROUND(I457*H457,2)</f>
        <v>0</v>
      </c>
      <c r="K457" s="130" t="s">
        <v>19</v>
      </c>
      <c r="L457" s="32"/>
      <c r="M457" s="135" t="s">
        <v>19</v>
      </c>
      <c r="N457" s="136" t="s">
        <v>48</v>
      </c>
      <c r="P457" s="137">
        <f>O457*H457</f>
        <v>0</v>
      </c>
      <c r="Q457" s="137">
        <v>0</v>
      </c>
      <c r="R457" s="137">
        <f>Q457*H457</f>
        <v>0</v>
      </c>
      <c r="S457" s="137">
        <v>0</v>
      </c>
      <c r="T457" s="138">
        <f>S457*H457</f>
        <v>0</v>
      </c>
      <c r="AR457" s="139" t="s">
        <v>245</v>
      </c>
      <c r="AT457" s="139" t="s">
        <v>149</v>
      </c>
      <c r="AU457" s="139" t="s">
        <v>155</v>
      </c>
      <c r="AY457" s="17" t="s">
        <v>147</v>
      </c>
      <c r="BE457" s="140">
        <f>IF(N457="základní",J457,0)</f>
        <v>0</v>
      </c>
      <c r="BF457" s="140">
        <f>IF(N457="snížená",J457,0)</f>
        <v>0</v>
      </c>
      <c r="BG457" s="140">
        <f>IF(N457="zákl. přenesená",J457,0)</f>
        <v>0</v>
      </c>
      <c r="BH457" s="140">
        <f>IF(N457="sníž. přenesená",J457,0)</f>
        <v>0</v>
      </c>
      <c r="BI457" s="140">
        <f>IF(N457="nulová",J457,0)</f>
        <v>0</v>
      </c>
      <c r="BJ457" s="17" t="s">
        <v>155</v>
      </c>
      <c r="BK457" s="140">
        <f>ROUND(I457*H457,2)</f>
        <v>0</v>
      </c>
      <c r="BL457" s="17" t="s">
        <v>245</v>
      </c>
      <c r="BM457" s="139" t="s">
        <v>777</v>
      </c>
    </row>
    <row r="458" spans="2:65" s="1" customFormat="1" ht="16.5" customHeight="1">
      <c r="B458" s="32"/>
      <c r="C458" s="166" t="s">
        <v>778</v>
      </c>
      <c r="D458" s="166" t="s">
        <v>251</v>
      </c>
      <c r="E458" s="167" t="s">
        <v>779</v>
      </c>
      <c r="F458" s="168" t="s">
        <v>780</v>
      </c>
      <c r="G458" s="169" t="s">
        <v>338</v>
      </c>
      <c r="H458" s="170">
        <v>1</v>
      </c>
      <c r="I458" s="171"/>
      <c r="J458" s="172">
        <f>ROUND(I458*H458,2)</f>
        <v>0</v>
      </c>
      <c r="K458" s="168" t="s">
        <v>19</v>
      </c>
      <c r="L458" s="173"/>
      <c r="M458" s="174" t="s">
        <v>19</v>
      </c>
      <c r="N458" s="175" t="s">
        <v>48</v>
      </c>
      <c r="P458" s="137">
        <f>O458*H458</f>
        <v>0</v>
      </c>
      <c r="Q458" s="137">
        <v>0.05</v>
      </c>
      <c r="R458" s="137">
        <f>Q458*H458</f>
        <v>0.05</v>
      </c>
      <c r="S458" s="137">
        <v>0</v>
      </c>
      <c r="T458" s="138">
        <f>S458*H458</f>
        <v>0</v>
      </c>
      <c r="AR458" s="139" t="s">
        <v>350</v>
      </c>
      <c r="AT458" s="139" t="s">
        <v>251</v>
      </c>
      <c r="AU458" s="139" t="s">
        <v>155</v>
      </c>
      <c r="AY458" s="17" t="s">
        <v>147</v>
      </c>
      <c r="BE458" s="140">
        <f>IF(N458="základní",J458,0)</f>
        <v>0</v>
      </c>
      <c r="BF458" s="140">
        <f>IF(N458="snížená",J458,0)</f>
        <v>0</v>
      </c>
      <c r="BG458" s="140">
        <f>IF(N458="zákl. přenesená",J458,0)</f>
        <v>0</v>
      </c>
      <c r="BH458" s="140">
        <f>IF(N458="sníž. přenesená",J458,0)</f>
        <v>0</v>
      </c>
      <c r="BI458" s="140">
        <f>IF(N458="nulová",J458,0)</f>
        <v>0</v>
      </c>
      <c r="BJ458" s="17" t="s">
        <v>155</v>
      </c>
      <c r="BK458" s="140">
        <f>ROUND(I458*H458,2)</f>
        <v>0</v>
      </c>
      <c r="BL458" s="17" t="s">
        <v>245</v>
      </c>
      <c r="BM458" s="139" t="s">
        <v>781</v>
      </c>
    </row>
    <row r="459" spans="2:65" s="14" customFormat="1" ht="10.199999999999999">
      <c r="B459" s="160"/>
      <c r="D459" s="146" t="s">
        <v>159</v>
      </c>
      <c r="E459" s="161" t="s">
        <v>19</v>
      </c>
      <c r="F459" s="162" t="s">
        <v>782</v>
      </c>
      <c r="H459" s="161" t="s">
        <v>19</v>
      </c>
      <c r="I459" s="163"/>
      <c r="L459" s="160"/>
      <c r="M459" s="164"/>
      <c r="T459" s="165"/>
      <c r="AT459" s="161" t="s">
        <v>159</v>
      </c>
      <c r="AU459" s="161" t="s">
        <v>155</v>
      </c>
      <c r="AV459" s="14" t="s">
        <v>84</v>
      </c>
      <c r="AW459" s="14" t="s">
        <v>36</v>
      </c>
      <c r="AX459" s="14" t="s">
        <v>76</v>
      </c>
      <c r="AY459" s="161" t="s">
        <v>147</v>
      </c>
    </row>
    <row r="460" spans="2:65" s="12" customFormat="1" ht="10.199999999999999">
      <c r="B460" s="145"/>
      <c r="D460" s="146" t="s">
        <v>159</v>
      </c>
      <c r="E460" s="147" t="s">
        <v>19</v>
      </c>
      <c r="F460" s="148" t="s">
        <v>84</v>
      </c>
      <c r="H460" s="149">
        <v>1</v>
      </c>
      <c r="I460" s="150"/>
      <c r="L460" s="145"/>
      <c r="M460" s="151"/>
      <c r="T460" s="152"/>
      <c r="AT460" s="147" t="s">
        <v>159</v>
      </c>
      <c r="AU460" s="147" t="s">
        <v>155</v>
      </c>
      <c r="AV460" s="12" t="s">
        <v>155</v>
      </c>
      <c r="AW460" s="12" t="s">
        <v>36</v>
      </c>
      <c r="AX460" s="12" t="s">
        <v>76</v>
      </c>
      <c r="AY460" s="147" t="s">
        <v>147</v>
      </c>
    </row>
    <row r="461" spans="2:65" s="13" customFormat="1" ht="10.199999999999999">
      <c r="B461" s="153"/>
      <c r="D461" s="146" t="s">
        <v>159</v>
      </c>
      <c r="E461" s="154" t="s">
        <v>19</v>
      </c>
      <c r="F461" s="155" t="s">
        <v>161</v>
      </c>
      <c r="H461" s="156">
        <v>1</v>
      </c>
      <c r="I461" s="157"/>
      <c r="L461" s="153"/>
      <c r="M461" s="158"/>
      <c r="T461" s="159"/>
      <c r="AT461" s="154" t="s">
        <v>159</v>
      </c>
      <c r="AU461" s="154" t="s">
        <v>155</v>
      </c>
      <c r="AV461" s="13" t="s">
        <v>154</v>
      </c>
      <c r="AW461" s="13" t="s">
        <v>36</v>
      </c>
      <c r="AX461" s="13" t="s">
        <v>84</v>
      </c>
      <c r="AY461" s="154" t="s">
        <v>147</v>
      </c>
    </row>
    <row r="462" spans="2:65" s="1" customFormat="1" ht="44.25" customHeight="1">
      <c r="B462" s="32"/>
      <c r="C462" s="128" t="s">
        <v>783</v>
      </c>
      <c r="D462" s="128" t="s">
        <v>149</v>
      </c>
      <c r="E462" s="129" t="s">
        <v>784</v>
      </c>
      <c r="F462" s="130" t="s">
        <v>785</v>
      </c>
      <c r="G462" s="131" t="s">
        <v>433</v>
      </c>
      <c r="H462" s="177"/>
      <c r="I462" s="133"/>
      <c r="J462" s="134">
        <f>ROUND(I462*H462,2)</f>
        <v>0</v>
      </c>
      <c r="K462" s="130" t="s">
        <v>153</v>
      </c>
      <c r="L462" s="32"/>
      <c r="M462" s="135" t="s">
        <v>19</v>
      </c>
      <c r="N462" s="136" t="s">
        <v>48</v>
      </c>
      <c r="P462" s="137">
        <f>O462*H462</f>
        <v>0</v>
      </c>
      <c r="Q462" s="137">
        <v>0</v>
      </c>
      <c r="R462" s="137">
        <f>Q462*H462</f>
        <v>0</v>
      </c>
      <c r="S462" s="137">
        <v>0</v>
      </c>
      <c r="T462" s="138">
        <f>S462*H462</f>
        <v>0</v>
      </c>
      <c r="AR462" s="139" t="s">
        <v>245</v>
      </c>
      <c r="AT462" s="139" t="s">
        <v>149</v>
      </c>
      <c r="AU462" s="139" t="s">
        <v>155</v>
      </c>
      <c r="AY462" s="17" t="s">
        <v>147</v>
      </c>
      <c r="BE462" s="140">
        <f>IF(N462="základní",J462,0)</f>
        <v>0</v>
      </c>
      <c r="BF462" s="140">
        <f>IF(N462="snížená",J462,0)</f>
        <v>0</v>
      </c>
      <c r="BG462" s="140">
        <f>IF(N462="zákl. přenesená",J462,0)</f>
        <v>0</v>
      </c>
      <c r="BH462" s="140">
        <f>IF(N462="sníž. přenesená",J462,0)</f>
        <v>0</v>
      </c>
      <c r="BI462" s="140">
        <f>IF(N462="nulová",J462,0)</f>
        <v>0</v>
      </c>
      <c r="BJ462" s="17" t="s">
        <v>155</v>
      </c>
      <c r="BK462" s="140">
        <f>ROUND(I462*H462,2)</f>
        <v>0</v>
      </c>
      <c r="BL462" s="17" t="s">
        <v>245</v>
      </c>
      <c r="BM462" s="139" t="s">
        <v>786</v>
      </c>
    </row>
    <row r="463" spans="2:65" s="1" customFormat="1" ht="10.199999999999999">
      <c r="B463" s="32"/>
      <c r="D463" s="141" t="s">
        <v>157</v>
      </c>
      <c r="F463" s="142" t="s">
        <v>787</v>
      </c>
      <c r="I463" s="143"/>
      <c r="L463" s="32"/>
      <c r="M463" s="144"/>
      <c r="T463" s="53"/>
      <c r="AT463" s="17" t="s">
        <v>157</v>
      </c>
      <c r="AU463" s="17" t="s">
        <v>155</v>
      </c>
    </row>
    <row r="464" spans="2:65" s="1" customFormat="1" ht="49.05" customHeight="1">
      <c r="B464" s="32"/>
      <c r="C464" s="128" t="s">
        <v>788</v>
      </c>
      <c r="D464" s="128" t="s">
        <v>149</v>
      </c>
      <c r="E464" s="129" t="s">
        <v>789</v>
      </c>
      <c r="F464" s="130" t="s">
        <v>790</v>
      </c>
      <c r="G464" s="131" t="s">
        <v>433</v>
      </c>
      <c r="H464" s="177"/>
      <c r="I464" s="133"/>
      <c r="J464" s="134">
        <f>ROUND(I464*H464,2)</f>
        <v>0</v>
      </c>
      <c r="K464" s="130" t="s">
        <v>153</v>
      </c>
      <c r="L464" s="32"/>
      <c r="M464" s="135" t="s">
        <v>19</v>
      </c>
      <c r="N464" s="136" t="s">
        <v>48</v>
      </c>
      <c r="P464" s="137">
        <f>O464*H464</f>
        <v>0</v>
      </c>
      <c r="Q464" s="137">
        <v>0</v>
      </c>
      <c r="R464" s="137">
        <f>Q464*H464</f>
        <v>0</v>
      </c>
      <c r="S464" s="137">
        <v>0</v>
      </c>
      <c r="T464" s="138">
        <f>S464*H464</f>
        <v>0</v>
      </c>
      <c r="AR464" s="139" t="s">
        <v>245</v>
      </c>
      <c r="AT464" s="139" t="s">
        <v>149</v>
      </c>
      <c r="AU464" s="139" t="s">
        <v>155</v>
      </c>
      <c r="AY464" s="17" t="s">
        <v>147</v>
      </c>
      <c r="BE464" s="140">
        <f>IF(N464="základní",J464,0)</f>
        <v>0</v>
      </c>
      <c r="BF464" s="140">
        <f>IF(N464="snížená",J464,0)</f>
        <v>0</v>
      </c>
      <c r="BG464" s="140">
        <f>IF(N464="zákl. přenesená",J464,0)</f>
        <v>0</v>
      </c>
      <c r="BH464" s="140">
        <f>IF(N464="sníž. přenesená",J464,0)</f>
        <v>0</v>
      </c>
      <c r="BI464" s="140">
        <f>IF(N464="nulová",J464,0)</f>
        <v>0</v>
      </c>
      <c r="BJ464" s="17" t="s">
        <v>155</v>
      </c>
      <c r="BK464" s="140">
        <f>ROUND(I464*H464,2)</f>
        <v>0</v>
      </c>
      <c r="BL464" s="17" t="s">
        <v>245</v>
      </c>
      <c r="BM464" s="139" t="s">
        <v>791</v>
      </c>
    </row>
    <row r="465" spans="2:65" s="1" customFormat="1" ht="10.199999999999999">
      <c r="B465" s="32"/>
      <c r="D465" s="141" t="s">
        <v>157</v>
      </c>
      <c r="F465" s="142" t="s">
        <v>792</v>
      </c>
      <c r="I465" s="143"/>
      <c r="L465" s="32"/>
      <c r="M465" s="144"/>
      <c r="T465" s="53"/>
      <c r="AT465" s="17" t="s">
        <v>157</v>
      </c>
      <c r="AU465" s="17" t="s">
        <v>155</v>
      </c>
    </row>
    <row r="466" spans="2:65" s="11" customFormat="1" ht="22.8" customHeight="1">
      <c r="B466" s="116"/>
      <c r="D466" s="117" t="s">
        <v>75</v>
      </c>
      <c r="E466" s="126" t="s">
        <v>793</v>
      </c>
      <c r="F466" s="126" t="s">
        <v>794</v>
      </c>
      <c r="I466" s="119"/>
      <c r="J466" s="127">
        <f>BK466</f>
        <v>0</v>
      </c>
      <c r="L466" s="116"/>
      <c r="M466" s="121"/>
      <c r="P466" s="122">
        <f>SUM(P467:P475)</f>
        <v>0</v>
      </c>
      <c r="R466" s="122">
        <f>SUM(R467:R475)</f>
        <v>2.1499640000000003E-3</v>
      </c>
      <c r="T466" s="123">
        <f>SUM(T467:T475)</f>
        <v>0</v>
      </c>
      <c r="AR466" s="117" t="s">
        <v>155</v>
      </c>
      <c r="AT466" s="124" t="s">
        <v>75</v>
      </c>
      <c r="AU466" s="124" t="s">
        <v>84</v>
      </c>
      <c r="AY466" s="117" t="s">
        <v>147</v>
      </c>
      <c r="BK466" s="125">
        <f>SUM(BK467:BK475)</f>
        <v>0</v>
      </c>
    </row>
    <row r="467" spans="2:65" s="1" customFormat="1" ht="37.799999999999997" customHeight="1">
      <c r="B467" s="32"/>
      <c r="C467" s="128" t="s">
        <v>795</v>
      </c>
      <c r="D467" s="128" t="s">
        <v>149</v>
      </c>
      <c r="E467" s="129" t="s">
        <v>796</v>
      </c>
      <c r="F467" s="130" t="s">
        <v>797</v>
      </c>
      <c r="G467" s="131" t="s">
        <v>91</v>
      </c>
      <c r="H467" s="132">
        <v>0.54</v>
      </c>
      <c r="I467" s="133"/>
      <c r="J467" s="134">
        <f>ROUND(I467*H467,2)</f>
        <v>0</v>
      </c>
      <c r="K467" s="130" t="s">
        <v>153</v>
      </c>
      <c r="L467" s="32"/>
      <c r="M467" s="135" t="s">
        <v>19</v>
      </c>
      <c r="N467" s="136" t="s">
        <v>48</v>
      </c>
      <c r="P467" s="137">
        <f>O467*H467</f>
        <v>0</v>
      </c>
      <c r="Q467" s="137">
        <v>1.6660000000000001E-4</v>
      </c>
      <c r="R467" s="137">
        <f>Q467*H467</f>
        <v>8.9964000000000008E-5</v>
      </c>
      <c r="S467" s="137">
        <v>0</v>
      </c>
      <c r="T467" s="138">
        <f>S467*H467</f>
        <v>0</v>
      </c>
      <c r="AR467" s="139" t="s">
        <v>245</v>
      </c>
      <c r="AT467" s="139" t="s">
        <v>149</v>
      </c>
      <c r="AU467" s="139" t="s">
        <v>155</v>
      </c>
      <c r="AY467" s="17" t="s">
        <v>147</v>
      </c>
      <c r="BE467" s="140">
        <f>IF(N467="základní",J467,0)</f>
        <v>0</v>
      </c>
      <c r="BF467" s="140">
        <f>IF(N467="snížená",J467,0)</f>
        <v>0</v>
      </c>
      <c r="BG467" s="140">
        <f>IF(N467="zákl. přenesená",J467,0)</f>
        <v>0</v>
      </c>
      <c r="BH467" s="140">
        <f>IF(N467="sníž. přenesená",J467,0)</f>
        <v>0</v>
      </c>
      <c r="BI467" s="140">
        <f>IF(N467="nulová",J467,0)</f>
        <v>0</v>
      </c>
      <c r="BJ467" s="17" t="s">
        <v>155</v>
      </c>
      <c r="BK467" s="140">
        <f>ROUND(I467*H467,2)</f>
        <v>0</v>
      </c>
      <c r="BL467" s="17" t="s">
        <v>245</v>
      </c>
      <c r="BM467" s="139" t="s">
        <v>798</v>
      </c>
    </row>
    <row r="468" spans="2:65" s="1" customFormat="1" ht="10.199999999999999">
      <c r="B468" s="32"/>
      <c r="D468" s="141" t="s">
        <v>157</v>
      </c>
      <c r="F468" s="142" t="s">
        <v>799</v>
      </c>
      <c r="I468" s="143"/>
      <c r="L468" s="32"/>
      <c r="M468" s="144"/>
      <c r="T468" s="53"/>
      <c r="AT468" s="17" t="s">
        <v>157</v>
      </c>
      <c r="AU468" s="17" t="s">
        <v>155</v>
      </c>
    </row>
    <row r="469" spans="2:65" s="12" customFormat="1" ht="10.199999999999999">
      <c r="B469" s="145"/>
      <c r="D469" s="146" t="s">
        <v>159</v>
      </c>
      <c r="E469" s="147" t="s">
        <v>19</v>
      </c>
      <c r="F469" s="148" t="s">
        <v>800</v>
      </c>
      <c r="H469" s="149">
        <v>0.54</v>
      </c>
      <c r="I469" s="150"/>
      <c r="L469" s="145"/>
      <c r="M469" s="151"/>
      <c r="T469" s="152"/>
      <c r="AT469" s="147" t="s">
        <v>159</v>
      </c>
      <c r="AU469" s="147" t="s">
        <v>155</v>
      </c>
      <c r="AV469" s="12" t="s">
        <v>155</v>
      </c>
      <c r="AW469" s="12" t="s">
        <v>36</v>
      </c>
      <c r="AX469" s="12" t="s">
        <v>76</v>
      </c>
      <c r="AY469" s="147" t="s">
        <v>147</v>
      </c>
    </row>
    <row r="470" spans="2:65" s="13" customFormat="1" ht="10.199999999999999">
      <c r="B470" s="153"/>
      <c r="D470" s="146" t="s">
        <v>159</v>
      </c>
      <c r="E470" s="154" t="s">
        <v>19</v>
      </c>
      <c r="F470" s="155" t="s">
        <v>161</v>
      </c>
      <c r="H470" s="156">
        <v>0.54</v>
      </c>
      <c r="I470" s="157"/>
      <c r="L470" s="153"/>
      <c r="M470" s="158"/>
      <c r="T470" s="159"/>
      <c r="AT470" s="154" t="s">
        <v>159</v>
      </c>
      <c r="AU470" s="154" t="s">
        <v>155</v>
      </c>
      <c r="AV470" s="13" t="s">
        <v>154</v>
      </c>
      <c r="AW470" s="13" t="s">
        <v>36</v>
      </c>
      <c r="AX470" s="13" t="s">
        <v>84</v>
      </c>
      <c r="AY470" s="154" t="s">
        <v>147</v>
      </c>
    </row>
    <row r="471" spans="2:65" s="1" customFormat="1" ht="16.5" customHeight="1">
      <c r="B471" s="32"/>
      <c r="C471" s="166" t="s">
        <v>801</v>
      </c>
      <c r="D471" s="166" t="s">
        <v>251</v>
      </c>
      <c r="E471" s="167" t="s">
        <v>802</v>
      </c>
      <c r="F471" s="168" t="s">
        <v>803</v>
      </c>
      <c r="G471" s="169" t="s">
        <v>152</v>
      </c>
      <c r="H471" s="170">
        <v>1</v>
      </c>
      <c r="I471" s="171"/>
      <c r="J471" s="172">
        <f>ROUND(I471*H471,2)</f>
        <v>0</v>
      </c>
      <c r="K471" s="168" t="s">
        <v>19</v>
      </c>
      <c r="L471" s="173"/>
      <c r="M471" s="174" t="s">
        <v>19</v>
      </c>
      <c r="N471" s="175" t="s">
        <v>48</v>
      </c>
      <c r="P471" s="137">
        <f>O471*H471</f>
        <v>0</v>
      </c>
      <c r="Q471" s="137">
        <v>2.0600000000000002E-3</v>
      </c>
      <c r="R471" s="137">
        <f>Q471*H471</f>
        <v>2.0600000000000002E-3</v>
      </c>
      <c r="S471" s="137">
        <v>0</v>
      </c>
      <c r="T471" s="138">
        <f>S471*H471</f>
        <v>0</v>
      </c>
      <c r="AR471" s="139" t="s">
        <v>350</v>
      </c>
      <c r="AT471" s="139" t="s">
        <v>251</v>
      </c>
      <c r="AU471" s="139" t="s">
        <v>155</v>
      </c>
      <c r="AY471" s="17" t="s">
        <v>147</v>
      </c>
      <c r="BE471" s="140">
        <f>IF(N471="základní",J471,0)</f>
        <v>0</v>
      </c>
      <c r="BF471" s="140">
        <f>IF(N471="snížená",J471,0)</f>
        <v>0</v>
      </c>
      <c r="BG471" s="140">
        <f>IF(N471="zákl. přenesená",J471,0)</f>
        <v>0</v>
      </c>
      <c r="BH471" s="140">
        <f>IF(N471="sníž. přenesená",J471,0)</f>
        <v>0</v>
      </c>
      <c r="BI471" s="140">
        <f>IF(N471="nulová",J471,0)</f>
        <v>0</v>
      </c>
      <c r="BJ471" s="17" t="s">
        <v>155</v>
      </c>
      <c r="BK471" s="140">
        <f>ROUND(I471*H471,2)</f>
        <v>0</v>
      </c>
      <c r="BL471" s="17" t="s">
        <v>245</v>
      </c>
      <c r="BM471" s="139" t="s">
        <v>804</v>
      </c>
    </row>
    <row r="472" spans="2:65" s="1" customFormat="1" ht="44.25" customHeight="1">
      <c r="B472" s="32"/>
      <c r="C472" s="128" t="s">
        <v>805</v>
      </c>
      <c r="D472" s="128" t="s">
        <v>149</v>
      </c>
      <c r="E472" s="129" t="s">
        <v>806</v>
      </c>
      <c r="F472" s="130" t="s">
        <v>807</v>
      </c>
      <c r="G472" s="131" t="s">
        <v>433</v>
      </c>
      <c r="H472" s="177"/>
      <c r="I472" s="133"/>
      <c r="J472" s="134">
        <f>ROUND(I472*H472,2)</f>
        <v>0</v>
      </c>
      <c r="K472" s="130" t="s">
        <v>153</v>
      </c>
      <c r="L472" s="32"/>
      <c r="M472" s="135" t="s">
        <v>19</v>
      </c>
      <c r="N472" s="136" t="s">
        <v>48</v>
      </c>
      <c r="P472" s="137">
        <f>O472*H472</f>
        <v>0</v>
      </c>
      <c r="Q472" s="137">
        <v>0</v>
      </c>
      <c r="R472" s="137">
        <f>Q472*H472</f>
        <v>0</v>
      </c>
      <c r="S472" s="137">
        <v>0</v>
      </c>
      <c r="T472" s="138">
        <f>S472*H472</f>
        <v>0</v>
      </c>
      <c r="AR472" s="139" t="s">
        <v>245</v>
      </c>
      <c r="AT472" s="139" t="s">
        <v>149</v>
      </c>
      <c r="AU472" s="139" t="s">
        <v>155</v>
      </c>
      <c r="AY472" s="17" t="s">
        <v>147</v>
      </c>
      <c r="BE472" s="140">
        <f>IF(N472="základní",J472,0)</f>
        <v>0</v>
      </c>
      <c r="BF472" s="140">
        <f>IF(N472="snížená",J472,0)</f>
        <v>0</v>
      </c>
      <c r="BG472" s="140">
        <f>IF(N472="zákl. přenesená",J472,0)</f>
        <v>0</v>
      </c>
      <c r="BH472" s="140">
        <f>IF(N472="sníž. přenesená",J472,0)</f>
        <v>0</v>
      </c>
      <c r="BI472" s="140">
        <f>IF(N472="nulová",J472,0)</f>
        <v>0</v>
      </c>
      <c r="BJ472" s="17" t="s">
        <v>155</v>
      </c>
      <c r="BK472" s="140">
        <f>ROUND(I472*H472,2)</f>
        <v>0</v>
      </c>
      <c r="BL472" s="17" t="s">
        <v>245</v>
      </c>
      <c r="BM472" s="139" t="s">
        <v>808</v>
      </c>
    </row>
    <row r="473" spans="2:65" s="1" customFormat="1" ht="10.199999999999999">
      <c r="B473" s="32"/>
      <c r="D473" s="141" t="s">
        <v>157</v>
      </c>
      <c r="F473" s="142" t="s">
        <v>809</v>
      </c>
      <c r="I473" s="143"/>
      <c r="L473" s="32"/>
      <c r="M473" s="144"/>
      <c r="T473" s="53"/>
      <c r="AT473" s="17" t="s">
        <v>157</v>
      </c>
      <c r="AU473" s="17" t="s">
        <v>155</v>
      </c>
    </row>
    <row r="474" spans="2:65" s="1" customFormat="1" ht="55.5" customHeight="1">
      <c r="B474" s="32"/>
      <c r="C474" s="128" t="s">
        <v>810</v>
      </c>
      <c r="D474" s="128" t="s">
        <v>149</v>
      </c>
      <c r="E474" s="129" t="s">
        <v>811</v>
      </c>
      <c r="F474" s="130" t="s">
        <v>812</v>
      </c>
      <c r="G474" s="131" t="s">
        <v>433</v>
      </c>
      <c r="H474" s="177"/>
      <c r="I474" s="133"/>
      <c r="J474" s="134">
        <f>ROUND(I474*H474,2)</f>
        <v>0</v>
      </c>
      <c r="K474" s="130" t="s">
        <v>153</v>
      </c>
      <c r="L474" s="32"/>
      <c r="M474" s="135" t="s">
        <v>19</v>
      </c>
      <c r="N474" s="136" t="s">
        <v>48</v>
      </c>
      <c r="P474" s="137">
        <f>O474*H474</f>
        <v>0</v>
      </c>
      <c r="Q474" s="137">
        <v>0</v>
      </c>
      <c r="R474" s="137">
        <f>Q474*H474</f>
        <v>0</v>
      </c>
      <c r="S474" s="137">
        <v>0</v>
      </c>
      <c r="T474" s="138">
        <f>S474*H474</f>
        <v>0</v>
      </c>
      <c r="AR474" s="139" t="s">
        <v>245</v>
      </c>
      <c r="AT474" s="139" t="s">
        <v>149</v>
      </c>
      <c r="AU474" s="139" t="s">
        <v>155</v>
      </c>
      <c r="AY474" s="17" t="s">
        <v>147</v>
      </c>
      <c r="BE474" s="140">
        <f>IF(N474="základní",J474,0)</f>
        <v>0</v>
      </c>
      <c r="BF474" s="140">
        <f>IF(N474="snížená",J474,0)</f>
        <v>0</v>
      </c>
      <c r="BG474" s="140">
        <f>IF(N474="zákl. přenesená",J474,0)</f>
        <v>0</v>
      </c>
      <c r="BH474" s="140">
        <f>IF(N474="sníž. přenesená",J474,0)</f>
        <v>0</v>
      </c>
      <c r="BI474" s="140">
        <f>IF(N474="nulová",J474,0)</f>
        <v>0</v>
      </c>
      <c r="BJ474" s="17" t="s">
        <v>155</v>
      </c>
      <c r="BK474" s="140">
        <f>ROUND(I474*H474,2)</f>
        <v>0</v>
      </c>
      <c r="BL474" s="17" t="s">
        <v>245</v>
      </c>
      <c r="BM474" s="139" t="s">
        <v>813</v>
      </c>
    </row>
    <row r="475" spans="2:65" s="1" customFormat="1" ht="10.199999999999999">
      <c r="B475" s="32"/>
      <c r="D475" s="141" t="s">
        <v>157</v>
      </c>
      <c r="F475" s="142" t="s">
        <v>814</v>
      </c>
      <c r="I475" s="143"/>
      <c r="L475" s="32"/>
      <c r="M475" s="144"/>
      <c r="T475" s="53"/>
      <c r="AT475" s="17" t="s">
        <v>157</v>
      </c>
      <c r="AU475" s="17" t="s">
        <v>155</v>
      </c>
    </row>
    <row r="476" spans="2:65" s="11" customFormat="1" ht="22.8" customHeight="1">
      <c r="B476" s="116"/>
      <c r="D476" s="117" t="s">
        <v>75</v>
      </c>
      <c r="E476" s="126" t="s">
        <v>815</v>
      </c>
      <c r="F476" s="126" t="s">
        <v>816</v>
      </c>
      <c r="I476" s="119"/>
      <c r="J476" s="127">
        <f>BK476</f>
        <v>0</v>
      </c>
      <c r="L476" s="116"/>
      <c r="M476" s="121"/>
      <c r="P476" s="122">
        <f>SUM(P477:P522)</f>
        <v>0</v>
      </c>
      <c r="R476" s="122">
        <f>SUM(R477:R522)</f>
        <v>0.133112545</v>
      </c>
      <c r="T476" s="123">
        <f>SUM(T477:T522)</f>
        <v>6.6716999999999999E-2</v>
      </c>
      <c r="AR476" s="117" t="s">
        <v>155</v>
      </c>
      <c r="AT476" s="124" t="s">
        <v>75</v>
      </c>
      <c r="AU476" s="124" t="s">
        <v>84</v>
      </c>
      <c r="AY476" s="117" t="s">
        <v>147</v>
      </c>
      <c r="BK476" s="125">
        <f>SUM(BK477:BK522)</f>
        <v>0</v>
      </c>
    </row>
    <row r="477" spans="2:65" s="1" customFormat="1" ht="24.15" customHeight="1">
      <c r="B477" s="32"/>
      <c r="C477" s="128" t="s">
        <v>817</v>
      </c>
      <c r="D477" s="128" t="s">
        <v>149</v>
      </c>
      <c r="E477" s="129" t="s">
        <v>818</v>
      </c>
      <c r="F477" s="130" t="s">
        <v>819</v>
      </c>
      <c r="G477" s="131" t="s">
        <v>91</v>
      </c>
      <c r="H477" s="132">
        <v>3.86</v>
      </c>
      <c r="I477" s="133"/>
      <c r="J477" s="134">
        <f>ROUND(I477*H477,2)</f>
        <v>0</v>
      </c>
      <c r="K477" s="130" t="s">
        <v>19</v>
      </c>
      <c r="L477" s="32"/>
      <c r="M477" s="135" t="s">
        <v>19</v>
      </c>
      <c r="N477" s="136" t="s">
        <v>48</v>
      </c>
      <c r="P477" s="137">
        <f>O477*H477</f>
        <v>0</v>
      </c>
      <c r="Q477" s="137">
        <v>0</v>
      </c>
      <c r="R477" s="137">
        <f>Q477*H477</f>
        <v>0</v>
      </c>
      <c r="S477" s="137">
        <v>0</v>
      </c>
      <c r="T477" s="138">
        <f>S477*H477</f>
        <v>0</v>
      </c>
      <c r="AR477" s="139" t="s">
        <v>245</v>
      </c>
      <c r="AT477" s="139" t="s">
        <v>149</v>
      </c>
      <c r="AU477" s="139" t="s">
        <v>155</v>
      </c>
      <c r="AY477" s="17" t="s">
        <v>147</v>
      </c>
      <c r="BE477" s="140">
        <f>IF(N477="základní",J477,0)</f>
        <v>0</v>
      </c>
      <c r="BF477" s="140">
        <f>IF(N477="snížená",J477,0)</f>
        <v>0</v>
      </c>
      <c r="BG477" s="140">
        <f>IF(N477="zákl. přenesená",J477,0)</f>
        <v>0</v>
      </c>
      <c r="BH477" s="140">
        <f>IF(N477="sníž. přenesená",J477,0)</f>
        <v>0</v>
      </c>
      <c r="BI477" s="140">
        <f>IF(N477="nulová",J477,0)</f>
        <v>0</v>
      </c>
      <c r="BJ477" s="17" t="s">
        <v>155</v>
      </c>
      <c r="BK477" s="140">
        <f>ROUND(I477*H477,2)</f>
        <v>0</v>
      </c>
      <c r="BL477" s="17" t="s">
        <v>245</v>
      </c>
      <c r="BM477" s="139" t="s">
        <v>820</v>
      </c>
    </row>
    <row r="478" spans="2:65" s="12" customFormat="1" ht="10.199999999999999">
      <c r="B478" s="145"/>
      <c r="D478" s="146" t="s">
        <v>159</v>
      </c>
      <c r="E478" s="147" t="s">
        <v>19</v>
      </c>
      <c r="F478" s="148" t="s">
        <v>98</v>
      </c>
      <c r="H478" s="149">
        <v>3.86</v>
      </c>
      <c r="I478" s="150"/>
      <c r="L478" s="145"/>
      <c r="M478" s="151"/>
      <c r="T478" s="152"/>
      <c r="AT478" s="147" t="s">
        <v>159</v>
      </c>
      <c r="AU478" s="147" t="s">
        <v>155</v>
      </c>
      <c r="AV478" s="12" t="s">
        <v>155</v>
      </c>
      <c r="AW478" s="12" t="s">
        <v>36</v>
      </c>
      <c r="AX478" s="12" t="s">
        <v>76</v>
      </c>
      <c r="AY478" s="147" t="s">
        <v>147</v>
      </c>
    </row>
    <row r="479" spans="2:65" s="13" customFormat="1" ht="10.199999999999999">
      <c r="B479" s="153"/>
      <c r="D479" s="146" t="s">
        <v>159</v>
      </c>
      <c r="E479" s="154" t="s">
        <v>19</v>
      </c>
      <c r="F479" s="155" t="s">
        <v>161</v>
      </c>
      <c r="H479" s="156">
        <v>3.86</v>
      </c>
      <c r="I479" s="157"/>
      <c r="L479" s="153"/>
      <c r="M479" s="158"/>
      <c r="T479" s="159"/>
      <c r="AT479" s="154" t="s">
        <v>159</v>
      </c>
      <c r="AU479" s="154" t="s">
        <v>155</v>
      </c>
      <c r="AV479" s="13" t="s">
        <v>154</v>
      </c>
      <c r="AW479" s="13" t="s">
        <v>36</v>
      </c>
      <c r="AX479" s="13" t="s">
        <v>84</v>
      </c>
      <c r="AY479" s="154" t="s">
        <v>147</v>
      </c>
    </row>
    <row r="480" spans="2:65" s="1" customFormat="1" ht="24.15" customHeight="1">
      <c r="B480" s="32"/>
      <c r="C480" s="128" t="s">
        <v>821</v>
      </c>
      <c r="D480" s="128" t="s">
        <v>149</v>
      </c>
      <c r="E480" s="129" t="s">
        <v>822</v>
      </c>
      <c r="F480" s="130" t="s">
        <v>823</v>
      </c>
      <c r="G480" s="131" t="s">
        <v>91</v>
      </c>
      <c r="H480" s="132">
        <v>3.86</v>
      </c>
      <c r="I480" s="133"/>
      <c r="J480" s="134">
        <f>ROUND(I480*H480,2)</f>
        <v>0</v>
      </c>
      <c r="K480" s="130" t="s">
        <v>19</v>
      </c>
      <c r="L480" s="32"/>
      <c r="M480" s="135" t="s">
        <v>19</v>
      </c>
      <c r="N480" s="136" t="s">
        <v>48</v>
      </c>
      <c r="P480" s="137">
        <f>O480*H480</f>
        <v>0</v>
      </c>
      <c r="Q480" s="137">
        <v>2.9999999999999997E-4</v>
      </c>
      <c r="R480" s="137">
        <f>Q480*H480</f>
        <v>1.158E-3</v>
      </c>
      <c r="S480" s="137">
        <v>0</v>
      </c>
      <c r="T480" s="138">
        <f>S480*H480</f>
        <v>0</v>
      </c>
      <c r="AR480" s="139" t="s">
        <v>245</v>
      </c>
      <c r="AT480" s="139" t="s">
        <v>149</v>
      </c>
      <c r="AU480" s="139" t="s">
        <v>155</v>
      </c>
      <c r="AY480" s="17" t="s">
        <v>147</v>
      </c>
      <c r="BE480" s="140">
        <f>IF(N480="základní",J480,0)</f>
        <v>0</v>
      </c>
      <c r="BF480" s="140">
        <f>IF(N480="snížená",J480,0)</f>
        <v>0</v>
      </c>
      <c r="BG480" s="140">
        <f>IF(N480="zákl. přenesená",J480,0)</f>
        <v>0</v>
      </c>
      <c r="BH480" s="140">
        <f>IF(N480="sníž. přenesená",J480,0)</f>
        <v>0</v>
      </c>
      <c r="BI480" s="140">
        <f>IF(N480="nulová",J480,0)</f>
        <v>0</v>
      </c>
      <c r="BJ480" s="17" t="s">
        <v>155</v>
      </c>
      <c r="BK480" s="140">
        <f>ROUND(I480*H480,2)</f>
        <v>0</v>
      </c>
      <c r="BL480" s="17" t="s">
        <v>245</v>
      </c>
      <c r="BM480" s="139" t="s">
        <v>824</v>
      </c>
    </row>
    <row r="481" spans="2:65" s="12" customFormat="1" ht="10.199999999999999">
      <c r="B481" s="145"/>
      <c r="D481" s="146" t="s">
        <v>159</v>
      </c>
      <c r="E481" s="147" t="s">
        <v>19</v>
      </c>
      <c r="F481" s="148" t="s">
        <v>98</v>
      </c>
      <c r="H481" s="149">
        <v>3.86</v>
      </c>
      <c r="I481" s="150"/>
      <c r="L481" s="145"/>
      <c r="M481" s="151"/>
      <c r="T481" s="152"/>
      <c r="AT481" s="147" t="s">
        <v>159</v>
      </c>
      <c r="AU481" s="147" t="s">
        <v>155</v>
      </c>
      <c r="AV481" s="12" t="s">
        <v>155</v>
      </c>
      <c r="AW481" s="12" t="s">
        <v>36</v>
      </c>
      <c r="AX481" s="12" t="s">
        <v>76</v>
      </c>
      <c r="AY481" s="147" t="s">
        <v>147</v>
      </c>
    </row>
    <row r="482" spans="2:65" s="13" customFormat="1" ht="10.199999999999999">
      <c r="B482" s="153"/>
      <c r="D482" s="146" t="s">
        <v>159</v>
      </c>
      <c r="E482" s="154" t="s">
        <v>19</v>
      </c>
      <c r="F482" s="155" t="s">
        <v>161</v>
      </c>
      <c r="H482" s="156">
        <v>3.86</v>
      </c>
      <c r="I482" s="157"/>
      <c r="L482" s="153"/>
      <c r="M482" s="158"/>
      <c r="T482" s="159"/>
      <c r="AT482" s="154" t="s">
        <v>159</v>
      </c>
      <c r="AU482" s="154" t="s">
        <v>155</v>
      </c>
      <c r="AV482" s="13" t="s">
        <v>154</v>
      </c>
      <c r="AW482" s="13" t="s">
        <v>36</v>
      </c>
      <c r="AX482" s="13" t="s">
        <v>84</v>
      </c>
      <c r="AY482" s="154" t="s">
        <v>147</v>
      </c>
    </row>
    <row r="483" spans="2:65" s="1" customFormat="1" ht="37.799999999999997" customHeight="1">
      <c r="B483" s="32"/>
      <c r="C483" s="128" t="s">
        <v>825</v>
      </c>
      <c r="D483" s="128" t="s">
        <v>149</v>
      </c>
      <c r="E483" s="129" t="s">
        <v>826</v>
      </c>
      <c r="F483" s="130" t="s">
        <v>827</v>
      </c>
      <c r="G483" s="131" t="s">
        <v>91</v>
      </c>
      <c r="H483" s="132">
        <v>3.86</v>
      </c>
      <c r="I483" s="133"/>
      <c r="J483" s="134">
        <f>ROUND(I483*H483,2)</f>
        <v>0</v>
      </c>
      <c r="K483" s="130" t="s">
        <v>19</v>
      </c>
      <c r="L483" s="32"/>
      <c r="M483" s="135" t="s">
        <v>19</v>
      </c>
      <c r="N483" s="136" t="s">
        <v>48</v>
      </c>
      <c r="P483" s="137">
        <f>O483*H483</f>
        <v>0</v>
      </c>
      <c r="Q483" s="137">
        <v>4.5450000000000004E-3</v>
      </c>
      <c r="R483" s="137">
        <f>Q483*H483</f>
        <v>1.7543700000000002E-2</v>
      </c>
      <c r="S483" s="137">
        <v>0</v>
      </c>
      <c r="T483" s="138">
        <f>S483*H483</f>
        <v>0</v>
      </c>
      <c r="AR483" s="139" t="s">
        <v>245</v>
      </c>
      <c r="AT483" s="139" t="s">
        <v>149</v>
      </c>
      <c r="AU483" s="139" t="s">
        <v>155</v>
      </c>
      <c r="AY483" s="17" t="s">
        <v>147</v>
      </c>
      <c r="BE483" s="140">
        <f>IF(N483="základní",J483,0)</f>
        <v>0</v>
      </c>
      <c r="BF483" s="140">
        <f>IF(N483="snížená",J483,0)</f>
        <v>0</v>
      </c>
      <c r="BG483" s="140">
        <f>IF(N483="zákl. přenesená",J483,0)</f>
        <v>0</v>
      </c>
      <c r="BH483" s="140">
        <f>IF(N483="sníž. přenesená",J483,0)</f>
        <v>0</v>
      </c>
      <c r="BI483" s="140">
        <f>IF(N483="nulová",J483,0)</f>
        <v>0</v>
      </c>
      <c r="BJ483" s="17" t="s">
        <v>155</v>
      </c>
      <c r="BK483" s="140">
        <f>ROUND(I483*H483,2)</f>
        <v>0</v>
      </c>
      <c r="BL483" s="17" t="s">
        <v>245</v>
      </c>
      <c r="BM483" s="139" t="s">
        <v>828</v>
      </c>
    </row>
    <row r="484" spans="2:65" s="12" customFormat="1" ht="10.199999999999999">
      <c r="B484" s="145"/>
      <c r="D484" s="146" t="s">
        <v>159</v>
      </c>
      <c r="E484" s="147" t="s">
        <v>19</v>
      </c>
      <c r="F484" s="148" t="s">
        <v>98</v>
      </c>
      <c r="H484" s="149">
        <v>3.86</v>
      </c>
      <c r="I484" s="150"/>
      <c r="L484" s="145"/>
      <c r="M484" s="151"/>
      <c r="T484" s="152"/>
      <c r="AT484" s="147" t="s">
        <v>159</v>
      </c>
      <c r="AU484" s="147" t="s">
        <v>155</v>
      </c>
      <c r="AV484" s="12" t="s">
        <v>155</v>
      </c>
      <c r="AW484" s="12" t="s">
        <v>36</v>
      </c>
      <c r="AX484" s="12" t="s">
        <v>76</v>
      </c>
      <c r="AY484" s="147" t="s">
        <v>147</v>
      </c>
    </row>
    <row r="485" spans="2:65" s="13" customFormat="1" ht="10.199999999999999">
      <c r="B485" s="153"/>
      <c r="D485" s="146" t="s">
        <v>159</v>
      </c>
      <c r="E485" s="154" t="s">
        <v>19</v>
      </c>
      <c r="F485" s="155" t="s">
        <v>161</v>
      </c>
      <c r="H485" s="156">
        <v>3.86</v>
      </c>
      <c r="I485" s="157"/>
      <c r="L485" s="153"/>
      <c r="M485" s="158"/>
      <c r="T485" s="159"/>
      <c r="AT485" s="154" t="s">
        <v>159</v>
      </c>
      <c r="AU485" s="154" t="s">
        <v>155</v>
      </c>
      <c r="AV485" s="13" t="s">
        <v>154</v>
      </c>
      <c r="AW485" s="13" t="s">
        <v>36</v>
      </c>
      <c r="AX485" s="13" t="s">
        <v>84</v>
      </c>
      <c r="AY485" s="154" t="s">
        <v>147</v>
      </c>
    </row>
    <row r="486" spans="2:65" s="1" customFormat="1" ht="16.5" customHeight="1">
      <c r="B486" s="32"/>
      <c r="C486" s="128" t="s">
        <v>829</v>
      </c>
      <c r="D486" s="128" t="s">
        <v>149</v>
      </c>
      <c r="E486" s="129" t="s">
        <v>830</v>
      </c>
      <c r="F486" s="130" t="s">
        <v>831</v>
      </c>
      <c r="G486" s="131" t="s">
        <v>91</v>
      </c>
      <c r="H486" s="132">
        <v>1.89</v>
      </c>
      <c r="I486" s="133"/>
      <c r="J486" s="134">
        <f>ROUND(I486*H486,2)</f>
        <v>0</v>
      </c>
      <c r="K486" s="130" t="s">
        <v>153</v>
      </c>
      <c r="L486" s="32"/>
      <c r="M486" s="135" t="s">
        <v>19</v>
      </c>
      <c r="N486" s="136" t="s">
        <v>48</v>
      </c>
      <c r="P486" s="137">
        <f>O486*H486</f>
        <v>0</v>
      </c>
      <c r="Q486" s="137">
        <v>0</v>
      </c>
      <c r="R486" s="137">
        <f>Q486*H486</f>
        <v>0</v>
      </c>
      <c r="S486" s="137">
        <v>3.5299999999999998E-2</v>
      </c>
      <c r="T486" s="138">
        <f>S486*H486</f>
        <v>6.6716999999999999E-2</v>
      </c>
      <c r="AR486" s="139" t="s">
        <v>245</v>
      </c>
      <c r="AT486" s="139" t="s">
        <v>149</v>
      </c>
      <c r="AU486" s="139" t="s">
        <v>155</v>
      </c>
      <c r="AY486" s="17" t="s">
        <v>147</v>
      </c>
      <c r="BE486" s="140">
        <f>IF(N486="základní",J486,0)</f>
        <v>0</v>
      </c>
      <c r="BF486" s="140">
        <f>IF(N486="snížená",J486,0)</f>
        <v>0</v>
      </c>
      <c r="BG486" s="140">
        <f>IF(N486="zákl. přenesená",J486,0)</f>
        <v>0</v>
      </c>
      <c r="BH486" s="140">
        <f>IF(N486="sníž. přenesená",J486,0)</f>
        <v>0</v>
      </c>
      <c r="BI486" s="140">
        <f>IF(N486="nulová",J486,0)</f>
        <v>0</v>
      </c>
      <c r="BJ486" s="17" t="s">
        <v>155</v>
      </c>
      <c r="BK486" s="140">
        <f>ROUND(I486*H486,2)</f>
        <v>0</v>
      </c>
      <c r="BL486" s="17" t="s">
        <v>245</v>
      </c>
      <c r="BM486" s="139" t="s">
        <v>832</v>
      </c>
    </row>
    <row r="487" spans="2:65" s="1" customFormat="1" ht="10.199999999999999">
      <c r="B487" s="32"/>
      <c r="D487" s="141" t="s">
        <v>157</v>
      </c>
      <c r="F487" s="142" t="s">
        <v>833</v>
      </c>
      <c r="I487" s="143"/>
      <c r="L487" s="32"/>
      <c r="M487" s="144"/>
      <c r="T487" s="53"/>
      <c r="AT487" s="17" t="s">
        <v>157</v>
      </c>
      <c r="AU487" s="17" t="s">
        <v>155</v>
      </c>
    </row>
    <row r="488" spans="2:65" s="12" customFormat="1" ht="10.199999999999999">
      <c r="B488" s="145"/>
      <c r="D488" s="146" t="s">
        <v>159</v>
      </c>
      <c r="E488" s="147" t="s">
        <v>19</v>
      </c>
      <c r="F488" s="148" t="s">
        <v>834</v>
      </c>
      <c r="H488" s="149">
        <v>1.89</v>
      </c>
      <c r="I488" s="150"/>
      <c r="L488" s="145"/>
      <c r="M488" s="151"/>
      <c r="T488" s="152"/>
      <c r="AT488" s="147" t="s">
        <v>159</v>
      </c>
      <c r="AU488" s="147" t="s">
        <v>155</v>
      </c>
      <c r="AV488" s="12" t="s">
        <v>155</v>
      </c>
      <c r="AW488" s="12" t="s">
        <v>36</v>
      </c>
      <c r="AX488" s="12" t="s">
        <v>76</v>
      </c>
      <c r="AY488" s="147" t="s">
        <v>147</v>
      </c>
    </row>
    <row r="489" spans="2:65" s="13" customFormat="1" ht="10.199999999999999">
      <c r="B489" s="153"/>
      <c r="D489" s="146" t="s">
        <v>159</v>
      </c>
      <c r="E489" s="154" t="s">
        <v>19</v>
      </c>
      <c r="F489" s="155" t="s">
        <v>161</v>
      </c>
      <c r="H489" s="156">
        <v>1.89</v>
      </c>
      <c r="I489" s="157"/>
      <c r="L489" s="153"/>
      <c r="M489" s="158"/>
      <c r="T489" s="159"/>
      <c r="AT489" s="154" t="s">
        <v>159</v>
      </c>
      <c r="AU489" s="154" t="s">
        <v>155</v>
      </c>
      <c r="AV489" s="13" t="s">
        <v>154</v>
      </c>
      <c r="AW489" s="13" t="s">
        <v>36</v>
      </c>
      <c r="AX489" s="13" t="s">
        <v>84</v>
      </c>
      <c r="AY489" s="154" t="s">
        <v>147</v>
      </c>
    </row>
    <row r="490" spans="2:65" s="1" customFormat="1" ht="37.799999999999997" customHeight="1">
      <c r="B490" s="32"/>
      <c r="C490" s="128" t="s">
        <v>835</v>
      </c>
      <c r="D490" s="128" t="s">
        <v>149</v>
      </c>
      <c r="E490" s="129" t="s">
        <v>836</v>
      </c>
      <c r="F490" s="130" t="s">
        <v>837</v>
      </c>
      <c r="G490" s="131" t="s">
        <v>91</v>
      </c>
      <c r="H490" s="132">
        <v>3.08</v>
      </c>
      <c r="I490" s="133"/>
      <c r="J490" s="134">
        <f>ROUND(I490*H490,2)</f>
        <v>0</v>
      </c>
      <c r="K490" s="130" t="s">
        <v>19</v>
      </c>
      <c r="L490" s="32"/>
      <c r="M490" s="135" t="s">
        <v>19</v>
      </c>
      <c r="N490" s="136" t="s">
        <v>48</v>
      </c>
      <c r="P490" s="137">
        <f>O490*H490</f>
        <v>0</v>
      </c>
      <c r="Q490" s="137">
        <v>5.9959999999999996E-3</v>
      </c>
      <c r="R490" s="137">
        <f>Q490*H490</f>
        <v>1.846768E-2</v>
      </c>
      <c r="S490" s="137">
        <v>0</v>
      </c>
      <c r="T490" s="138">
        <f>S490*H490</f>
        <v>0</v>
      </c>
      <c r="AR490" s="139" t="s">
        <v>245</v>
      </c>
      <c r="AT490" s="139" t="s">
        <v>149</v>
      </c>
      <c r="AU490" s="139" t="s">
        <v>155</v>
      </c>
      <c r="AY490" s="17" t="s">
        <v>147</v>
      </c>
      <c r="BE490" s="140">
        <f>IF(N490="základní",J490,0)</f>
        <v>0</v>
      </c>
      <c r="BF490" s="140">
        <f>IF(N490="snížená",J490,0)</f>
        <v>0</v>
      </c>
      <c r="BG490" s="140">
        <f>IF(N490="zákl. přenesená",J490,0)</f>
        <v>0</v>
      </c>
      <c r="BH490" s="140">
        <f>IF(N490="sníž. přenesená",J490,0)</f>
        <v>0</v>
      </c>
      <c r="BI490" s="140">
        <f>IF(N490="nulová",J490,0)</f>
        <v>0</v>
      </c>
      <c r="BJ490" s="17" t="s">
        <v>155</v>
      </c>
      <c r="BK490" s="140">
        <f>ROUND(I490*H490,2)</f>
        <v>0</v>
      </c>
      <c r="BL490" s="17" t="s">
        <v>245</v>
      </c>
      <c r="BM490" s="139" t="s">
        <v>838</v>
      </c>
    </row>
    <row r="491" spans="2:65" s="12" customFormat="1" ht="10.199999999999999">
      <c r="B491" s="145"/>
      <c r="D491" s="146" t="s">
        <v>159</v>
      </c>
      <c r="E491" s="147" t="s">
        <v>19</v>
      </c>
      <c r="F491" s="148" t="s">
        <v>98</v>
      </c>
      <c r="H491" s="149">
        <v>3.86</v>
      </c>
      <c r="I491" s="150"/>
      <c r="L491" s="145"/>
      <c r="M491" s="151"/>
      <c r="T491" s="152"/>
      <c r="AT491" s="147" t="s">
        <v>159</v>
      </c>
      <c r="AU491" s="147" t="s">
        <v>155</v>
      </c>
      <c r="AV491" s="12" t="s">
        <v>155</v>
      </c>
      <c r="AW491" s="12" t="s">
        <v>36</v>
      </c>
      <c r="AX491" s="12" t="s">
        <v>76</v>
      </c>
      <c r="AY491" s="147" t="s">
        <v>147</v>
      </c>
    </row>
    <row r="492" spans="2:65" s="12" customFormat="1" ht="10.199999999999999">
      <c r="B492" s="145"/>
      <c r="D492" s="146" t="s">
        <v>159</v>
      </c>
      <c r="E492" s="147" t="s">
        <v>19</v>
      </c>
      <c r="F492" s="148" t="s">
        <v>839</v>
      </c>
      <c r="H492" s="149">
        <v>-0.78</v>
      </c>
      <c r="I492" s="150"/>
      <c r="L492" s="145"/>
      <c r="M492" s="151"/>
      <c r="T492" s="152"/>
      <c r="AT492" s="147" t="s">
        <v>159</v>
      </c>
      <c r="AU492" s="147" t="s">
        <v>155</v>
      </c>
      <c r="AV492" s="12" t="s">
        <v>155</v>
      </c>
      <c r="AW492" s="12" t="s">
        <v>36</v>
      </c>
      <c r="AX492" s="12" t="s">
        <v>76</v>
      </c>
      <c r="AY492" s="147" t="s">
        <v>147</v>
      </c>
    </row>
    <row r="493" spans="2:65" s="13" customFormat="1" ht="10.199999999999999">
      <c r="B493" s="153"/>
      <c r="D493" s="146" t="s">
        <v>159</v>
      </c>
      <c r="E493" s="154" t="s">
        <v>19</v>
      </c>
      <c r="F493" s="155" t="s">
        <v>161</v>
      </c>
      <c r="H493" s="156">
        <v>3.08</v>
      </c>
      <c r="I493" s="157"/>
      <c r="L493" s="153"/>
      <c r="M493" s="158"/>
      <c r="T493" s="159"/>
      <c r="AT493" s="154" t="s">
        <v>159</v>
      </c>
      <c r="AU493" s="154" t="s">
        <v>155</v>
      </c>
      <c r="AV493" s="13" t="s">
        <v>154</v>
      </c>
      <c r="AW493" s="13" t="s">
        <v>36</v>
      </c>
      <c r="AX493" s="13" t="s">
        <v>84</v>
      </c>
      <c r="AY493" s="154" t="s">
        <v>147</v>
      </c>
    </row>
    <row r="494" spans="2:65" s="1" customFormat="1" ht="24.15" customHeight="1">
      <c r="B494" s="32"/>
      <c r="C494" s="166" t="s">
        <v>840</v>
      </c>
      <c r="D494" s="166" t="s">
        <v>251</v>
      </c>
      <c r="E494" s="167" t="s">
        <v>841</v>
      </c>
      <c r="F494" s="168" t="s">
        <v>842</v>
      </c>
      <c r="G494" s="169" t="s">
        <v>91</v>
      </c>
      <c r="H494" s="170">
        <v>3.6960000000000002</v>
      </c>
      <c r="I494" s="171"/>
      <c r="J494" s="172">
        <f>ROUND(I494*H494,2)</f>
        <v>0</v>
      </c>
      <c r="K494" s="168" t="s">
        <v>153</v>
      </c>
      <c r="L494" s="173"/>
      <c r="M494" s="174" t="s">
        <v>19</v>
      </c>
      <c r="N494" s="175" t="s">
        <v>48</v>
      </c>
      <c r="P494" s="137">
        <f>O494*H494</f>
        <v>0</v>
      </c>
      <c r="Q494" s="137">
        <v>2.1999999999999999E-2</v>
      </c>
      <c r="R494" s="137">
        <f>Q494*H494</f>
        <v>8.1311999999999995E-2</v>
      </c>
      <c r="S494" s="137">
        <v>0</v>
      </c>
      <c r="T494" s="138">
        <f>S494*H494</f>
        <v>0</v>
      </c>
      <c r="AR494" s="139" t="s">
        <v>350</v>
      </c>
      <c r="AT494" s="139" t="s">
        <v>251</v>
      </c>
      <c r="AU494" s="139" t="s">
        <v>155</v>
      </c>
      <c r="AY494" s="17" t="s">
        <v>147</v>
      </c>
      <c r="BE494" s="140">
        <f>IF(N494="základní",J494,0)</f>
        <v>0</v>
      </c>
      <c r="BF494" s="140">
        <f>IF(N494="snížená",J494,0)</f>
        <v>0</v>
      </c>
      <c r="BG494" s="140">
        <f>IF(N494="zákl. přenesená",J494,0)</f>
        <v>0</v>
      </c>
      <c r="BH494" s="140">
        <f>IF(N494="sníž. přenesená",J494,0)</f>
        <v>0</v>
      </c>
      <c r="BI494" s="140">
        <f>IF(N494="nulová",J494,0)</f>
        <v>0</v>
      </c>
      <c r="BJ494" s="17" t="s">
        <v>155</v>
      </c>
      <c r="BK494" s="140">
        <f>ROUND(I494*H494,2)</f>
        <v>0</v>
      </c>
      <c r="BL494" s="17" t="s">
        <v>245</v>
      </c>
      <c r="BM494" s="139" t="s">
        <v>843</v>
      </c>
    </row>
    <row r="495" spans="2:65" s="12" customFormat="1" ht="10.199999999999999">
      <c r="B495" s="145"/>
      <c r="D495" s="146" t="s">
        <v>159</v>
      </c>
      <c r="F495" s="148" t="s">
        <v>844</v>
      </c>
      <c r="H495" s="149">
        <v>3.6960000000000002</v>
      </c>
      <c r="I495" s="150"/>
      <c r="L495" s="145"/>
      <c r="M495" s="151"/>
      <c r="T495" s="152"/>
      <c r="AT495" s="147" t="s">
        <v>159</v>
      </c>
      <c r="AU495" s="147" t="s">
        <v>155</v>
      </c>
      <c r="AV495" s="12" t="s">
        <v>155</v>
      </c>
      <c r="AW495" s="12" t="s">
        <v>4</v>
      </c>
      <c r="AX495" s="12" t="s">
        <v>84</v>
      </c>
      <c r="AY495" s="147" t="s">
        <v>147</v>
      </c>
    </row>
    <row r="496" spans="2:65" s="1" customFormat="1" ht="37.799999999999997" customHeight="1">
      <c r="B496" s="32"/>
      <c r="C496" s="128" t="s">
        <v>845</v>
      </c>
      <c r="D496" s="128" t="s">
        <v>149</v>
      </c>
      <c r="E496" s="129" t="s">
        <v>846</v>
      </c>
      <c r="F496" s="130" t="s">
        <v>847</v>
      </c>
      <c r="G496" s="131" t="s">
        <v>91</v>
      </c>
      <c r="H496" s="132">
        <v>3.08</v>
      </c>
      <c r="I496" s="133"/>
      <c r="J496" s="134">
        <f>ROUND(I496*H496,2)</f>
        <v>0</v>
      </c>
      <c r="K496" s="130" t="s">
        <v>19</v>
      </c>
      <c r="L496" s="32"/>
      <c r="M496" s="135" t="s">
        <v>19</v>
      </c>
      <c r="N496" s="136" t="s">
        <v>48</v>
      </c>
      <c r="P496" s="137">
        <f>O496*H496</f>
        <v>0</v>
      </c>
      <c r="Q496" s="137">
        <v>0</v>
      </c>
      <c r="R496" s="137">
        <f>Q496*H496</f>
        <v>0</v>
      </c>
      <c r="S496" s="137">
        <v>0</v>
      </c>
      <c r="T496" s="138">
        <f>S496*H496</f>
        <v>0</v>
      </c>
      <c r="AR496" s="139" t="s">
        <v>245</v>
      </c>
      <c r="AT496" s="139" t="s">
        <v>149</v>
      </c>
      <c r="AU496" s="139" t="s">
        <v>155</v>
      </c>
      <c r="AY496" s="17" t="s">
        <v>147</v>
      </c>
      <c r="BE496" s="140">
        <f>IF(N496="základní",J496,0)</f>
        <v>0</v>
      </c>
      <c r="BF496" s="140">
        <f>IF(N496="snížená",J496,0)</f>
        <v>0</v>
      </c>
      <c r="BG496" s="140">
        <f>IF(N496="zákl. přenesená",J496,0)</f>
        <v>0</v>
      </c>
      <c r="BH496" s="140">
        <f>IF(N496="sníž. přenesená",J496,0)</f>
        <v>0</v>
      </c>
      <c r="BI496" s="140">
        <f>IF(N496="nulová",J496,0)</f>
        <v>0</v>
      </c>
      <c r="BJ496" s="17" t="s">
        <v>155</v>
      </c>
      <c r="BK496" s="140">
        <f>ROUND(I496*H496,2)</f>
        <v>0</v>
      </c>
      <c r="BL496" s="17" t="s">
        <v>245</v>
      </c>
      <c r="BM496" s="139" t="s">
        <v>848</v>
      </c>
    </row>
    <row r="497" spans="2:65" s="12" customFormat="1" ht="10.199999999999999">
      <c r="B497" s="145"/>
      <c r="D497" s="146" t="s">
        <v>159</v>
      </c>
      <c r="E497" s="147" t="s">
        <v>19</v>
      </c>
      <c r="F497" s="148" t="s">
        <v>98</v>
      </c>
      <c r="H497" s="149">
        <v>3.86</v>
      </c>
      <c r="I497" s="150"/>
      <c r="L497" s="145"/>
      <c r="M497" s="151"/>
      <c r="T497" s="152"/>
      <c r="AT497" s="147" t="s">
        <v>159</v>
      </c>
      <c r="AU497" s="147" t="s">
        <v>155</v>
      </c>
      <c r="AV497" s="12" t="s">
        <v>155</v>
      </c>
      <c r="AW497" s="12" t="s">
        <v>36</v>
      </c>
      <c r="AX497" s="12" t="s">
        <v>76</v>
      </c>
      <c r="AY497" s="147" t="s">
        <v>147</v>
      </c>
    </row>
    <row r="498" spans="2:65" s="12" customFormat="1" ht="10.199999999999999">
      <c r="B498" s="145"/>
      <c r="D498" s="146" t="s">
        <v>159</v>
      </c>
      <c r="E498" s="147" t="s">
        <v>19</v>
      </c>
      <c r="F498" s="148" t="s">
        <v>839</v>
      </c>
      <c r="H498" s="149">
        <v>-0.78</v>
      </c>
      <c r="I498" s="150"/>
      <c r="L498" s="145"/>
      <c r="M498" s="151"/>
      <c r="T498" s="152"/>
      <c r="AT498" s="147" t="s">
        <v>159</v>
      </c>
      <c r="AU498" s="147" t="s">
        <v>155</v>
      </c>
      <c r="AV498" s="12" t="s">
        <v>155</v>
      </c>
      <c r="AW498" s="12" t="s">
        <v>36</v>
      </c>
      <c r="AX498" s="12" t="s">
        <v>76</v>
      </c>
      <c r="AY498" s="147" t="s">
        <v>147</v>
      </c>
    </row>
    <row r="499" spans="2:65" s="13" customFormat="1" ht="10.199999999999999">
      <c r="B499" s="153"/>
      <c r="D499" s="146" t="s">
        <v>159</v>
      </c>
      <c r="E499" s="154" t="s">
        <v>19</v>
      </c>
      <c r="F499" s="155" t="s">
        <v>161</v>
      </c>
      <c r="H499" s="156">
        <v>3.08</v>
      </c>
      <c r="I499" s="157"/>
      <c r="L499" s="153"/>
      <c r="M499" s="158"/>
      <c r="T499" s="159"/>
      <c r="AT499" s="154" t="s">
        <v>159</v>
      </c>
      <c r="AU499" s="154" t="s">
        <v>155</v>
      </c>
      <c r="AV499" s="13" t="s">
        <v>154</v>
      </c>
      <c r="AW499" s="13" t="s">
        <v>36</v>
      </c>
      <c r="AX499" s="13" t="s">
        <v>84</v>
      </c>
      <c r="AY499" s="154" t="s">
        <v>147</v>
      </c>
    </row>
    <row r="500" spans="2:65" s="1" customFormat="1" ht="24.15" customHeight="1">
      <c r="B500" s="32"/>
      <c r="C500" s="128" t="s">
        <v>849</v>
      </c>
      <c r="D500" s="128" t="s">
        <v>149</v>
      </c>
      <c r="E500" s="129" t="s">
        <v>850</v>
      </c>
      <c r="F500" s="130" t="s">
        <v>851</v>
      </c>
      <c r="G500" s="131" t="s">
        <v>91</v>
      </c>
      <c r="H500" s="132">
        <v>2.87</v>
      </c>
      <c r="I500" s="133"/>
      <c r="J500" s="134">
        <f>ROUND(I500*H500,2)</f>
        <v>0</v>
      </c>
      <c r="K500" s="130" t="s">
        <v>19</v>
      </c>
      <c r="L500" s="32"/>
      <c r="M500" s="135" t="s">
        <v>19</v>
      </c>
      <c r="N500" s="136" t="s">
        <v>48</v>
      </c>
      <c r="P500" s="137">
        <f>O500*H500</f>
        <v>0</v>
      </c>
      <c r="Q500" s="137">
        <v>1.5E-3</v>
      </c>
      <c r="R500" s="137">
        <f>Q500*H500</f>
        <v>4.3050000000000007E-3</v>
      </c>
      <c r="S500" s="137">
        <v>0</v>
      </c>
      <c r="T500" s="138">
        <f>S500*H500</f>
        <v>0</v>
      </c>
      <c r="AR500" s="139" t="s">
        <v>245</v>
      </c>
      <c r="AT500" s="139" t="s">
        <v>149</v>
      </c>
      <c r="AU500" s="139" t="s">
        <v>155</v>
      </c>
      <c r="AY500" s="17" t="s">
        <v>147</v>
      </c>
      <c r="BE500" s="140">
        <f>IF(N500="základní",J500,0)</f>
        <v>0</v>
      </c>
      <c r="BF500" s="140">
        <f>IF(N500="snížená",J500,0)</f>
        <v>0</v>
      </c>
      <c r="BG500" s="140">
        <f>IF(N500="zákl. přenesená",J500,0)</f>
        <v>0</v>
      </c>
      <c r="BH500" s="140">
        <f>IF(N500="sníž. přenesená",J500,0)</f>
        <v>0</v>
      </c>
      <c r="BI500" s="140">
        <f>IF(N500="nulová",J500,0)</f>
        <v>0</v>
      </c>
      <c r="BJ500" s="17" t="s">
        <v>155</v>
      </c>
      <c r="BK500" s="140">
        <f>ROUND(I500*H500,2)</f>
        <v>0</v>
      </c>
      <c r="BL500" s="17" t="s">
        <v>245</v>
      </c>
      <c r="BM500" s="139" t="s">
        <v>852</v>
      </c>
    </row>
    <row r="501" spans="2:65" s="12" customFormat="1" ht="10.199999999999999">
      <c r="B501" s="145"/>
      <c r="D501" s="146" t="s">
        <v>159</v>
      </c>
      <c r="E501" s="147" t="s">
        <v>19</v>
      </c>
      <c r="F501" s="148" t="s">
        <v>853</v>
      </c>
      <c r="H501" s="149">
        <v>2.87</v>
      </c>
      <c r="I501" s="150"/>
      <c r="L501" s="145"/>
      <c r="M501" s="151"/>
      <c r="T501" s="152"/>
      <c r="AT501" s="147" t="s">
        <v>159</v>
      </c>
      <c r="AU501" s="147" t="s">
        <v>155</v>
      </c>
      <c r="AV501" s="12" t="s">
        <v>155</v>
      </c>
      <c r="AW501" s="12" t="s">
        <v>36</v>
      </c>
      <c r="AX501" s="12" t="s">
        <v>76</v>
      </c>
      <c r="AY501" s="147" t="s">
        <v>147</v>
      </c>
    </row>
    <row r="502" spans="2:65" s="13" customFormat="1" ht="10.199999999999999">
      <c r="B502" s="153"/>
      <c r="D502" s="146" t="s">
        <v>159</v>
      </c>
      <c r="E502" s="154" t="s">
        <v>19</v>
      </c>
      <c r="F502" s="155" t="s">
        <v>161</v>
      </c>
      <c r="H502" s="156">
        <v>2.87</v>
      </c>
      <c r="I502" s="157"/>
      <c r="L502" s="153"/>
      <c r="M502" s="158"/>
      <c r="T502" s="159"/>
      <c r="AT502" s="154" t="s">
        <v>159</v>
      </c>
      <c r="AU502" s="154" t="s">
        <v>155</v>
      </c>
      <c r="AV502" s="13" t="s">
        <v>154</v>
      </c>
      <c r="AW502" s="13" t="s">
        <v>36</v>
      </c>
      <c r="AX502" s="13" t="s">
        <v>84</v>
      </c>
      <c r="AY502" s="154" t="s">
        <v>147</v>
      </c>
    </row>
    <row r="503" spans="2:65" s="1" customFormat="1" ht="16.5" customHeight="1">
      <c r="B503" s="32"/>
      <c r="C503" s="128" t="s">
        <v>854</v>
      </c>
      <c r="D503" s="128" t="s">
        <v>149</v>
      </c>
      <c r="E503" s="129" t="s">
        <v>855</v>
      </c>
      <c r="F503" s="130" t="s">
        <v>856</v>
      </c>
      <c r="G503" s="131" t="s">
        <v>175</v>
      </c>
      <c r="H503" s="132">
        <v>9.3699999999999992</v>
      </c>
      <c r="I503" s="133"/>
      <c r="J503" s="134">
        <f>ROUND(I503*H503,2)</f>
        <v>0</v>
      </c>
      <c r="K503" s="130" t="s">
        <v>19</v>
      </c>
      <c r="L503" s="32"/>
      <c r="M503" s="135" t="s">
        <v>19</v>
      </c>
      <c r="N503" s="136" t="s">
        <v>48</v>
      </c>
      <c r="P503" s="137">
        <f>O503*H503</f>
        <v>0</v>
      </c>
      <c r="Q503" s="137">
        <v>9.0000000000000006E-5</v>
      </c>
      <c r="R503" s="137">
        <f>Q503*H503</f>
        <v>8.4329999999999995E-4</v>
      </c>
      <c r="S503" s="137">
        <v>0</v>
      </c>
      <c r="T503" s="138">
        <f>S503*H503</f>
        <v>0</v>
      </c>
      <c r="AR503" s="139" t="s">
        <v>245</v>
      </c>
      <c r="AT503" s="139" t="s">
        <v>149</v>
      </c>
      <c r="AU503" s="139" t="s">
        <v>155</v>
      </c>
      <c r="AY503" s="17" t="s">
        <v>147</v>
      </c>
      <c r="BE503" s="140">
        <f>IF(N503="základní",J503,0)</f>
        <v>0</v>
      </c>
      <c r="BF503" s="140">
        <f>IF(N503="snížená",J503,0)</f>
        <v>0</v>
      </c>
      <c r="BG503" s="140">
        <f>IF(N503="zákl. přenesená",J503,0)</f>
        <v>0</v>
      </c>
      <c r="BH503" s="140">
        <f>IF(N503="sníž. přenesená",J503,0)</f>
        <v>0</v>
      </c>
      <c r="BI503" s="140">
        <f>IF(N503="nulová",J503,0)</f>
        <v>0</v>
      </c>
      <c r="BJ503" s="17" t="s">
        <v>155</v>
      </c>
      <c r="BK503" s="140">
        <f>ROUND(I503*H503,2)</f>
        <v>0</v>
      </c>
      <c r="BL503" s="17" t="s">
        <v>245</v>
      </c>
      <c r="BM503" s="139" t="s">
        <v>857</v>
      </c>
    </row>
    <row r="504" spans="2:65" s="14" customFormat="1" ht="10.199999999999999">
      <c r="B504" s="160"/>
      <c r="D504" s="146" t="s">
        <v>159</v>
      </c>
      <c r="E504" s="161" t="s">
        <v>19</v>
      </c>
      <c r="F504" s="162" t="s">
        <v>858</v>
      </c>
      <c r="H504" s="161" t="s">
        <v>19</v>
      </c>
      <c r="I504" s="163"/>
      <c r="L504" s="160"/>
      <c r="M504" s="164"/>
      <c r="T504" s="165"/>
      <c r="AT504" s="161" t="s">
        <v>159</v>
      </c>
      <c r="AU504" s="161" t="s">
        <v>155</v>
      </c>
      <c r="AV504" s="14" t="s">
        <v>84</v>
      </c>
      <c r="AW504" s="14" t="s">
        <v>36</v>
      </c>
      <c r="AX504" s="14" t="s">
        <v>76</v>
      </c>
      <c r="AY504" s="161" t="s">
        <v>147</v>
      </c>
    </row>
    <row r="505" spans="2:65" s="12" customFormat="1" ht="10.199999999999999">
      <c r="B505" s="145"/>
      <c r="D505" s="146" t="s">
        <v>159</v>
      </c>
      <c r="E505" s="147" t="s">
        <v>19</v>
      </c>
      <c r="F505" s="148" t="s">
        <v>859</v>
      </c>
      <c r="H505" s="149">
        <v>3.4</v>
      </c>
      <c r="I505" s="150"/>
      <c r="L505" s="145"/>
      <c r="M505" s="151"/>
      <c r="T505" s="152"/>
      <c r="AT505" s="147" t="s">
        <v>159</v>
      </c>
      <c r="AU505" s="147" t="s">
        <v>155</v>
      </c>
      <c r="AV505" s="12" t="s">
        <v>155</v>
      </c>
      <c r="AW505" s="12" t="s">
        <v>36</v>
      </c>
      <c r="AX505" s="12" t="s">
        <v>76</v>
      </c>
      <c r="AY505" s="147" t="s">
        <v>147</v>
      </c>
    </row>
    <row r="506" spans="2:65" s="12" customFormat="1" ht="10.199999999999999">
      <c r="B506" s="145"/>
      <c r="D506" s="146" t="s">
        <v>159</v>
      </c>
      <c r="E506" s="147" t="s">
        <v>19</v>
      </c>
      <c r="F506" s="148" t="s">
        <v>860</v>
      </c>
      <c r="H506" s="149">
        <v>5.97</v>
      </c>
      <c r="I506" s="150"/>
      <c r="L506" s="145"/>
      <c r="M506" s="151"/>
      <c r="T506" s="152"/>
      <c r="AT506" s="147" t="s">
        <v>159</v>
      </c>
      <c r="AU506" s="147" t="s">
        <v>155</v>
      </c>
      <c r="AV506" s="12" t="s">
        <v>155</v>
      </c>
      <c r="AW506" s="12" t="s">
        <v>36</v>
      </c>
      <c r="AX506" s="12" t="s">
        <v>76</v>
      </c>
      <c r="AY506" s="147" t="s">
        <v>147</v>
      </c>
    </row>
    <row r="507" spans="2:65" s="13" customFormat="1" ht="10.199999999999999">
      <c r="B507" s="153"/>
      <c r="D507" s="146" t="s">
        <v>159</v>
      </c>
      <c r="E507" s="154" t="s">
        <v>19</v>
      </c>
      <c r="F507" s="155" t="s">
        <v>161</v>
      </c>
      <c r="H507" s="156">
        <v>9.3699999999999992</v>
      </c>
      <c r="I507" s="157"/>
      <c r="L507" s="153"/>
      <c r="M507" s="158"/>
      <c r="T507" s="159"/>
      <c r="AT507" s="154" t="s">
        <v>159</v>
      </c>
      <c r="AU507" s="154" t="s">
        <v>155</v>
      </c>
      <c r="AV507" s="13" t="s">
        <v>154</v>
      </c>
      <c r="AW507" s="13" t="s">
        <v>36</v>
      </c>
      <c r="AX507" s="13" t="s">
        <v>84</v>
      </c>
      <c r="AY507" s="154" t="s">
        <v>147</v>
      </c>
    </row>
    <row r="508" spans="2:65" s="1" customFormat="1" ht="24.15" customHeight="1">
      <c r="B508" s="32"/>
      <c r="C508" s="128" t="s">
        <v>861</v>
      </c>
      <c r="D508" s="128" t="s">
        <v>149</v>
      </c>
      <c r="E508" s="129" t="s">
        <v>862</v>
      </c>
      <c r="F508" s="130" t="s">
        <v>863</v>
      </c>
      <c r="G508" s="131" t="s">
        <v>152</v>
      </c>
      <c r="H508" s="132">
        <v>4</v>
      </c>
      <c r="I508" s="133"/>
      <c r="J508" s="134">
        <f>ROUND(I508*H508,2)</f>
        <v>0</v>
      </c>
      <c r="K508" s="130" t="s">
        <v>19</v>
      </c>
      <c r="L508" s="32"/>
      <c r="M508" s="135" t="s">
        <v>19</v>
      </c>
      <c r="N508" s="136" t="s">
        <v>48</v>
      </c>
      <c r="P508" s="137">
        <f>O508*H508</f>
        <v>0</v>
      </c>
      <c r="Q508" s="137">
        <v>2.1000000000000001E-4</v>
      </c>
      <c r="R508" s="137">
        <f>Q508*H508</f>
        <v>8.4000000000000003E-4</v>
      </c>
      <c r="S508" s="137">
        <v>0</v>
      </c>
      <c r="T508" s="138">
        <f>S508*H508</f>
        <v>0</v>
      </c>
      <c r="AR508" s="139" t="s">
        <v>245</v>
      </c>
      <c r="AT508" s="139" t="s">
        <v>149</v>
      </c>
      <c r="AU508" s="139" t="s">
        <v>155</v>
      </c>
      <c r="AY508" s="17" t="s">
        <v>147</v>
      </c>
      <c r="BE508" s="140">
        <f>IF(N508="základní",J508,0)</f>
        <v>0</v>
      </c>
      <c r="BF508" s="140">
        <f>IF(N508="snížená",J508,0)</f>
        <v>0</v>
      </c>
      <c r="BG508" s="140">
        <f>IF(N508="zákl. přenesená",J508,0)</f>
        <v>0</v>
      </c>
      <c r="BH508" s="140">
        <f>IF(N508="sníž. přenesená",J508,0)</f>
        <v>0</v>
      </c>
      <c r="BI508" s="140">
        <f>IF(N508="nulová",J508,0)</f>
        <v>0</v>
      </c>
      <c r="BJ508" s="17" t="s">
        <v>155</v>
      </c>
      <c r="BK508" s="140">
        <f>ROUND(I508*H508,2)</f>
        <v>0</v>
      </c>
      <c r="BL508" s="17" t="s">
        <v>245</v>
      </c>
      <c r="BM508" s="139" t="s">
        <v>864</v>
      </c>
    </row>
    <row r="509" spans="2:65" s="12" customFormat="1" ht="10.199999999999999">
      <c r="B509" s="145"/>
      <c r="D509" s="146" t="s">
        <v>159</v>
      </c>
      <c r="E509" s="147" t="s">
        <v>19</v>
      </c>
      <c r="F509" s="148" t="s">
        <v>865</v>
      </c>
      <c r="H509" s="149">
        <v>4</v>
      </c>
      <c r="I509" s="150"/>
      <c r="L509" s="145"/>
      <c r="M509" s="151"/>
      <c r="T509" s="152"/>
      <c r="AT509" s="147" t="s">
        <v>159</v>
      </c>
      <c r="AU509" s="147" t="s">
        <v>155</v>
      </c>
      <c r="AV509" s="12" t="s">
        <v>155</v>
      </c>
      <c r="AW509" s="12" t="s">
        <v>36</v>
      </c>
      <c r="AX509" s="12" t="s">
        <v>76</v>
      </c>
      <c r="AY509" s="147" t="s">
        <v>147</v>
      </c>
    </row>
    <row r="510" spans="2:65" s="13" customFormat="1" ht="10.199999999999999">
      <c r="B510" s="153"/>
      <c r="D510" s="146" t="s">
        <v>159</v>
      </c>
      <c r="E510" s="154" t="s">
        <v>19</v>
      </c>
      <c r="F510" s="155" t="s">
        <v>161</v>
      </c>
      <c r="H510" s="156">
        <v>4</v>
      </c>
      <c r="I510" s="157"/>
      <c r="L510" s="153"/>
      <c r="M510" s="158"/>
      <c r="T510" s="159"/>
      <c r="AT510" s="154" t="s">
        <v>159</v>
      </c>
      <c r="AU510" s="154" t="s">
        <v>155</v>
      </c>
      <c r="AV510" s="13" t="s">
        <v>154</v>
      </c>
      <c r="AW510" s="13" t="s">
        <v>36</v>
      </c>
      <c r="AX510" s="13" t="s">
        <v>84</v>
      </c>
      <c r="AY510" s="154" t="s">
        <v>147</v>
      </c>
    </row>
    <row r="511" spans="2:65" s="1" customFormat="1" ht="24.15" customHeight="1">
      <c r="B511" s="32"/>
      <c r="C511" s="128" t="s">
        <v>866</v>
      </c>
      <c r="D511" s="128" t="s">
        <v>149</v>
      </c>
      <c r="E511" s="129" t="s">
        <v>867</v>
      </c>
      <c r="F511" s="130" t="s">
        <v>868</v>
      </c>
      <c r="G511" s="131" t="s">
        <v>175</v>
      </c>
      <c r="H511" s="132">
        <v>5.97</v>
      </c>
      <c r="I511" s="133"/>
      <c r="J511" s="134">
        <f>ROUND(I511*H511,2)</f>
        <v>0</v>
      </c>
      <c r="K511" s="130" t="s">
        <v>19</v>
      </c>
      <c r="L511" s="32"/>
      <c r="M511" s="135" t="s">
        <v>19</v>
      </c>
      <c r="N511" s="136" t="s">
        <v>48</v>
      </c>
      <c r="P511" s="137">
        <f>O511*H511</f>
        <v>0</v>
      </c>
      <c r="Q511" s="137">
        <v>1.4245E-3</v>
      </c>
      <c r="R511" s="137">
        <f>Q511*H511</f>
        <v>8.5042649999999987E-3</v>
      </c>
      <c r="S511" s="137">
        <v>0</v>
      </c>
      <c r="T511" s="138">
        <f>S511*H511</f>
        <v>0</v>
      </c>
      <c r="AR511" s="139" t="s">
        <v>245</v>
      </c>
      <c r="AT511" s="139" t="s">
        <v>149</v>
      </c>
      <c r="AU511" s="139" t="s">
        <v>155</v>
      </c>
      <c r="AY511" s="17" t="s">
        <v>147</v>
      </c>
      <c r="BE511" s="140">
        <f>IF(N511="základní",J511,0)</f>
        <v>0</v>
      </c>
      <c r="BF511" s="140">
        <f>IF(N511="snížená",J511,0)</f>
        <v>0</v>
      </c>
      <c r="BG511" s="140">
        <f>IF(N511="zákl. přenesená",J511,0)</f>
        <v>0</v>
      </c>
      <c r="BH511" s="140">
        <f>IF(N511="sníž. přenesená",J511,0)</f>
        <v>0</v>
      </c>
      <c r="BI511" s="140">
        <f>IF(N511="nulová",J511,0)</f>
        <v>0</v>
      </c>
      <c r="BJ511" s="17" t="s">
        <v>155</v>
      </c>
      <c r="BK511" s="140">
        <f>ROUND(I511*H511,2)</f>
        <v>0</v>
      </c>
      <c r="BL511" s="17" t="s">
        <v>245</v>
      </c>
      <c r="BM511" s="139" t="s">
        <v>869</v>
      </c>
    </row>
    <row r="512" spans="2:65" s="14" customFormat="1" ht="10.199999999999999">
      <c r="B512" s="160"/>
      <c r="D512" s="146" t="s">
        <v>159</v>
      </c>
      <c r="E512" s="161" t="s">
        <v>19</v>
      </c>
      <c r="F512" s="162" t="s">
        <v>858</v>
      </c>
      <c r="H512" s="161" t="s">
        <v>19</v>
      </c>
      <c r="I512" s="163"/>
      <c r="L512" s="160"/>
      <c r="M512" s="164"/>
      <c r="T512" s="165"/>
      <c r="AT512" s="161" t="s">
        <v>159</v>
      </c>
      <c r="AU512" s="161" t="s">
        <v>155</v>
      </c>
      <c r="AV512" s="14" t="s">
        <v>84</v>
      </c>
      <c r="AW512" s="14" t="s">
        <v>36</v>
      </c>
      <c r="AX512" s="14" t="s">
        <v>76</v>
      </c>
      <c r="AY512" s="161" t="s">
        <v>147</v>
      </c>
    </row>
    <row r="513" spans="2:65" s="12" customFormat="1" ht="10.199999999999999">
      <c r="B513" s="145"/>
      <c r="D513" s="146" t="s">
        <v>159</v>
      </c>
      <c r="E513" s="147" t="s">
        <v>19</v>
      </c>
      <c r="F513" s="148" t="s">
        <v>860</v>
      </c>
      <c r="H513" s="149">
        <v>5.97</v>
      </c>
      <c r="I513" s="150"/>
      <c r="L513" s="145"/>
      <c r="M513" s="151"/>
      <c r="T513" s="152"/>
      <c r="AT513" s="147" t="s">
        <v>159</v>
      </c>
      <c r="AU513" s="147" t="s">
        <v>155</v>
      </c>
      <c r="AV513" s="12" t="s">
        <v>155</v>
      </c>
      <c r="AW513" s="12" t="s">
        <v>36</v>
      </c>
      <c r="AX513" s="12" t="s">
        <v>76</v>
      </c>
      <c r="AY513" s="147" t="s">
        <v>147</v>
      </c>
    </row>
    <row r="514" spans="2:65" s="13" customFormat="1" ht="10.199999999999999">
      <c r="B514" s="153"/>
      <c r="D514" s="146" t="s">
        <v>159</v>
      </c>
      <c r="E514" s="154" t="s">
        <v>19</v>
      </c>
      <c r="F514" s="155" t="s">
        <v>161</v>
      </c>
      <c r="H514" s="156">
        <v>5.97</v>
      </c>
      <c r="I514" s="157"/>
      <c r="L514" s="153"/>
      <c r="M514" s="158"/>
      <c r="T514" s="159"/>
      <c r="AT514" s="154" t="s">
        <v>159</v>
      </c>
      <c r="AU514" s="154" t="s">
        <v>155</v>
      </c>
      <c r="AV514" s="13" t="s">
        <v>154</v>
      </c>
      <c r="AW514" s="13" t="s">
        <v>36</v>
      </c>
      <c r="AX514" s="13" t="s">
        <v>84</v>
      </c>
      <c r="AY514" s="154" t="s">
        <v>147</v>
      </c>
    </row>
    <row r="515" spans="2:65" s="1" customFormat="1" ht="24.15" customHeight="1">
      <c r="B515" s="32"/>
      <c r="C515" s="128" t="s">
        <v>870</v>
      </c>
      <c r="D515" s="128" t="s">
        <v>149</v>
      </c>
      <c r="E515" s="129" t="s">
        <v>871</v>
      </c>
      <c r="F515" s="130" t="s">
        <v>872</v>
      </c>
      <c r="G515" s="131" t="s">
        <v>91</v>
      </c>
      <c r="H515" s="132">
        <v>3.08</v>
      </c>
      <c r="I515" s="133"/>
      <c r="J515" s="134">
        <f>ROUND(I515*H515,2)</f>
        <v>0</v>
      </c>
      <c r="K515" s="130" t="s">
        <v>19</v>
      </c>
      <c r="L515" s="32"/>
      <c r="M515" s="135" t="s">
        <v>19</v>
      </c>
      <c r="N515" s="136" t="s">
        <v>48</v>
      </c>
      <c r="P515" s="137">
        <f>O515*H515</f>
        <v>0</v>
      </c>
      <c r="Q515" s="137">
        <v>4.5000000000000003E-5</v>
      </c>
      <c r="R515" s="137">
        <f>Q515*H515</f>
        <v>1.3860000000000001E-4</v>
      </c>
      <c r="S515" s="137">
        <v>0</v>
      </c>
      <c r="T515" s="138">
        <f>S515*H515</f>
        <v>0</v>
      </c>
      <c r="AR515" s="139" t="s">
        <v>245</v>
      </c>
      <c r="AT515" s="139" t="s">
        <v>149</v>
      </c>
      <c r="AU515" s="139" t="s">
        <v>155</v>
      </c>
      <c r="AY515" s="17" t="s">
        <v>147</v>
      </c>
      <c r="BE515" s="140">
        <f>IF(N515="základní",J515,0)</f>
        <v>0</v>
      </c>
      <c r="BF515" s="140">
        <f>IF(N515="snížená",J515,0)</f>
        <v>0</v>
      </c>
      <c r="BG515" s="140">
        <f>IF(N515="zákl. přenesená",J515,0)</f>
        <v>0</v>
      </c>
      <c r="BH515" s="140">
        <f>IF(N515="sníž. přenesená",J515,0)</f>
        <v>0</v>
      </c>
      <c r="BI515" s="140">
        <f>IF(N515="nulová",J515,0)</f>
        <v>0</v>
      </c>
      <c r="BJ515" s="17" t="s">
        <v>155</v>
      </c>
      <c r="BK515" s="140">
        <f>ROUND(I515*H515,2)</f>
        <v>0</v>
      </c>
      <c r="BL515" s="17" t="s">
        <v>245</v>
      </c>
      <c r="BM515" s="139" t="s">
        <v>873</v>
      </c>
    </row>
    <row r="516" spans="2:65" s="12" customFormat="1" ht="10.199999999999999">
      <c r="B516" s="145"/>
      <c r="D516" s="146" t="s">
        <v>159</v>
      </c>
      <c r="E516" s="147" t="s">
        <v>19</v>
      </c>
      <c r="F516" s="148" t="s">
        <v>98</v>
      </c>
      <c r="H516" s="149">
        <v>3.86</v>
      </c>
      <c r="I516" s="150"/>
      <c r="L516" s="145"/>
      <c r="M516" s="151"/>
      <c r="T516" s="152"/>
      <c r="AT516" s="147" t="s">
        <v>159</v>
      </c>
      <c r="AU516" s="147" t="s">
        <v>155</v>
      </c>
      <c r="AV516" s="12" t="s">
        <v>155</v>
      </c>
      <c r="AW516" s="12" t="s">
        <v>36</v>
      </c>
      <c r="AX516" s="12" t="s">
        <v>76</v>
      </c>
      <c r="AY516" s="147" t="s">
        <v>147</v>
      </c>
    </row>
    <row r="517" spans="2:65" s="12" customFormat="1" ht="10.199999999999999">
      <c r="B517" s="145"/>
      <c r="D517" s="146" t="s">
        <v>159</v>
      </c>
      <c r="E517" s="147" t="s">
        <v>19</v>
      </c>
      <c r="F517" s="148" t="s">
        <v>839</v>
      </c>
      <c r="H517" s="149">
        <v>-0.78</v>
      </c>
      <c r="I517" s="150"/>
      <c r="L517" s="145"/>
      <c r="M517" s="151"/>
      <c r="T517" s="152"/>
      <c r="AT517" s="147" t="s">
        <v>159</v>
      </c>
      <c r="AU517" s="147" t="s">
        <v>155</v>
      </c>
      <c r="AV517" s="12" t="s">
        <v>155</v>
      </c>
      <c r="AW517" s="12" t="s">
        <v>36</v>
      </c>
      <c r="AX517" s="12" t="s">
        <v>76</v>
      </c>
      <c r="AY517" s="147" t="s">
        <v>147</v>
      </c>
    </row>
    <row r="518" spans="2:65" s="13" customFormat="1" ht="10.199999999999999">
      <c r="B518" s="153"/>
      <c r="D518" s="146" t="s">
        <v>159</v>
      </c>
      <c r="E518" s="154" t="s">
        <v>19</v>
      </c>
      <c r="F518" s="155" t="s">
        <v>161</v>
      </c>
      <c r="H518" s="156">
        <v>3.08</v>
      </c>
      <c r="I518" s="157"/>
      <c r="L518" s="153"/>
      <c r="M518" s="158"/>
      <c r="T518" s="159"/>
      <c r="AT518" s="154" t="s">
        <v>159</v>
      </c>
      <c r="AU518" s="154" t="s">
        <v>155</v>
      </c>
      <c r="AV518" s="13" t="s">
        <v>154</v>
      </c>
      <c r="AW518" s="13" t="s">
        <v>36</v>
      </c>
      <c r="AX518" s="13" t="s">
        <v>84</v>
      </c>
      <c r="AY518" s="154" t="s">
        <v>147</v>
      </c>
    </row>
    <row r="519" spans="2:65" s="1" customFormat="1" ht="44.25" customHeight="1">
      <c r="B519" s="32"/>
      <c r="C519" s="128" t="s">
        <v>874</v>
      </c>
      <c r="D519" s="128" t="s">
        <v>149</v>
      </c>
      <c r="E519" s="129" t="s">
        <v>875</v>
      </c>
      <c r="F519" s="130" t="s">
        <v>876</v>
      </c>
      <c r="G519" s="131" t="s">
        <v>433</v>
      </c>
      <c r="H519" s="177"/>
      <c r="I519" s="133"/>
      <c r="J519" s="134">
        <f>ROUND(I519*H519,2)</f>
        <v>0</v>
      </c>
      <c r="K519" s="130" t="s">
        <v>153</v>
      </c>
      <c r="L519" s="32"/>
      <c r="M519" s="135" t="s">
        <v>19</v>
      </c>
      <c r="N519" s="136" t="s">
        <v>48</v>
      </c>
      <c r="P519" s="137">
        <f>O519*H519</f>
        <v>0</v>
      </c>
      <c r="Q519" s="137">
        <v>0</v>
      </c>
      <c r="R519" s="137">
        <f>Q519*H519</f>
        <v>0</v>
      </c>
      <c r="S519" s="137">
        <v>0</v>
      </c>
      <c r="T519" s="138">
        <f>S519*H519</f>
        <v>0</v>
      </c>
      <c r="AR519" s="139" t="s">
        <v>245</v>
      </c>
      <c r="AT519" s="139" t="s">
        <v>149</v>
      </c>
      <c r="AU519" s="139" t="s">
        <v>155</v>
      </c>
      <c r="AY519" s="17" t="s">
        <v>147</v>
      </c>
      <c r="BE519" s="140">
        <f>IF(N519="základní",J519,0)</f>
        <v>0</v>
      </c>
      <c r="BF519" s="140">
        <f>IF(N519="snížená",J519,0)</f>
        <v>0</v>
      </c>
      <c r="BG519" s="140">
        <f>IF(N519="zákl. přenesená",J519,0)</f>
        <v>0</v>
      </c>
      <c r="BH519" s="140">
        <f>IF(N519="sníž. přenesená",J519,0)</f>
        <v>0</v>
      </c>
      <c r="BI519" s="140">
        <f>IF(N519="nulová",J519,0)</f>
        <v>0</v>
      </c>
      <c r="BJ519" s="17" t="s">
        <v>155</v>
      </c>
      <c r="BK519" s="140">
        <f>ROUND(I519*H519,2)</f>
        <v>0</v>
      </c>
      <c r="BL519" s="17" t="s">
        <v>245</v>
      </c>
      <c r="BM519" s="139" t="s">
        <v>877</v>
      </c>
    </row>
    <row r="520" spans="2:65" s="1" customFormat="1" ht="10.199999999999999">
      <c r="B520" s="32"/>
      <c r="D520" s="141" t="s">
        <v>157</v>
      </c>
      <c r="F520" s="142" t="s">
        <v>878</v>
      </c>
      <c r="I520" s="143"/>
      <c r="L520" s="32"/>
      <c r="M520" s="144"/>
      <c r="T520" s="53"/>
      <c r="AT520" s="17" t="s">
        <v>157</v>
      </c>
      <c r="AU520" s="17" t="s">
        <v>155</v>
      </c>
    </row>
    <row r="521" spans="2:65" s="1" customFormat="1" ht="49.05" customHeight="1">
      <c r="B521" s="32"/>
      <c r="C521" s="128" t="s">
        <v>879</v>
      </c>
      <c r="D521" s="128" t="s">
        <v>149</v>
      </c>
      <c r="E521" s="129" t="s">
        <v>880</v>
      </c>
      <c r="F521" s="130" t="s">
        <v>881</v>
      </c>
      <c r="G521" s="131" t="s">
        <v>433</v>
      </c>
      <c r="H521" s="177"/>
      <c r="I521" s="133"/>
      <c r="J521" s="134">
        <f>ROUND(I521*H521,2)</f>
        <v>0</v>
      </c>
      <c r="K521" s="130" t="s">
        <v>153</v>
      </c>
      <c r="L521" s="32"/>
      <c r="M521" s="135" t="s">
        <v>19</v>
      </c>
      <c r="N521" s="136" t="s">
        <v>48</v>
      </c>
      <c r="P521" s="137">
        <f>O521*H521</f>
        <v>0</v>
      </c>
      <c r="Q521" s="137">
        <v>0</v>
      </c>
      <c r="R521" s="137">
        <f>Q521*H521</f>
        <v>0</v>
      </c>
      <c r="S521" s="137">
        <v>0</v>
      </c>
      <c r="T521" s="138">
        <f>S521*H521</f>
        <v>0</v>
      </c>
      <c r="AR521" s="139" t="s">
        <v>245</v>
      </c>
      <c r="AT521" s="139" t="s">
        <v>149</v>
      </c>
      <c r="AU521" s="139" t="s">
        <v>155</v>
      </c>
      <c r="AY521" s="17" t="s">
        <v>147</v>
      </c>
      <c r="BE521" s="140">
        <f>IF(N521="základní",J521,0)</f>
        <v>0</v>
      </c>
      <c r="BF521" s="140">
        <f>IF(N521="snížená",J521,0)</f>
        <v>0</v>
      </c>
      <c r="BG521" s="140">
        <f>IF(N521="zákl. přenesená",J521,0)</f>
        <v>0</v>
      </c>
      <c r="BH521" s="140">
        <f>IF(N521="sníž. přenesená",J521,0)</f>
        <v>0</v>
      </c>
      <c r="BI521" s="140">
        <f>IF(N521="nulová",J521,0)</f>
        <v>0</v>
      </c>
      <c r="BJ521" s="17" t="s">
        <v>155</v>
      </c>
      <c r="BK521" s="140">
        <f>ROUND(I521*H521,2)</f>
        <v>0</v>
      </c>
      <c r="BL521" s="17" t="s">
        <v>245</v>
      </c>
      <c r="BM521" s="139" t="s">
        <v>882</v>
      </c>
    </row>
    <row r="522" spans="2:65" s="1" customFormat="1" ht="10.199999999999999">
      <c r="B522" s="32"/>
      <c r="D522" s="141" t="s">
        <v>157</v>
      </c>
      <c r="F522" s="142" t="s">
        <v>883</v>
      </c>
      <c r="I522" s="143"/>
      <c r="L522" s="32"/>
      <c r="M522" s="144"/>
      <c r="T522" s="53"/>
      <c r="AT522" s="17" t="s">
        <v>157</v>
      </c>
      <c r="AU522" s="17" t="s">
        <v>155</v>
      </c>
    </row>
    <row r="523" spans="2:65" s="11" customFormat="1" ht="22.8" customHeight="1">
      <c r="B523" s="116"/>
      <c r="D523" s="117" t="s">
        <v>75</v>
      </c>
      <c r="E523" s="126" t="s">
        <v>884</v>
      </c>
      <c r="F523" s="126" t="s">
        <v>885</v>
      </c>
      <c r="I523" s="119"/>
      <c r="J523" s="127">
        <f>BK523</f>
        <v>0</v>
      </c>
      <c r="L523" s="116"/>
      <c r="M523" s="121"/>
      <c r="P523" s="122">
        <f>SUM(P524:P552)</f>
        <v>0</v>
      </c>
      <c r="R523" s="122">
        <f>SUM(R524:R552)</f>
        <v>0.42328995300000005</v>
      </c>
      <c r="T523" s="123">
        <f>SUM(T524:T552)</f>
        <v>0</v>
      </c>
      <c r="AR523" s="117" t="s">
        <v>155</v>
      </c>
      <c r="AT523" s="124" t="s">
        <v>75</v>
      </c>
      <c r="AU523" s="124" t="s">
        <v>84</v>
      </c>
      <c r="AY523" s="117" t="s">
        <v>147</v>
      </c>
      <c r="BK523" s="125">
        <f>SUM(BK524:BK552)</f>
        <v>0</v>
      </c>
    </row>
    <row r="524" spans="2:65" s="1" customFormat="1" ht="16.5" customHeight="1">
      <c r="B524" s="32"/>
      <c r="C524" s="128" t="s">
        <v>886</v>
      </c>
      <c r="D524" s="128" t="s">
        <v>149</v>
      </c>
      <c r="E524" s="129" t="s">
        <v>887</v>
      </c>
      <c r="F524" s="130" t="s">
        <v>888</v>
      </c>
      <c r="G524" s="131" t="s">
        <v>175</v>
      </c>
      <c r="H524" s="132">
        <v>48.81</v>
      </c>
      <c r="I524" s="133"/>
      <c r="J524" s="134">
        <f>ROUND(I524*H524,2)</f>
        <v>0</v>
      </c>
      <c r="K524" s="130" t="s">
        <v>19</v>
      </c>
      <c r="L524" s="32"/>
      <c r="M524" s="135" t="s">
        <v>19</v>
      </c>
      <c r="N524" s="136" t="s">
        <v>48</v>
      </c>
      <c r="P524" s="137">
        <f>O524*H524</f>
        <v>0</v>
      </c>
      <c r="Q524" s="137">
        <v>6.2999999999999998E-6</v>
      </c>
      <c r="R524" s="137">
        <f>Q524*H524</f>
        <v>3.0750299999999999E-4</v>
      </c>
      <c r="S524" s="137">
        <v>0</v>
      </c>
      <c r="T524" s="138">
        <f>S524*H524</f>
        <v>0</v>
      </c>
      <c r="AR524" s="139" t="s">
        <v>245</v>
      </c>
      <c r="AT524" s="139" t="s">
        <v>149</v>
      </c>
      <c r="AU524" s="139" t="s">
        <v>155</v>
      </c>
      <c r="AY524" s="17" t="s">
        <v>147</v>
      </c>
      <c r="BE524" s="140">
        <f>IF(N524="základní",J524,0)</f>
        <v>0</v>
      </c>
      <c r="BF524" s="140">
        <f>IF(N524="snížená",J524,0)</f>
        <v>0</v>
      </c>
      <c r="BG524" s="140">
        <f>IF(N524="zákl. přenesená",J524,0)</f>
        <v>0</v>
      </c>
      <c r="BH524" s="140">
        <f>IF(N524="sníž. přenesená",J524,0)</f>
        <v>0</v>
      </c>
      <c r="BI524" s="140">
        <f>IF(N524="nulová",J524,0)</f>
        <v>0</v>
      </c>
      <c r="BJ524" s="17" t="s">
        <v>155</v>
      </c>
      <c r="BK524" s="140">
        <f>ROUND(I524*H524,2)</f>
        <v>0</v>
      </c>
      <c r="BL524" s="17" t="s">
        <v>245</v>
      </c>
      <c r="BM524" s="139" t="s">
        <v>889</v>
      </c>
    </row>
    <row r="525" spans="2:65" s="12" customFormat="1" ht="10.199999999999999">
      <c r="B525" s="145"/>
      <c r="D525" s="146" t="s">
        <v>159</v>
      </c>
      <c r="E525" s="147" t="s">
        <v>19</v>
      </c>
      <c r="F525" s="148" t="s">
        <v>890</v>
      </c>
      <c r="H525" s="149">
        <v>9</v>
      </c>
      <c r="I525" s="150"/>
      <c r="L525" s="145"/>
      <c r="M525" s="151"/>
      <c r="T525" s="152"/>
      <c r="AT525" s="147" t="s">
        <v>159</v>
      </c>
      <c r="AU525" s="147" t="s">
        <v>155</v>
      </c>
      <c r="AV525" s="12" t="s">
        <v>155</v>
      </c>
      <c r="AW525" s="12" t="s">
        <v>36</v>
      </c>
      <c r="AX525" s="12" t="s">
        <v>76</v>
      </c>
      <c r="AY525" s="147" t="s">
        <v>147</v>
      </c>
    </row>
    <row r="526" spans="2:65" s="12" customFormat="1" ht="10.199999999999999">
      <c r="B526" s="145"/>
      <c r="D526" s="146" t="s">
        <v>159</v>
      </c>
      <c r="E526" s="147" t="s">
        <v>19</v>
      </c>
      <c r="F526" s="148" t="s">
        <v>891</v>
      </c>
      <c r="H526" s="149">
        <v>17.100000000000001</v>
      </c>
      <c r="I526" s="150"/>
      <c r="L526" s="145"/>
      <c r="M526" s="151"/>
      <c r="T526" s="152"/>
      <c r="AT526" s="147" t="s">
        <v>159</v>
      </c>
      <c r="AU526" s="147" t="s">
        <v>155</v>
      </c>
      <c r="AV526" s="12" t="s">
        <v>155</v>
      </c>
      <c r="AW526" s="12" t="s">
        <v>36</v>
      </c>
      <c r="AX526" s="12" t="s">
        <v>76</v>
      </c>
      <c r="AY526" s="147" t="s">
        <v>147</v>
      </c>
    </row>
    <row r="527" spans="2:65" s="12" customFormat="1" ht="10.199999999999999">
      <c r="B527" s="145"/>
      <c r="D527" s="146" t="s">
        <v>159</v>
      </c>
      <c r="E527" s="147" t="s">
        <v>19</v>
      </c>
      <c r="F527" s="148" t="s">
        <v>892</v>
      </c>
      <c r="H527" s="149">
        <v>13.79</v>
      </c>
      <c r="I527" s="150"/>
      <c r="L527" s="145"/>
      <c r="M527" s="151"/>
      <c r="T527" s="152"/>
      <c r="AT527" s="147" t="s">
        <v>159</v>
      </c>
      <c r="AU527" s="147" t="s">
        <v>155</v>
      </c>
      <c r="AV527" s="12" t="s">
        <v>155</v>
      </c>
      <c r="AW527" s="12" t="s">
        <v>36</v>
      </c>
      <c r="AX527" s="12" t="s">
        <v>76</v>
      </c>
      <c r="AY527" s="147" t="s">
        <v>147</v>
      </c>
    </row>
    <row r="528" spans="2:65" s="12" customFormat="1" ht="10.199999999999999">
      <c r="B528" s="145"/>
      <c r="D528" s="146" t="s">
        <v>159</v>
      </c>
      <c r="E528" s="147" t="s">
        <v>19</v>
      </c>
      <c r="F528" s="148" t="s">
        <v>893</v>
      </c>
      <c r="H528" s="149">
        <v>8.92</v>
      </c>
      <c r="I528" s="150"/>
      <c r="L528" s="145"/>
      <c r="M528" s="151"/>
      <c r="T528" s="152"/>
      <c r="AT528" s="147" t="s">
        <v>159</v>
      </c>
      <c r="AU528" s="147" t="s">
        <v>155</v>
      </c>
      <c r="AV528" s="12" t="s">
        <v>155</v>
      </c>
      <c r="AW528" s="12" t="s">
        <v>36</v>
      </c>
      <c r="AX528" s="12" t="s">
        <v>76</v>
      </c>
      <c r="AY528" s="147" t="s">
        <v>147</v>
      </c>
    </row>
    <row r="529" spans="2:65" s="13" customFormat="1" ht="10.199999999999999">
      <c r="B529" s="153"/>
      <c r="D529" s="146" t="s">
        <v>159</v>
      </c>
      <c r="E529" s="154" t="s">
        <v>19</v>
      </c>
      <c r="F529" s="155" t="s">
        <v>161</v>
      </c>
      <c r="H529" s="156">
        <v>48.81</v>
      </c>
      <c r="I529" s="157"/>
      <c r="L529" s="153"/>
      <c r="M529" s="158"/>
      <c r="T529" s="159"/>
      <c r="AT529" s="154" t="s">
        <v>159</v>
      </c>
      <c r="AU529" s="154" t="s">
        <v>155</v>
      </c>
      <c r="AV529" s="13" t="s">
        <v>154</v>
      </c>
      <c r="AW529" s="13" t="s">
        <v>36</v>
      </c>
      <c r="AX529" s="13" t="s">
        <v>84</v>
      </c>
      <c r="AY529" s="154" t="s">
        <v>147</v>
      </c>
    </row>
    <row r="530" spans="2:65" s="1" customFormat="1" ht="16.5" customHeight="1">
      <c r="B530" s="32"/>
      <c r="C530" s="166" t="s">
        <v>894</v>
      </c>
      <c r="D530" s="166" t="s">
        <v>251</v>
      </c>
      <c r="E530" s="167" t="s">
        <v>895</v>
      </c>
      <c r="F530" s="168" t="s">
        <v>896</v>
      </c>
      <c r="G530" s="169" t="s">
        <v>175</v>
      </c>
      <c r="H530" s="170">
        <v>52.715000000000003</v>
      </c>
      <c r="I530" s="171"/>
      <c r="J530" s="172">
        <f>ROUND(I530*H530,2)</f>
        <v>0</v>
      </c>
      <c r="K530" s="168" t="s">
        <v>19</v>
      </c>
      <c r="L530" s="173"/>
      <c r="M530" s="174" t="s">
        <v>19</v>
      </c>
      <c r="N530" s="175" t="s">
        <v>48</v>
      </c>
      <c r="P530" s="137">
        <f>O530*H530</f>
        <v>0</v>
      </c>
      <c r="Q530" s="137">
        <v>2.0000000000000001E-4</v>
      </c>
      <c r="R530" s="137">
        <f>Q530*H530</f>
        <v>1.0543000000000002E-2</v>
      </c>
      <c r="S530" s="137">
        <v>0</v>
      </c>
      <c r="T530" s="138">
        <f>S530*H530</f>
        <v>0</v>
      </c>
      <c r="AR530" s="139" t="s">
        <v>350</v>
      </c>
      <c r="AT530" s="139" t="s">
        <v>251</v>
      </c>
      <c r="AU530" s="139" t="s">
        <v>155</v>
      </c>
      <c r="AY530" s="17" t="s">
        <v>147</v>
      </c>
      <c r="BE530" s="140">
        <f>IF(N530="základní",J530,0)</f>
        <v>0</v>
      </c>
      <c r="BF530" s="140">
        <f>IF(N530="snížená",J530,0)</f>
        <v>0</v>
      </c>
      <c r="BG530" s="140">
        <f>IF(N530="zákl. přenesená",J530,0)</f>
        <v>0</v>
      </c>
      <c r="BH530" s="140">
        <f>IF(N530="sníž. přenesená",J530,0)</f>
        <v>0</v>
      </c>
      <c r="BI530" s="140">
        <f>IF(N530="nulová",J530,0)</f>
        <v>0</v>
      </c>
      <c r="BJ530" s="17" t="s">
        <v>155</v>
      </c>
      <c r="BK530" s="140">
        <f>ROUND(I530*H530,2)</f>
        <v>0</v>
      </c>
      <c r="BL530" s="17" t="s">
        <v>245</v>
      </c>
      <c r="BM530" s="139" t="s">
        <v>897</v>
      </c>
    </row>
    <row r="531" spans="2:65" s="12" customFormat="1" ht="10.199999999999999">
      <c r="B531" s="145"/>
      <c r="D531" s="146" t="s">
        <v>159</v>
      </c>
      <c r="F531" s="148" t="s">
        <v>898</v>
      </c>
      <c r="H531" s="149">
        <v>52.715000000000003</v>
      </c>
      <c r="I531" s="150"/>
      <c r="L531" s="145"/>
      <c r="M531" s="151"/>
      <c r="T531" s="152"/>
      <c r="AT531" s="147" t="s">
        <v>159</v>
      </c>
      <c r="AU531" s="147" t="s">
        <v>155</v>
      </c>
      <c r="AV531" s="12" t="s">
        <v>155</v>
      </c>
      <c r="AW531" s="12" t="s">
        <v>4</v>
      </c>
      <c r="AX531" s="12" t="s">
        <v>84</v>
      </c>
      <c r="AY531" s="147" t="s">
        <v>147</v>
      </c>
    </row>
    <row r="532" spans="2:65" s="1" customFormat="1" ht="21.75" customHeight="1">
      <c r="B532" s="32"/>
      <c r="C532" s="128" t="s">
        <v>899</v>
      </c>
      <c r="D532" s="128" t="s">
        <v>149</v>
      </c>
      <c r="E532" s="129" t="s">
        <v>900</v>
      </c>
      <c r="F532" s="130" t="s">
        <v>901</v>
      </c>
      <c r="G532" s="131" t="s">
        <v>175</v>
      </c>
      <c r="H532" s="132">
        <v>3.5</v>
      </c>
      <c r="I532" s="133"/>
      <c r="J532" s="134">
        <f>ROUND(I532*H532,2)</f>
        <v>0</v>
      </c>
      <c r="K532" s="130" t="s">
        <v>19</v>
      </c>
      <c r="L532" s="32"/>
      <c r="M532" s="135" t="s">
        <v>19</v>
      </c>
      <c r="N532" s="136" t="s">
        <v>48</v>
      </c>
      <c r="P532" s="137">
        <f>O532*H532</f>
        <v>0</v>
      </c>
      <c r="Q532" s="137">
        <v>6.2999999999999998E-6</v>
      </c>
      <c r="R532" s="137">
        <f>Q532*H532</f>
        <v>2.2050000000000001E-5</v>
      </c>
      <c r="S532" s="137">
        <v>0</v>
      </c>
      <c r="T532" s="138">
        <f>S532*H532</f>
        <v>0</v>
      </c>
      <c r="AR532" s="139" t="s">
        <v>245</v>
      </c>
      <c r="AT532" s="139" t="s">
        <v>149</v>
      </c>
      <c r="AU532" s="139" t="s">
        <v>155</v>
      </c>
      <c r="AY532" s="17" t="s">
        <v>147</v>
      </c>
      <c r="BE532" s="140">
        <f>IF(N532="základní",J532,0)</f>
        <v>0</v>
      </c>
      <c r="BF532" s="140">
        <f>IF(N532="snížená",J532,0)</f>
        <v>0</v>
      </c>
      <c r="BG532" s="140">
        <f>IF(N532="zákl. přenesená",J532,0)</f>
        <v>0</v>
      </c>
      <c r="BH532" s="140">
        <f>IF(N532="sníž. přenesená",J532,0)</f>
        <v>0</v>
      </c>
      <c r="BI532" s="140">
        <f>IF(N532="nulová",J532,0)</f>
        <v>0</v>
      </c>
      <c r="BJ532" s="17" t="s">
        <v>155</v>
      </c>
      <c r="BK532" s="140">
        <f>ROUND(I532*H532,2)</f>
        <v>0</v>
      </c>
      <c r="BL532" s="17" t="s">
        <v>245</v>
      </c>
      <c r="BM532" s="139" t="s">
        <v>902</v>
      </c>
    </row>
    <row r="533" spans="2:65" s="12" customFormat="1" ht="10.199999999999999">
      <c r="B533" s="145"/>
      <c r="D533" s="146" t="s">
        <v>159</v>
      </c>
      <c r="E533" s="147" t="s">
        <v>19</v>
      </c>
      <c r="F533" s="148" t="s">
        <v>903</v>
      </c>
      <c r="H533" s="149">
        <v>3.5</v>
      </c>
      <c r="I533" s="150"/>
      <c r="L533" s="145"/>
      <c r="M533" s="151"/>
      <c r="T533" s="152"/>
      <c r="AT533" s="147" t="s">
        <v>159</v>
      </c>
      <c r="AU533" s="147" t="s">
        <v>155</v>
      </c>
      <c r="AV533" s="12" t="s">
        <v>155</v>
      </c>
      <c r="AW533" s="12" t="s">
        <v>36</v>
      </c>
      <c r="AX533" s="12" t="s">
        <v>76</v>
      </c>
      <c r="AY533" s="147" t="s">
        <v>147</v>
      </c>
    </row>
    <row r="534" spans="2:65" s="13" customFormat="1" ht="10.199999999999999">
      <c r="B534" s="153"/>
      <c r="D534" s="146" t="s">
        <v>159</v>
      </c>
      <c r="E534" s="154" t="s">
        <v>19</v>
      </c>
      <c r="F534" s="155" t="s">
        <v>161</v>
      </c>
      <c r="H534" s="156">
        <v>3.5</v>
      </c>
      <c r="I534" s="157"/>
      <c r="L534" s="153"/>
      <c r="M534" s="158"/>
      <c r="T534" s="159"/>
      <c r="AT534" s="154" t="s">
        <v>159</v>
      </c>
      <c r="AU534" s="154" t="s">
        <v>155</v>
      </c>
      <c r="AV534" s="13" t="s">
        <v>154</v>
      </c>
      <c r="AW534" s="13" t="s">
        <v>36</v>
      </c>
      <c r="AX534" s="13" t="s">
        <v>84</v>
      </c>
      <c r="AY534" s="154" t="s">
        <v>147</v>
      </c>
    </row>
    <row r="535" spans="2:65" s="1" customFormat="1" ht="16.5" customHeight="1">
      <c r="B535" s="32"/>
      <c r="C535" s="166" t="s">
        <v>904</v>
      </c>
      <c r="D535" s="166" t="s">
        <v>251</v>
      </c>
      <c r="E535" s="167" t="s">
        <v>905</v>
      </c>
      <c r="F535" s="168" t="s">
        <v>906</v>
      </c>
      <c r="G535" s="169" t="s">
        <v>175</v>
      </c>
      <c r="H535" s="170">
        <v>3.78</v>
      </c>
      <c r="I535" s="171"/>
      <c r="J535" s="172">
        <f>ROUND(I535*H535,2)</f>
        <v>0</v>
      </c>
      <c r="K535" s="168" t="s">
        <v>19</v>
      </c>
      <c r="L535" s="173"/>
      <c r="M535" s="174" t="s">
        <v>19</v>
      </c>
      <c r="N535" s="175" t="s">
        <v>48</v>
      </c>
      <c r="P535" s="137">
        <f>O535*H535</f>
        <v>0</v>
      </c>
      <c r="Q535" s="137">
        <v>2.1000000000000001E-4</v>
      </c>
      <c r="R535" s="137">
        <f>Q535*H535</f>
        <v>7.938E-4</v>
      </c>
      <c r="S535" s="137">
        <v>0</v>
      </c>
      <c r="T535" s="138">
        <f>S535*H535</f>
        <v>0</v>
      </c>
      <c r="AR535" s="139" t="s">
        <v>350</v>
      </c>
      <c r="AT535" s="139" t="s">
        <v>251</v>
      </c>
      <c r="AU535" s="139" t="s">
        <v>155</v>
      </c>
      <c r="AY535" s="17" t="s">
        <v>147</v>
      </c>
      <c r="BE535" s="140">
        <f>IF(N535="základní",J535,0)</f>
        <v>0</v>
      </c>
      <c r="BF535" s="140">
        <f>IF(N535="snížená",J535,0)</f>
        <v>0</v>
      </c>
      <c r="BG535" s="140">
        <f>IF(N535="zákl. přenesená",J535,0)</f>
        <v>0</v>
      </c>
      <c r="BH535" s="140">
        <f>IF(N535="sníž. přenesená",J535,0)</f>
        <v>0</v>
      </c>
      <c r="BI535" s="140">
        <f>IF(N535="nulová",J535,0)</f>
        <v>0</v>
      </c>
      <c r="BJ535" s="17" t="s">
        <v>155</v>
      </c>
      <c r="BK535" s="140">
        <f>ROUND(I535*H535,2)</f>
        <v>0</v>
      </c>
      <c r="BL535" s="17" t="s">
        <v>245</v>
      </c>
      <c r="BM535" s="139" t="s">
        <v>907</v>
      </c>
    </row>
    <row r="536" spans="2:65" s="12" customFormat="1" ht="10.199999999999999">
      <c r="B536" s="145"/>
      <c r="D536" s="146" t="s">
        <v>159</v>
      </c>
      <c r="F536" s="148" t="s">
        <v>908</v>
      </c>
      <c r="H536" s="149">
        <v>3.78</v>
      </c>
      <c r="I536" s="150"/>
      <c r="L536" s="145"/>
      <c r="M536" s="151"/>
      <c r="T536" s="152"/>
      <c r="AT536" s="147" t="s">
        <v>159</v>
      </c>
      <c r="AU536" s="147" t="s">
        <v>155</v>
      </c>
      <c r="AV536" s="12" t="s">
        <v>155</v>
      </c>
      <c r="AW536" s="12" t="s">
        <v>4</v>
      </c>
      <c r="AX536" s="12" t="s">
        <v>84</v>
      </c>
      <c r="AY536" s="147" t="s">
        <v>147</v>
      </c>
    </row>
    <row r="537" spans="2:65" s="1" customFormat="1" ht="44.25" customHeight="1">
      <c r="B537" s="32"/>
      <c r="C537" s="128" t="s">
        <v>909</v>
      </c>
      <c r="D537" s="128" t="s">
        <v>149</v>
      </c>
      <c r="E537" s="129" t="s">
        <v>910</v>
      </c>
      <c r="F537" s="130" t="s">
        <v>911</v>
      </c>
      <c r="G537" s="131" t="s">
        <v>91</v>
      </c>
      <c r="H537" s="132">
        <v>46.48</v>
      </c>
      <c r="I537" s="133"/>
      <c r="J537" s="134">
        <f>ROUND(I537*H537,2)</f>
        <v>0</v>
      </c>
      <c r="K537" s="130" t="s">
        <v>153</v>
      </c>
      <c r="L537" s="32"/>
      <c r="M537" s="135" t="s">
        <v>19</v>
      </c>
      <c r="N537" s="136" t="s">
        <v>48</v>
      </c>
      <c r="P537" s="137">
        <f>O537*H537</f>
        <v>0</v>
      </c>
      <c r="Q537" s="137">
        <v>0</v>
      </c>
      <c r="R537" s="137">
        <f>Q537*H537</f>
        <v>0</v>
      </c>
      <c r="S537" s="137">
        <v>0</v>
      </c>
      <c r="T537" s="138">
        <f>S537*H537</f>
        <v>0</v>
      </c>
      <c r="AR537" s="139" t="s">
        <v>245</v>
      </c>
      <c r="AT537" s="139" t="s">
        <v>149</v>
      </c>
      <c r="AU537" s="139" t="s">
        <v>155</v>
      </c>
      <c r="AY537" s="17" t="s">
        <v>147</v>
      </c>
      <c r="BE537" s="140">
        <f>IF(N537="základní",J537,0)</f>
        <v>0</v>
      </c>
      <c r="BF537" s="140">
        <f>IF(N537="snížená",J537,0)</f>
        <v>0</v>
      </c>
      <c r="BG537" s="140">
        <f>IF(N537="zákl. přenesená",J537,0)</f>
        <v>0</v>
      </c>
      <c r="BH537" s="140">
        <f>IF(N537="sníž. přenesená",J537,0)</f>
        <v>0</v>
      </c>
      <c r="BI537" s="140">
        <f>IF(N537="nulová",J537,0)</f>
        <v>0</v>
      </c>
      <c r="BJ537" s="17" t="s">
        <v>155</v>
      </c>
      <c r="BK537" s="140">
        <f>ROUND(I537*H537,2)</f>
        <v>0</v>
      </c>
      <c r="BL537" s="17" t="s">
        <v>245</v>
      </c>
      <c r="BM537" s="139" t="s">
        <v>912</v>
      </c>
    </row>
    <row r="538" spans="2:65" s="1" customFormat="1" ht="10.199999999999999">
      <c r="B538" s="32"/>
      <c r="D538" s="141" t="s">
        <v>157</v>
      </c>
      <c r="F538" s="142" t="s">
        <v>913</v>
      </c>
      <c r="I538" s="143"/>
      <c r="L538" s="32"/>
      <c r="M538" s="144"/>
      <c r="T538" s="53"/>
      <c r="AT538" s="17" t="s">
        <v>157</v>
      </c>
      <c r="AU538" s="17" t="s">
        <v>155</v>
      </c>
    </row>
    <row r="539" spans="2:65" s="12" customFormat="1" ht="10.199999999999999">
      <c r="B539" s="145"/>
      <c r="D539" s="146" t="s">
        <v>159</v>
      </c>
      <c r="E539" s="147" t="s">
        <v>19</v>
      </c>
      <c r="F539" s="148" t="s">
        <v>101</v>
      </c>
      <c r="H539" s="149">
        <v>46.48</v>
      </c>
      <c r="I539" s="150"/>
      <c r="L539" s="145"/>
      <c r="M539" s="151"/>
      <c r="T539" s="152"/>
      <c r="AT539" s="147" t="s">
        <v>159</v>
      </c>
      <c r="AU539" s="147" t="s">
        <v>155</v>
      </c>
      <c r="AV539" s="12" t="s">
        <v>155</v>
      </c>
      <c r="AW539" s="12" t="s">
        <v>36</v>
      </c>
      <c r="AX539" s="12" t="s">
        <v>76</v>
      </c>
      <c r="AY539" s="147" t="s">
        <v>147</v>
      </c>
    </row>
    <row r="540" spans="2:65" s="13" customFormat="1" ht="10.199999999999999">
      <c r="B540" s="153"/>
      <c r="D540" s="146" t="s">
        <v>159</v>
      </c>
      <c r="E540" s="154" t="s">
        <v>19</v>
      </c>
      <c r="F540" s="155" t="s">
        <v>161</v>
      </c>
      <c r="H540" s="156">
        <v>46.48</v>
      </c>
      <c r="I540" s="157"/>
      <c r="L540" s="153"/>
      <c r="M540" s="158"/>
      <c r="T540" s="159"/>
      <c r="AT540" s="154" t="s">
        <v>159</v>
      </c>
      <c r="AU540" s="154" t="s">
        <v>155</v>
      </c>
      <c r="AV540" s="13" t="s">
        <v>154</v>
      </c>
      <c r="AW540" s="13" t="s">
        <v>36</v>
      </c>
      <c r="AX540" s="13" t="s">
        <v>84</v>
      </c>
      <c r="AY540" s="154" t="s">
        <v>147</v>
      </c>
    </row>
    <row r="541" spans="2:65" s="1" customFormat="1" ht="24.15" customHeight="1">
      <c r="B541" s="32"/>
      <c r="C541" s="166" t="s">
        <v>914</v>
      </c>
      <c r="D541" s="166" t="s">
        <v>251</v>
      </c>
      <c r="E541" s="167" t="s">
        <v>915</v>
      </c>
      <c r="F541" s="168" t="s">
        <v>916</v>
      </c>
      <c r="G541" s="169" t="s">
        <v>91</v>
      </c>
      <c r="H541" s="170">
        <v>50.198</v>
      </c>
      <c r="I541" s="171"/>
      <c r="J541" s="172">
        <f>ROUND(I541*H541,2)</f>
        <v>0</v>
      </c>
      <c r="K541" s="168" t="s">
        <v>19</v>
      </c>
      <c r="L541" s="173"/>
      <c r="M541" s="174" t="s">
        <v>19</v>
      </c>
      <c r="N541" s="175" t="s">
        <v>48</v>
      </c>
      <c r="P541" s="137">
        <f>O541*H541</f>
        <v>0</v>
      </c>
      <c r="Q541" s="137">
        <v>6.4000000000000003E-3</v>
      </c>
      <c r="R541" s="137">
        <f>Q541*H541</f>
        <v>0.32126720000000003</v>
      </c>
      <c r="S541" s="137">
        <v>0</v>
      </c>
      <c r="T541" s="138">
        <f>S541*H541</f>
        <v>0</v>
      </c>
      <c r="AR541" s="139" t="s">
        <v>350</v>
      </c>
      <c r="AT541" s="139" t="s">
        <v>251</v>
      </c>
      <c r="AU541" s="139" t="s">
        <v>155</v>
      </c>
      <c r="AY541" s="17" t="s">
        <v>147</v>
      </c>
      <c r="BE541" s="140">
        <f>IF(N541="základní",J541,0)</f>
        <v>0</v>
      </c>
      <c r="BF541" s="140">
        <f>IF(N541="snížená",J541,0)</f>
        <v>0</v>
      </c>
      <c r="BG541" s="140">
        <f>IF(N541="zákl. přenesená",J541,0)</f>
        <v>0</v>
      </c>
      <c r="BH541" s="140">
        <f>IF(N541="sníž. přenesená",J541,0)</f>
        <v>0</v>
      </c>
      <c r="BI541" s="140">
        <f>IF(N541="nulová",J541,0)</f>
        <v>0</v>
      </c>
      <c r="BJ541" s="17" t="s">
        <v>155</v>
      </c>
      <c r="BK541" s="140">
        <f>ROUND(I541*H541,2)</f>
        <v>0</v>
      </c>
      <c r="BL541" s="17" t="s">
        <v>245</v>
      </c>
      <c r="BM541" s="139" t="s">
        <v>917</v>
      </c>
    </row>
    <row r="542" spans="2:65" s="12" customFormat="1" ht="10.199999999999999">
      <c r="B542" s="145"/>
      <c r="D542" s="146" t="s">
        <v>159</v>
      </c>
      <c r="F542" s="148" t="s">
        <v>918</v>
      </c>
      <c r="H542" s="149">
        <v>50.198</v>
      </c>
      <c r="I542" s="150"/>
      <c r="L542" s="145"/>
      <c r="M542" s="151"/>
      <c r="T542" s="152"/>
      <c r="AT542" s="147" t="s">
        <v>159</v>
      </c>
      <c r="AU542" s="147" t="s">
        <v>155</v>
      </c>
      <c r="AV542" s="12" t="s">
        <v>155</v>
      </c>
      <c r="AW542" s="12" t="s">
        <v>4</v>
      </c>
      <c r="AX542" s="12" t="s">
        <v>84</v>
      </c>
      <c r="AY542" s="147" t="s">
        <v>147</v>
      </c>
    </row>
    <row r="543" spans="2:65" s="1" customFormat="1" ht="24.15" customHeight="1">
      <c r="B543" s="32"/>
      <c r="C543" s="128" t="s">
        <v>919</v>
      </c>
      <c r="D543" s="128" t="s">
        <v>149</v>
      </c>
      <c r="E543" s="129" t="s">
        <v>920</v>
      </c>
      <c r="F543" s="130" t="s">
        <v>921</v>
      </c>
      <c r="G543" s="131" t="s">
        <v>91</v>
      </c>
      <c r="H543" s="132">
        <v>46.48</v>
      </c>
      <c r="I543" s="133"/>
      <c r="J543" s="134">
        <f>ROUND(I543*H543,2)</f>
        <v>0</v>
      </c>
      <c r="K543" s="130" t="s">
        <v>153</v>
      </c>
      <c r="L543" s="32"/>
      <c r="M543" s="135" t="s">
        <v>19</v>
      </c>
      <c r="N543" s="136" t="s">
        <v>48</v>
      </c>
      <c r="P543" s="137">
        <f>O543*H543</f>
        <v>0</v>
      </c>
      <c r="Q543" s="137">
        <v>0</v>
      </c>
      <c r="R543" s="137">
        <f>Q543*H543</f>
        <v>0</v>
      </c>
      <c r="S543" s="137">
        <v>0</v>
      </c>
      <c r="T543" s="138">
        <f>S543*H543</f>
        <v>0</v>
      </c>
      <c r="AR543" s="139" t="s">
        <v>245</v>
      </c>
      <c r="AT543" s="139" t="s">
        <v>149</v>
      </c>
      <c r="AU543" s="139" t="s">
        <v>155</v>
      </c>
      <c r="AY543" s="17" t="s">
        <v>147</v>
      </c>
      <c r="BE543" s="140">
        <f>IF(N543="základní",J543,0)</f>
        <v>0</v>
      </c>
      <c r="BF543" s="140">
        <f>IF(N543="snížená",J543,0)</f>
        <v>0</v>
      </c>
      <c r="BG543" s="140">
        <f>IF(N543="zákl. přenesená",J543,0)</f>
        <v>0</v>
      </c>
      <c r="BH543" s="140">
        <f>IF(N543="sníž. přenesená",J543,0)</f>
        <v>0</v>
      </c>
      <c r="BI543" s="140">
        <f>IF(N543="nulová",J543,0)</f>
        <v>0</v>
      </c>
      <c r="BJ543" s="17" t="s">
        <v>155</v>
      </c>
      <c r="BK543" s="140">
        <f>ROUND(I543*H543,2)</f>
        <v>0</v>
      </c>
      <c r="BL543" s="17" t="s">
        <v>245</v>
      </c>
      <c r="BM543" s="139" t="s">
        <v>922</v>
      </c>
    </row>
    <row r="544" spans="2:65" s="1" customFormat="1" ht="10.199999999999999">
      <c r="B544" s="32"/>
      <c r="D544" s="141" t="s">
        <v>157</v>
      </c>
      <c r="F544" s="142" t="s">
        <v>923</v>
      </c>
      <c r="I544" s="143"/>
      <c r="L544" s="32"/>
      <c r="M544" s="144"/>
      <c r="T544" s="53"/>
      <c r="AT544" s="17" t="s">
        <v>157</v>
      </c>
      <c r="AU544" s="17" t="s">
        <v>155</v>
      </c>
    </row>
    <row r="545" spans="2:65" s="12" customFormat="1" ht="10.199999999999999">
      <c r="B545" s="145"/>
      <c r="D545" s="146" t="s">
        <v>159</v>
      </c>
      <c r="E545" s="147" t="s">
        <v>19</v>
      </c>
      <c r="F545" s="148" t="s">
        <v>101</v>
      </c>
      <c r="H545" s="149">
        <v>46.48</v>
      </c>
      <c r="I545" s="150"/>
      <c r="L545" s="145"/>
      <c r="M545" s="151"/>
      <c r="T545" s="152"/>
      <c r="AT545" s="147" t="s">
        <v>159</v>
      </c>
      <c r="AU545" s="147" t="s">
        <v>155</v>
      </c>
      <c r="AV545" s="12" t="s">
        <v>155</v>
      </c>
      <c r="AW545" s="12" t="s">
        <v>36</v>
      </c>
      <c r="AX545" s="12" t="s">
        <v>76</v>
      </c>
      <c r="AY545" s="147" t="s">
        <v>147</v>
      </c>
    </row>
    <row r="546" spans="2:65" s="13" customFormat="1" ht="10.199999999999999">
      <c r="B546" s="153"/>
      <c r="D546" s="146" t="s">
        <v>159</v>
      </c>
      <c r="E546" s="154" t="s">
        <v>19</v>
      </c>
      <c r="F546" s="155" t="s">
        <v>161</v>
      </c>
      <c r="H546" s="156">
        <v>46.48</v>
      </c>
      <c r="I546" s="157"/>
      <c r="L546" s="153"/>
      <c r="M546" s="158"/>
      <c r="T546" s="159"/>
      <c r="AT546" s="154" t="s">
        <v>159</v>
      </c>
      <c r="AU546" s="154" t="s">
        <v>155</v>
      </c>
      <c r="AV546" s="13" t="s">
        <v>154</v>
      </c>
      <c r="AW546" s="13" t="s">
        <v>36</v>
      </c>
      <c r="AX546" s="13" t="s">
        <v>84</v>
      </c>
      <c r="AY546" s="154" t="s">
        <v>147</v>
      </c>
    </row>
    <row r="547" spans="2:65" s="1" customFormat="1" ht="16.5" customHeight="1">
      <c r="B547" s="32"/>
      <c r="C547" s="166" t="s">
        <v>924</v>
      </c>
      <c r="D547" s="166" t="s">
        <v>251</v>
      </c>
      <c r="E547" s="167" t="s">
        <v>925</v>
      </c>
      <c r="F547" s="168" t="s">
        <v>926</v>
      </c>
      <c r="G547" s="169" t="s">
        <v>91</v>
      </c>
      <c r="H547" s="170">
        <v>50.198</v>
      </c>
      <c r="I547" s="171"/>
      <c r="J547" s="172">
        <f>ROUND(I547*H547,2)</f>
        <v>0</v>
      </c>
      <c r="K547" s="168" t="s">
        <v>153</v>
      </c>
      <c r="L547" s="173"/>
      <c r="M547" s="174" t="s">
        <v>19</v>
      </c>
      <c r="N547" s="175" t="s">
        <v>48</v>
      </c>
      <c r="P547" s="137">
        <f>O547*H547</f>
        <v>0</v>
      </c>
      <c r="Q547" s="137">
        <v>1.8E-3</v>
      </c>
      <c r="R547" s="137">
        <f>Q547*H547</f>
        <v>9.0356400000000003E-2</v>
      </c>
      <c r="S547" s="137">
        <v>0</v>
      </c>
      <c r="T547" s="138">
        <f>S547*H547</f>
        <v>0</v>
      </c>
      <c r="AR547" s="139" t="s">
        <v>350</v>
      </c>
      <c r="AT547" s="139" t="s">
        <v>251</v>
      </c>
      <c r="AU547" s="139" t="s">
        <v>155</v>
      </c>
      <c r="AY547" s="17" t="s">
        <v>147</v>
      </c>
      <c r="BE547" s="140">
        <f>IF(N547="základní",J547,0)</f>
        <v>0</v>
      </c>
      <c r="BF547" s="140">
        <f>IF(N547="snížená",J547,0)</f>
        <v>0</v>
      </c>
      <c r="BG547" s="140">
        <f>IF(N547="zákl. přenesená",J547,0)</f>
        <v>0</v>
      </c>
      <c r="BH547" s="140">
        <f>IF(N547="sníž. přenesená",J547,0)</f>
        <v>0</v>
      </c>
      <c r="BI547" s="140">
        <f>IF(N547="nulová",J547,0)</f>
        <v>0</v>
      </c>
      <c r="BJ547" s="17" t="s">
        <v>155</v>
      </c>
      <c r="BK547" s="140">
        <f>ROUND(I547*H547,2)</f>
        <v>0</v>
      </c>
      <c r="BL547" s="17" t="s">
        <v>245</v>
      </c>
      <c r="BM547" s="139" t="s">
        <v>927</v>
      </c>
    </row>
    <row r="548" spans="2:65" s="12" customFormat="1" ht="10.199999999999999">
      <c r="B548" s="145"/>
      <c r="D548" s="146" t="s">
        <v>159</v>
      </c>
      <c r="F548" s="148" t="s">
        <v>918</v>
      </c>
      <c r="H548" s="149">
        <v>50.198</v>
      </c>
      <c r="I548" s="150"/>
      <c r="L548" s="145"/>
      <c r="M548" s="151"/>
      <c r="T548" s="152"/>
      <c r="AT548" s="147" t="s">
        <v>159</v>
      </c>
      <c r="AU548" s="147" t="s">
        <v>155</v>
      </c>
      <c r="AV548" s="12" t="s">
        <v>155</v>
      </c>
      <c r="AW548" s="12" t="s">
        <v>4</v>
      </c>
      <c r="AX548" s="12" t="s">
        <v>84</v>
      </c>
      <c r="AY548" s="147" t="s">
        <v>147</v>
      </c>
    </row>
    <row r="549" spans="2:65" s="1" customFormat="1" ht="49.05" customHeight="1">
      <c r="B549" s="32"/>
      <c r="C549" s="128" t="s">
        <v>928</v>
      </c>
      <c r="D549" s="128" t="s">
        <v>149</v>
      </c>
      <c r="E549" s="129" t="s">
        <v>929</v>
      </c>
      <c r="F549" s="130" t="s">
        <v>930</v>
      </c>
      <c r="G549" s="131" t="s">
        <v>433</v>
      </c>
      <c r="H549" s="177"/>
      <c r="I549" s="133"/>
      <c r="J549" s="134">
        <f>ROUND(I549*H549,2)</f>
        <v>0</v>
      </c>
      <c r="K549" s="130" t="s">
        <v>153</v>
      </c>
      <c r="L549" s="32"/>
      <c r="M549" s="135" t="s">
        <v>19</v>
      </c>
      <c r="N549" s="136" t="s">
        <v>48</v>
      </c>
      <c r="P549" s="137">
        <f>O549*H549</f>
        <v>0</v>
      </c>
      <c r="Q549" s="137">
        <v>0</v>
      </c>
      <c r="R549" s="137">
        <f>Q549*H549</f>
        <v>0</v>
      </c>
      <c r="S549" s="137">
        <v>0</v>
      </c>
      <c r="T549" s="138">
        <f>S549*H549</f>
        <v>0</v>
      </c>
      <c r="AR549" s="139" t="s">
        <v>245</v>
      </c>
      <c r="AT549" s="139" t="s">
        <v>149</v>
      </c>
      <c r="AU549" s="139" t="s">
        <v>155</v>
      </c>
      <c r="AY549" s="17" t="s">
        <v>147</v>
      </c>
      <c r="BE549" s="140">
        <f>IF(N549="základní",J549,0)</f>
        <v>0</v>
      </c>
      <c r="BF549" s="140">
        <f>IF(N549="snížená",J549,0)</f>
        <v>0</v>
      </c>
      <c r="BG549" s="140">
        <f>IF(N549="zákl. přenesená",J549,0)</f>
        <v>0</v>
      </c>
      <c r="BH549" s="140">
        <f>IF(N549="sníž. přenesená",J549,0)</f>
        <v>0</v>
      </c>
      <c r="BI549" s="140">
        <f>IF(N549="nulová",J549,0)</f>
        <v>0</v>
      </c>
      <c r="BJ549" s="17" t="s">
        <v>155</v>
      </c>
      <c r="BK549" s="140">
        <f>ROUND(I549*H549,2)</f>
        <v>0</v>
      </c>
      <c r="BL549" s="17" t="s">
        <v>245</v>
      </c>
      <c r="BM549" s="139" t="s">
        <v>931</v>
      </c>
    </row>
    <row r="550" spans="2:65" s="1" customFormat="1" ht="10.199999999999999">
      <c r="B550" s="32"/>
      <c r="D550" s="141" t="s">
        <v>157</v>
      </c>
      <c r="F550" s="142" t="s">
        <v>932</v>
      </c>
      <c r="I550" s="143"/>
      <c r="L550" s="32"/>
      <c r="M550" s="144"/>
      <c r="T550" s="53"/>
      <c r="AT550" s="17" t="s">
        <v>157</v>
      </c>
      <c r="AU550" s="17" t="s">
        <v>155</v>
      </c>
    </row>
    <row r="551" spans="2:65" s="1" customFormat="1" ht="55.5" customHeight="1">
      <c r="B551" s="32"/>
      <c r="C551" s="128" t="s">
        <v>933</v>
      </c>
      <c r="D551" s="128" t="s">
        <v>149</v>
      </c>
      <c r="E551" s="129" t="s">
        <v>934</v>
      </c>
      <c r="F551" s="130" t="s">
        <v>935</v>
      </c>
      <c r="G551" s="131" t="s">
        <v>433</v>
      </c>
      <c r="H551" s="177"/>
      <c r="I551" s="133"/>
      <c r="J551" s="134">
        <f>ROUND(I551*H551,2)</f>
        <v>0</v>
      </c>
      <c r="K551" s="130" t="s">
        <v>153</v>
      </c>
      <c r="L551" s="32"/>
      <c r="M551" s="135" t="s">
        <v>19</v>
      </c>
      <c r="N551" s="136" t="s">
        <v>48</v>
      </c>
      <c r="P551" s="137">
        <f>O551*H551</f>
        <v>0</v>
      </c>
      <c r="Q551" s="137">
        <v>0</v>
      </c>
      <c r="R551" s="137">
        <f>Q551*H551</f>
        <v>0</v>
      </c>
      <c r="S551" s="137">
        <v>0</v>
      </c>
      <c r="T551" s="138">
        <f>S551*H551</f>
        <v>0</v>
      </c>
      <c r="AR551" s="139" t="s">
        <v>245</v>
      </c>
      <c r="AT551" s="139" t="s">
        <v>149</v>
      </c>
      <c r="AU551" s="139" t="s">
        <v>155</v>
      </c>
      <c r="AY551" s="17" t="s">
        <v>147</v>
      </c>
      <c r="BE551" s="140">
        <f>IF(N551="základní",J551,0)</f>
        <v>0</v>
      </c>
      <c r="BF551" s="140">
        <f>IF(N551="snížená",J551,0)</f>
        <v>0</v>
      </c>
      <c r="BG551" s="140">
        <f>IF(N551="zákl. přenesená",J551,0)</f>
        <v>0</v>
      </c>
      <c r="BH551" s="140">
        <f>IF(N551="sníž. přenesená",J551,0)</f>
        <v>0</v>
      </c>
      <c r="BI551" s="140">
        <f>IF(N551="nulová",J551,0)</f>
        <v>0</v>
      </c>
      <c r="BJ551" s="17" t="s">
        <v>155</v>
      </c>
      <c r="BK551" s="140">
        <f>ROUND(I551*H551,2)</f>
        <v>0</v>
      </c>
      <c r="BL551" s="17" t="s">
        <v>245</v>
      </c>
      <c r="BM551" s="139" t="s">
        <v>936</v>
      </c>
    </row>
    <row r="552" spans="2:65" s="1" customFormat="1" ht="10.199999999999999">
      <c r="B552" s="32"/>
      <c r="D552" s="141" t="s">
        <v>157</v>
      </c>
      <c r="F552" s="142" t="s">
        <v>937</v>
      </c>
      <c r="I552" s="143"/>
      <c r="L552" s="32"/>
      <c r="M552" s="144"/>
      <c r="T552" s="53"/>
      <c r="AT552" s="17" t="s">
        <v>157</v>
      </c>
      <c r="AU552" s="17" t="s">
        <v>155</v>
      </c>
    </row>
    <row r="553" spans="2:65" s="11" customFormat="1" ht="22.8" customHeight="1">
      <c r="B553" s="116"/>
      <c r="D553" s="117" t="s">
        <v>75</v>
      </c>
      <c r="E553" s="126" t="s">
        <v>938</v>
      </c>
      <c r="F553" s="126" t="s">
        <v>939</v>
      </c>
      <c r="I553" s="119"/>
      <c r="J553" s="127">
        <f>BK553</f>
        <v>0</v>
      </c>
      <c r="L553" s="116"/>
      <c r="M553" s="121"/>
      <c r="P553" s="122">
        <f>SUM(P554:P575)</f>
        <v>0</v>
      </c>
      <c r="R553" s="122">
        <f>SUM(R554:R575)</f>
        <v>0</v>
      </c>
      <c r="T553" s="123">
        <f>SUM(T554:T575)</f>
        <v>4.5067999999999997E-2</v>
      </c>
      <c r="AR553" s="117" t="s">
        <v>155</v>
      </c>
      <c r="AT553" s="124" t="s">
        <v>75</v>
      </c>
      <c r="AU553" s="124" t="s">
        <v>84</v>
      </c>
      <c r="AY553" s="117" t="s">
        <v>147</v>
      </c>
      <c r="BK553" s="125">
        <f>SUM(BK554:BK575)</f>
        <v>0</v>
      </c>
    </row>
    <row r="554" spans="2:65" s="1" customFormat="1" ht="24.15" customHeight="1">
      <c r="B554" s="32"/>
      <c r="C554" s="128" t="s">
        <v>940</v>
      </c>
      <c r="D554" s="128" t="s">
        <v>149</v>
      </c>
      <c r="E554" s="129" t="s">
        <v>941</v>
      </c>
      <c r="F554" s="130" t="s">
        <v>942</v>
      </c>
      <c r="G554" s="131" t="s">
        <v>91</v>
      </c>
      <c r="H554" s="132">
        <v>15.47</v>
      </c>
      <c r="I554" s="133"/>
      <c r="J554" s="134">
        <f>ROUND(I554*H554,2)</f>
        <v>0</v>
      </c>
      <c r="K554" s="130" t="s">
        <v>153</v>
      </c>
      <c r="L554" s="32"/>
      <c r="M554" s="135" t="s">
        <v>19</v>
      </c>
      <c r="N554" s="136" t="s">
        <v>48</v>
      </c>
      <c r="P554" s="137">
        <f>O554*H554</f>
        <v>0</v>
      </c>
      <c r="Q554" s="137">
        <v>0</v>
      </c>
      <c r="R554" s="137">
        <f>Q554*H554</f>
        <v>0</v>
      </c>
      <c r="S554" s="137">
        <v>2.5000000000000001E-3</v>
      </c>
      <c r="T554" s="138">
        <f>S554*H554</f>
        <v>3.8675000000000001E-2</v>
      </c>
      <c r="AR554" s="139" t="s">
        <v>245</v>
      </c>
      <c r="AT554" s="139" t="s">
        <v>149</v>
      </c>
      <c r="AU554" s="139" t="s">
        <v>155</v>
      </c>
      <c r="AY554" s="17" t="s">
        <v>147</v>
      </c>
      <c r="BE554" s="140">
        <f>IF(N554="základní",J554,0)</f>
        <v>0</v>
      </c>
      <c r="BF554" s="140">
        <f>IF(N554="snížená",J554,0)</f>
        <v>0</v>
      </c>
      <c r="BG554" s="140">
        <f>IF(N554="zákl. přenesená",J554,0)</f>
        <v>0</v>
      </c>
      <c r="BH554" s="140">
        <f>IF(N554="sníž. přenesená",J554,0)</f>
        <v>0</v>
      </c>
      <c r="BI554" s="140">
        <f>IF(N554="nulová",J554,0)</f>
        <v>0</v>
      </c>
      <c r="BJ554" s="17" t="s">
        <v>155</v>
      </c>
      <c r="BK554" s="140">
        <f>ROUND(I554*H554,2)</f>
        <v>0</v>
      </c>
      <c r="BL554" s="17" t="s">
        <v>245</v>
      </c>
      <c r="BM554" s="139" t="s">
        <v>943</v>
      </c>
    </row>
    <row r="555" spans="2:65" s="1" customFormat="1" ht="10.199999999999999">
      <c r="B555" s="32"/>
      <c r="D555" s="141" t="s">
        <v>157</v>
      </c>
      <c r="F555" s="142" t="s">
        <v>944</v>
      </c>
      <c r="I555" s="143"/>
      <c r="L555" s="32"/>
      <c r="M555" s="144"/>
      <c r="T555" s="53"/>
      <c r="AT555" s="17" t="s">
        <v>157</v>
      </c>
      <c r="AU555" s="17" t="s">
        <v>155</v>
      </c>
    </row>
    <row r="556" spans="2:65" s="12" customFormat="1" ht="10.199999999999999">
      <c r="B556" s="145"/>
      <c r="D556" s="146" t="s">
        <v>159</v>
      </c>
      <c r="E556" s="147" t="s">
        <v>19</v>
      </c>
      <c r="F556" s="148" t="s">
        <v>945</v>
      </c>
      <c r="H556" s="149">
        <v>6.96</v>
      </c>
      <c r="I556" s="150"/>
      <c r="L556" s="145"/>
      <c r="M556" s="151"/>
      <c r="T556" s="152"/>
      <c r="AT556" s="147" t="s">
        <v>159</v>
      </c>
      <c r="AU556" s="147" t="s">
        <v>155</v>
      </c>
      <c r="AV556" s="12" t="s">
        <v>155</v>
      </c>
      <c r="AW556" s="12" t="s">
        <v>36</v>
      </c>
      <c r="AX556" s="12" t="s">
        <v>76</v>
      </c>
      <c r="AY556" s="147" t="s">
        <v>147</v>
      </c>
    </row>
    <row r="557" spans="2:65" s="12" customFormat="1" ht="10.199999999999999">
      <c r="B557" s="145"/>
      <c r="D557" s="146" t="s">
        <v>159</v>
      </c>
      <c r="E557" s="147" t="s">
        <v>19</v>
      </c>
      <c r="F557" s="148" t="s">
        <v>946</v>
      </c>
      <c r="H557" s="149">
        <v>7.54</v>
      </c>
      <c r="I557" s="150"/>
      <c r="L557" s="145"/>
      <c r="M557" s="151"/>
      <c r="T557" s="152"/>
      <c r="AT557" s="147" t="s">
        <v>159</v>
      </c>
      <c r="AU557" s="147" t="s">
        <v>155</v>
      </c>
      <c r="AV557" s="12" t="s">
        <v>155</v>
      </c>
      <c r="AW557" s="12" t="s">
        <v>36</v>
      </c>
      <c r="AX557" s="12" t="s">
        <v>76</v>
      </c>
      <c r="AY557" s="147" t="s">
        <v>147</v>
      </c>
    </row>
    <row r="558" spans="2:65" s="12" customFormat="1" ht="10.199999999999999">
      <c r="B558" s="145"/>
      <c r="D558" s="146" t="s">
        <v>159</v>
      </c>
      <c r="E558" s="147" t="s">
        <v>19</v>
      </c>
      <c r="F558" s="148" t="s">
        <v>947</v>
      </c>
      <c r="H558" s="149">
        <v>0.97</v>
      </c>
      <c r="I558" s="150"/>
      <c r="L558" s="145"/>
      <c r="M558" s="151"/>
      <c r="T558" s="152"/>
      <c r="AT558" s="147" t="s">
        <v>159</v>
      </c>
      <c r="AU558" s="147" t="s">
        <v>155</v>
      </c>
      <c r="AV558" s="12" t="s">
        <v>155</v>
      </c>
      <c r="AW558" s="12" t="s">
        <v>36</v>
      </c>
      <c r="AX558" s="12" t="s">
        <v>76</v>
      </c>
      <c r="AY558" s="147" t="s">
        <v>147</v>
      </c>
    </row>
    <row r="559" spans="2:65" s="13" customFormat="1" ht="10.199999999999999">
      <c r="B559" s="153"/>
      <c r="D559" s="146" t="s">
        <v>159</v>
      </c>
      <c r="E559" s="154" t="s">
        <v>19</v>
      </c>
      <c r="F559" s="155" t="s">
        <v>161</v>
      </c>
      <c r="H559" s="156">
        <v>15.47</v>
      </c>
      <c r="I559" s="157"/>
      <c r="L559" s="153"/>
      <c r="M559" s="158"/>
      <c r="T559" s="159"/>
      <c r="AT559" s="154" t="s">
        <v>159</v>
      </c>
      <c r="AU559" s="154" t="s">
        <v>155</v>
      </c>
      <c r="AV559" s="13" t="s">
        <v>154</v>
      </c>
      <c r="AW559" s="13" t="s">
        <v>36</v>
      </c>
      <c r="AX559" s="13" t="s">
        <v>84</v>
      </c>
      <c r="AY559" s="154" t="s">
        <v>147</v>
      </c>
    </row>
    <row r="560" spans="2:65" s="1" customFormat="1" ht="21.75" customHeight="1">
      <c r="B560" s="32"/>
      <c r="C560" s="128" t="s">
        <v>948</v>
      </c>
      <c r="D560" s="128" t="s">
        <v>149</v>
      </c>
      <c r="E560" s="129" t="s">
        <v>949</v>
      </c>
      <c r="F560" s="130" t="s">
        <v>950</v>
      </c>
      <c r="G560" s="131" t="s">
        <v>175</v>
      </c>
      <c r="H560" s="132">
        <v>21.31</v>
      </c>
      <c r="I560" s="133"/>
      <c r="J560" s="134">
        <f>ROUND(I560*H560,2)</f>
        <v>0</v>
      </c>
      <c r="K560" s="130" t="s">
        <v>153</v>
      </c>
      <c r="L560" s="32"/>
      <c r="M560" s="135" t="s">
        <v>19</v>
      </c>
      <c r="N560" s="136" t="s">
        <v>48</v>
      </c>
      <c r="P560" s="137">
        <f>O560*H560</f>
        <v>0</v>
      </c>
      <c r="Q560" s="137">
        <v>0</v>
      </c>
      <c r="R560" s="137">
        <f>Q560*H560</f>
        <v>0</v>
      </c>
      <c r="S560" s="137">
        <v>2.9999999999999997E-4</v>
      </c>
      <c r="T560" s="138">
        <f>S560*H560</f>
        <v>6.3929999999999994E-3</v>
      </c>
      <c r="AR560" s="139" t="s">
        <v>245</v>
      </c>
      <c r="AT560" s="139" t="s">
        <v>149</v>
      </c>
      <c r="AU560" s="139" t="s">
        <v>155</v>
      </c>
      <c r="AY560" s="17" t="s">
        <v>147</v>
      </c>
      <c r="BE560" s="140">
        <f>IF(N560="základní",J560,0)</f>
        <v>0</v>
      </c>
      <c r="BF560" s="140">
        <f>IF(N560="snížená",J560,0)</f>
        <v>0</v>
      </c>
      <c r="BG560" s="140">
        <f>IF(N560="zákl. přenesená",J560,0)</f>
        <v>0</v>
      </c>
      <c r="BH560" s="140">
        <f>IF(N560="sníž. přenesená",J560,0)</f>
        <v>0</v>
      </c>
      <c r="BI560" s="140">
        <f>IF(N560="nulová",J560,0)</f>
        <v>0</v>
      </c>
      <c r="BJ560" s="17" t="s">
        <v>155</v>
      </c>
      <c r="BK560" s="140">
        <f>ROUND(I560*H560,2)</f>
        <v>0</v>
      </c>
      <c r="BL560" s="17" t="s">
        <v>245</v>
      </c>
      <c r="BM560" s="139" t="s">
        <v>951</v>
      </c>
    </row>
    <row r="561" spans="2:65" s="1" customFormat="1" ht="10.199999999999999">
      <c r="B561" s="32"/>
      <c r="D561" s="141" t="s">
        <v>157</v>
      </c>
      <c r="F561" s="142" t="s">
        <v>952</v>
      </c>
      <c r="I561" s="143"/>
      <c r="L561" s="32"/>
      <c r="M561" s="144"/>
      <c r="T561" s="53"/>
      <c r="AT561" s="17" t="s">
        <v>157</v>
      </c>
      <c r="AU561" s="17" t="s">
        <v>155</v>
      </c>
    </row>
    <row r="562" spans="2:65" s="12" customFormat="1" ht="10.199999999999999">
      <c r="B562" s="145"/>
      <c r="D562" s="146" t="s">
        <v>159</v>
      </c>
      <c r="E562" s="147" t="s">
        <v>19</v>
      </c>
      <c r="F562" s="148" t="s">
        <v>953</v>
      </c>
      <c r="H562" s="149">
        <v>8.9700000000000006</v>
      </c>
      <c r="I562" s="150"/>
      <c r="L562" s="145"/>
      <c r="M562" s="151"/>
      <c r="T562" s="152"/>
      <c r="AT562" s="147" t="s">
        <v>159</v>
      </c>
      <c r="AU562" s="147" t="s">
        <v>155</v>
      </c>
      <c r="AV562" s="12" t="s">
        <v>155</v>
      </c>
      <c r="AW562" s="12" t="s">
        <v>36</v>
      </c>
      <c r="AX562" s="12" t="s">
        <v>76</v>
      </c>
      <c r="AY562" s="147" t="s">
        <v>147</v>
      </c>
    </row>
    <row r="563" spans="2:65" s="12" customFormat="1" ht="10.199999999999999">
      <c r="B563" s="145"/>
      <c r="D563" s="146" t="s">
        <v>159</v>
      </c>
      <c r="E563" s="147" t="s">
        <v>19</v>
      </c>
      <c r="F563" s="148" t="s">
        <v>954</v>
      </c>
      <c r="H563" s="149">
        <v>9.06</v>
      </c>
      <c r="I563" s="150"/>
      <c r="L563" s="145"/>
      <c r="M563" s="151"/>
      <c r="T563" s="152"/>
      <c r="AT563" s="147" t="s">
        <v>159</v>
      </c>
      <c r="AU563" s="147" t="s">
        <v>155</v>
      </c>
      <c r="AV563" s="12" t="s">
        <v>155</v>
      </c>
      <c r="AW563" s="12" t="s">
        <v>36</v>
      </c>
      <c r="AX563" s="12" t="s">
        <v>76</v>
      </c>
      <c r="AY563" s="147" t="s">
        <v>147</v>
      </c>
    </row>
    <row r="564" spans="2:65" s="12" customFormat="1" ht="10.199999999999999">
      <c r="B564" s="145"/>
      <c r="D564" s="146" t="s">
        <v>159</v>
      </c>
      <c r="E564" s="147" t="s">
        <v>19</v>
      </c>
      <c r="F564" s="148" t="s">
        <v>955</v>
      </c>
      <c r="H564" s="149">
        <v>3.28</v>
      </c>
      <c r="I564" s="150"/>
      <c r="L564" s="145"/>
      <c r="M564" s="151"/>
      <c r="T564" s="152"/>
      <c r="AT564" s="147" t="s">
        <v>159</v>
      </c>
      <c r="AU564" s="147" t="s">
        <v>155</v>
      </c>
      <c r="AV564" s="12" t="s">
        <v>155</v>
      </c>
      <c r="AW564" s="12" t="s">
        <v>36</v>
      </c>
      <c r="AX564" s="12" t="s">
        <v>76</v>
      </c>
      <c r="AY564" s="147" t="s">
        <v>147</v>
      </c>
    </row>
    <row r="565" spans="2:65" s="13" customFormat="1" ht="10.199999999999999">
      <c r="B565" s="153"/>
      <c r="D565" s="146" t="s">
        <v>159</v>
      </c>
      <c r="E565" s="154" t="s">
        <v>19</v>
      </c>
      <c r="F565" s="155" t="s">
        <v>161</v>
      </c>
      <c r="H565" s="156">
        <v>21.31</v>
      </c>
      <c r="I565" s="157"/>
      <c r="L565" s="153"/>
      <c r="M565" s="158"/>
      <c r="T565" s="159"/>
      <c r="AT565" s="154" t="s">
        <v>159</v>
      </c>
      <c r="AU565" s="154" t="s">
        <v>155</v>
      </c>
      <c r="AV565" s="13" t="s">
        <v>154</v>
      </c>
      <c r="AW565" s="13" t="s">
        <v>36</v>
      </c>
      <c r="AX565" s="13" t="s">
        <v>84</v>
      </c>
      <c r="AY565" s="154" t="s">
        <v>147</v>
      </c>
    </row>
    <row r="566" spans="2:65" s="1" customFormat="1" ht="16.5" customHeight="1">
      <c r="B566" s="32"/>
      <c r="C566" s="128" t="s">
        <v>956</v>
      </c>
      <c r="D566" s="128" t="s">
        <v>149</v>
      </c>
      <c r="E566" s="129" t="s">
        <v>957</v>
      </c>
      <c r="F566" s="130" t="s">
        <v>958</v>
      </c>
      <c r="G566" s="131" t="s">
        <v>91</v>
      </c>
      <c r="H566" s="132">
        <v>15.47</v>
      </c>
      <c r="I566" s="133"/>
      <c r="J566" s="134">
        <f>ROUND(I566*H566,2)</f>
        <v>0</v>
      </c>
      <c r="K566" s="130" t="s">
        <v>153</v>
      </c>
      <c r="L566" s="32"/>
      <c r="M566" s="135" t="s">
        <v>19</v>
      </c>
      <c r="N566" s="136" t="s">
        <v>48</v>
      </c>
      <c r="P566" s="137">
        <f>O566*H566</f>
        <v>0</v>
      </c>
      <c r="Q566" s="137">
        <v>0</v>
      </c>
      <c r="R566" s="137">
        <f>Q566*H566</f>
        <v>0</v>
      </c>
      <c r="S566" s="137">
        <v>0</v>
      </c>
      <c r="T566" s="138">
        <f>S566*H566</f>
        <v>0</v>
      </c>
      <c r="AR566" s="139" t="s">
        <v>245</v>
      </c>
      <c r="AT566" s="139" t="s">
        <v>149</v>
      </c>
      <c r="AU566" s="139" t="s">
        <v>155</v>
      </c>
      <c r="AY566" s="17" t="s">
        <v>147</v>
      </c>
      <c r="BE566" s="140">
        <f>IF(N566="základní",J566,0)</f>
        <v>0</v>
      </c>
      <c r="BF566" s="140">
        <f>IF(N566="snížená",J566,0)</f>
        <v>0</v>
      </c>
      <c r="BG566" s="140">
        <f>IF(N566="zákl. přenesená",J566,0)</f>
        <v>0</v>
      </c>
      <c r="BH566" s="140">
        <f>IF(N566="sníž. přenesená",J566,0)</f>
        <v>0</v>
      </c>
      <c r="BI566" s="140">
        <f>IF(N566="nulová",J566,0)</f>
        <v>0</v>
      </c>
      <c r="BJ566" s="17" t="s">
        <v>155</v>
      </c>
      <c r="BK566" s="140">
        <f>ROUND(I566*H566,2)</f>
        <v>0</v>
      </c>
      <c r="BL566" s="17" t="s">
        <v>245</v>
      </c>
      <c r="BM566" s="139" t="s">
        <v>959</v>
      </c>
    </row>
    <row r="567" spans="2:65" s="1" customFormat="1" ht="10.199999999999999">
      <c r="B567" s="32"/>
      <c r="D567" s="141" t="s">
        <v>157</v>
      </c>
      <c r="F567" s="142" t="s">
        <v>960</v>
      </c>
      <c r="I567" s="143"/>
      <c r="L567" s="32"/>
      <c r="M567" s="144"/>
      <c r="T567" s="53"/>
      <c r="AT567" s="17" t="s">
        <v>157</v>
      </c>
      <c r="AU567" s="17" t="s">
        <v>155</v>
      </c>
    </row>
    <row r="568" spans="2:65" s="12" customFormat="1" ht="10.199999999999999">
      <c r="B568" s="145"/>
      <c r="D568" s="146" t="s">
        <v>159</v>
      </c>
      <c r="E568" s="147" t="s">
        <v>19</v>
      </c>
      <c r="F568" s="148" t="s">
        <v>945</v>
      </c>
      <c r="H568" s="149">
        <v>6.96</v>
      </c>
      <c r="I568" s="150"/>
      <c r="L568" s="145"/>
      <c r="M568" s="151"/>
      <c r="T568" s="152"/>
      <c r="AT568" s="147" t="s">
        <v>159</v>
      </c>
      <c r="AU568" s="147" t="s">
        <v>155</v>
      </c>
      <c r="AV568" s="12" t="s">
        <v>155</v>
      </c>
      <c r="AW568" s="12" t="s">
        <v>36</v>
      </c>
      <c r="AX568" s="12" t="s">
        <v>76</v>
      </c>
      <c r="AY568" s="147" t="s">
        <v>147</v>
      </c>
    </row>
    <row r="569" spans="2:65" s="12" customFormat="1" ht="10.199999999999999">
      <c r="B569" s="145"/>
      <c r="D569" s="146" t="s">
        <v>159</v>
      </c>
      <c r="E569" s="147" t="s">
        <v>19</v>
      </c>
      <c r="F569" s="148" t="s">
        <v>946</v>
      </c>
      <c r="H569" s="149">
        <v>7.54</v>
      </c>
      <c r="I569" s="150"/>
      <c r="L569" s="145"/>
      <c r="M569" s="151"/>
      <c r="T569" s="152"/>
      <c r="AT569" s="147" t="s">
        <v>159</v>
      </c>
      <c r="AU569" s="147" t="s">
        <v>155</v>
      </c>
      <c r="AV569" s="12" t="s">
        <v>155</v>
      </c>
      <c r="AW569" s="12" t="s">
        <v>36</v>
      </c>
      <c r="AX569" s="12" t="s">
        <v>76</v>
      </c>
      <c r="AY569" s="147" t="s">
        <v>147</v>
      </c>
    </row>
    <row r="570" spans="2:65" s="12" customFormat="1" ht="10.199999999999999">
      <c r="B570" s="145"/>
      <c r="D570" s="146" t="s">
        <v>159</v>
      </c>
      <c r="E570" s="147" t="s">
        <v>19</v>
      </c>
      <c r="F570" s="148" t="s">
        <v>947</v>
      </c>
      <c r="H570" s="149">
        <v>0.97</v>
      </c>
      <c r="I570" s="150"/>
      <c r="L570" s="145"/>
      <c r="M570" s="151"/>
      <c r="T570" s="152"/>
      <c r="AT570" s="147" t="s">
        <v>159</v>
      </c>
      <c r="AU570" s="147" t="s">
        <v>155</v>
      </c>
      <c r="AV570" s="12" t="s">
        <v>155</v>
      </c>
      <c r="AW570" s="12" t="s">
        <v>36</v>
      </c>
      <c r="AX570" s="12" t="s">
        <v>76</v>
      </c>
      <c r="AY570" s="147" t="s">
        <v>147</v>
      </c>
    </row>
    <row r="571" spans="2:65" s="13" customFormat="1" ht="10.199999999999999">
      <c r="B571" s="153"/>
      <c r="D571" s="146" t="s">
        <v>159</v>
      </c>
      <c r="E571" s="154" t="s">
        <v>19</v>
      </c>
      <c r="F571" s="155" t="s">
        <v>161</v>
      </c>
      <c r="H571" s="156">
        <v>15.47</v>
      </c>
      <c r="I571" s="157"/>
      <c r="L571" s="153"/>
      <c r="M571" s="158"/>
      <c r="T571" s="159"/>
      <c r="AT571" s="154" t="s">
        <v>159</v>
      </c>
      <c r="AU571" s="154" t="s">
        <v>155</v>
      </c>
      <c r="AV571" s="13" t="s">
        <v>154</v>
      </c>
      <c r="AW571" s="13" t="s">
        <v>36</v>
      </c>
      <c r="AX571" s="13" t="s">
        <v>84</v>
      </c>
      <c r="AY571" s="154" t="s">
        <v>147</v>
      </c>
    </row>
    <row r="572" spans="2:65" s="1" customFormat="1" ht="49.05" customHeight="1">
      <c r="B572" s="32"/>
      <c r="C572" s="128" t="s">
        <v>961</v>
      </c>
      <c r="D572" s="128" t="s">
        <v>149</v>
      </c>
      <c r="E572" s="129" t="s">
        <v>962</v>
      </c>
      <c r="F572" s="130" t="s">
        <v>963</v>
      </c>
      <c r="G572" s="131" t="s">
        <v>433</v>
      </c>
      <c r="H572" s="177"/>
      <c r="I572" s="133"/>
      <c r="J572" s="134">
        <f>ROUND(I572*H572,2)</f>
        <v>0</v>
      </c>
      <c r="K572" s="130" t="s">
        <v>153</v>
      </c>
      <c r="L572" s="32"/>
      <c r="M572" s="135" t="s">
        <v>19</v>
      </c>
      <c r="N572" s="136" t="s">
        <v>48</v>
      </c>
      <c r="P572" s="137">
        <f>O572*H572</f>
        <v>0</v>
      </c>
      <c r="Q572" s="137">
        <v>0</v>
      </c>
      <c r="R572" s="137">
        <f>Q572*H572</f>
        <v>0</v>
      </c>
      <c r="S572" s="137">
        <v>0</v>
      </c>
      <c r="T572" s="138">
        <f>S572*H572</f>
        <v>0</v>
      </c>
      <c r="AR572" s="139" t="s">
        <v>245</v>
      </c>
      <c r="AT572" s="139" t="s">
        <v>149</v>
      </c>
      <c r="AU572" s="139" t="s">
        <v>155</v>
      </c>
      <c r="AY572" s="17" t="s">
        <v>147</v>
      </c>
      <c r="BE572" s="140">
        <f>IF(N572="základní",J572,0)</f>
        <v>0</v>
      </c>
      <c r="BF572" s="140">
        <f>IF(N572="snížená",J572,0)</f>
        <v>0</v>
      </c>
      <c r="BG572" s="140">
        <f>IF(N572="zákl. přenesená",J572,0)</f>
        <v>0</v>
      </c>
      <c r="BH572" s="140">
        <f>IF(N572="sníž. přenesená",J572,0)</f>
        <v>0</v>
      </c>
      <c r="BI572" s="140">
        <f>IF(N572="nulová",J572,0)</f>
        <v>0</v>
      </c>
      <c r="BJ572" s="17" t="s">
        <v>155</v>
      </c>
      <c r="BK572" s="140">
        <f>ROUND(I572*H572,2)</f>
        <v>0</v>
      </c>
      <c r="BL572" s="17" t="s">
        <v>245</v>
      </c>
      <c r="BM572" s="139" t="s">
        <v>964</v>
      </c>
    </row>
    <row r="573" spans="2:65" s="1" customFormat="1" ht="10.199999999999999">
      <c r="B573" s="32"/>
      <c r="D573" s="141" t="s">
        <v>157</v>
      </c>
      <c r="F573" s="142" t="s">
        <v>965</v>
      </c>
      <c r="I573" s="143"/>
      <c r="L573" s="32"/>
      <c r="M573" s="144"/>
      <c r="T573" s="53"/>
      <c r="AT573" s="17" t="s">
        <v>157</v>
      </c>
      <c r="AU573" s="17" t="s">
        <v>155</v>
      </c>
    </row>
    <row r="574" spans="2:65" s="1" customFormat="1" ht="55.5" customHeight="1">
      <c r="B574" s="32"/>
      <c r="C574" s="128" t="s">
        <v>966</v>
      </c>
      <c r="D574" s="128" t="s">
        <v>149</v>
      </c>
      <c r="E574" s="129" t="s">
        <v>967</v>
      </c>
      <c r="F574" s="130" t="s">
        <v>968</v>
      </c>
      <c r="G574" s="131" t="s">
        <v>433</v>
      </c>
      <c r="H574" s="177"/>
      <c r="I574" s="133"/>
      <c r="J574" s="134">
        <f>ROUND(I574*H574,2)</f>
        <v>0</v>
      </c>
      <c r="K574" s="130" t="s">
        <v>153</v>
      </c>
      <c r="L574" s="32"/>
      <c r="M574" s="135" t="s">
        <v>19</v>
      </c>
      <c r="N574" s="136" t="s">
        <v>48</v>
      </c>
      <c r="P574" s="137">
        <f>O574*H574</f>
        <v>0</v>
      </c>
      <c r="Q574" s="137">
        <v>0</v>
      </c>
      <c r="R574" s="137">
        <f>Q574*H574</f>
        <v>0</v>
      </c>
      <c r="S574" s="137">
        <v>0</v>
      </c>
      <c r="T574" s="138">
        <f>S574*H574</f>
        <v>0</v>
      </c>
      <c r="AR574" s="139" t="s">
        <v>245</v>
      </c>
      <c r="AT574" s="139" t="s">
        <v>149</v>
      </c>
      <c r="AU574" s="139" t="s">
        <v>155</v>
      </c>
      <c r="AY574" s="17" t="s">
        <v>147</v>
      </c>
      <c r="BE574" s="140">
        <f>IF(N574="základní",J574,0)</f>
        <v>0</v>
      </c>
      <c r="BF574" s="140">
        <f>IF(N574="snížená",J574,0)</f>
        <v>0</v>
      </c>
      <c r="BG574" s="140">
        <f>IF(N574="zákl. přenesená",J574,0)</f>
        <v>0</v>
      </c>
      <c r="BH574" s="140">
        <f>IF(N574="sníž. přenesená",J574,0)</f>
        <v>0</v>
      </c>
      <c r="BI574" s="140">
        <f>IF(N574="nulová",J574,0)</f>
        <v>0</v>
      </c>
      <c r="BJ574" s="17" t="s">
        <v>155</v>
      </c>
      <c r="BK574" s="140">
        <f>ROUND(I574*H574,2)</f>
        <v>0</v>
      </c>
      <c r="BL574" s="17" t="s">
        <v>245</v>
      </c>
      <c r="BM574" s="139" t="s">
        <v>969</v>
      </c>
    </row>
    <row r="575" spans="2:65" s="1" customFormat="1" ht="10.199999999999999">
      <c r="B575" s="32"/>
      <c r="D575" s="141" t="s">
        <v>157</v>
      </c>
      <c r="F575" s="142" t="s">
        <v>970</v>
      </c>
      <c r="I575" s="143"/>
      <c r="L575" s="32"/>
      <c r="M575" s="144"/>
      <c r="T575" s="53"/>
      <c r="AT575" s="17" t="s">
        <v>157</v>
      </c>
      <c r="AU575" s="17" t="s">
        <v>155</v>
      </c>
    </row>
    <row r="576" spans="2:65" s="11" customFormat="1" ht="22.8" customHeight="1">
      <c r="B576" s="116"/>
      <c r="D576" s="117" t="s">
        <v>75</v>
      </c>
      <c r="E576" s="126" t="s">
        <v>971</v>
      </c>
      <c r="F576" s="126" t="s">
        <v>972</v>
      </c>
      <c r="I576" s="119"/>
      <c r="J576" s="127">
        <f>BK576</f>
        <v>0</v>
      </c>
      <c r="L576" s="116"/>
      <c r="M576" s="121"/>
      <c r="P576" s="122">
        <f>SUM(P577:P624)</f>
        <v>0</v>
      </c>
      <c r="R576" s="122">
        <f>SUM(R577:R624)</f>
        <v>0.53193360000000001</v>
      </c>
      <c r="T576" s="123">
        <f>SUM(T577:T624)</f>
        <v>1.3420604999999999</v>
      </c>
      <c r="AR576" s="117" t="s">
        <v>155</v>
      </c>
      <c r="AT576" s="124" t="s">
        <v>75</v>
      </c>
      <c r="AU576" s="124" t="s">
        <v>84</v>
      </c>
      <c r="AY576" s="117" t="s">
        <v>147</v>
      </c>
      <c r="BK576" s="125">
        <f>SUM(BK577:BK624)</f>
        <v>0</v>
      </c>
    </row>
    <row r="577" spans="2:65" s="1" customFormat="1" ht="24.15" customHeight="1">
      <c r="B577" s="32"/>
      <c r="C577" s="128" t="s">
        <v>973</v>
      </c>
      <c r="D577" s="128" t="s">
        <v>149</v>
      </c>
      <c r="E577" s="129" t="s">
        <v>974</v>
      </c>
      <c r="F577" s="130" t="s">
        <v>975</v>
      </c>
      <c r="G577" s="131" t="s">
        <v>91</v>
      </c>
      <c r="H577" s="132">
        <v>18.760000000000002</v>
      </c>
      <c r="I577" s="133"/>
      <c r="J577" s="134">
        <f>ROUND(I577*H577,2)</f>
        <v>0</v>
      </c>
      <c r="K577" s="130" t="s">
        <v>19</v>
      </c>
      <c r="L577" s="32"/>
      <c r="M577" s="135" t="s">
        <v>19</v>
      </c>
      <c r="N577" s="136" t="s">
        <v>48</v>
      </c>
      <c r="P577" s="137">
        <f>O577*H577</f>
        <v>0</v>
      </c>
      <c r="Q577" s="137">
        <v>0</v>
      </c>
      <c r="R577" s="137">
        <f>Q577*H577</f>
        <v>0</v>
      </c>
      <c r="S577" s="137">
        <v>0</v>
      </c>
      <c r="T577" s="138">
        <f>S577*H577</f>
        <v>0</v>
      </c>
      <c r="AR577" s="139" t="s">
        <v>245</v>
      </c>
      <c r="AT577" s="139" t="s">
        <v>149</v>
      </c>
      <c r="AU577" s="139" t="s">
        <v>155</v>
      </c>
      <c r="AY577" s="17" t="s">
        <v>147</v>
      </c>
      <c r="BE577" s="140">
        <f>IF(N577="základní",J577,0)</f>
        <v>0</v>
      </c>
      <c r="BF577" s="140">
        <f>IF(N577="snížená",J577,0)</f>
        <v>0</v>
      </c>
      <c r="BG577" s="140">
        <f>IF(N577="zákl. přenesená",J577,0)</f>
        <v>0</v>
      </c>
      <c r="BH577" s="140">
        <f>IF(N577="sníž. přenesená",J577,0)</f>
        <v>0</v>
      </c>
      <c r="BI577" s="140">
        <f>IF(N577="nulová",J577,0)</f>
        <v>0</v>
      </c>
      <c r="BJ577" s="17" t="s">
        <v>155</v>
      </c>
      <c r="BK577" s="140">
        <f>ROUND(I577*H577,2)</f>
        <v>0</v>
      </c>
      <c r="BL577" s="17" t="s">
        <v>245</v>
      </c>
      <c r="BM577" s="139" t="s">
        <v>976</v>
      </c>
    </row>
    <row r="578" spans="2:65" s="12" customFormat="1" ht="10.199999999999999">
      <c r="B578" s="145"/>
      <c r="D578" s="146" t="s">
        <v>159</v>
      </c>
      <c r="E578" s="147" t="s">
        <v>19</v>
      </c>
      <c r="F578" s="148" t="s">
        <v>94</v>
      </c>
      <c r="H578" s="149">
        <v>18.760000000000002</v>
      </c>
      <c r="I578" s="150"/>
      <c r="L578" s="145"/>
      <c r="M578" s="151"/>
      <c r="T578" s="152"/>
      <c r="AT578" s="147" t="s">
        <v>159</v>
      </c>
      <c r="AU578" s="147" t="s">
        <v>155</v>
      </c>
      <c r="AV578" s="12" t="s">
        <v>155</v>
      </c>
      <c r="AW578" s="12" t="s">
        <v>36</v>
      </c>
      <c r="AX578" s="12" t="s">
        <v>76</v>
      </c>
      <c r="AY578" s="147" t="s">
        <v>147</v>
      </c>
    </row>
    <row r="579" spans="2:65" s="13" customFormat="1" ht="10.199999999999999">
      <c r="B579" s="153"/>
      <c r="D579" s="146" t="s">
        <v>159</v>
      </c>
      <c r="E579" s="154" t="s">
        <v>19</v>
      </c>
      <c r="F579" s="155" t="s">
        <v>161</v>
      </c>
      <c r="H579" s="156">
        <v>18.760000000000002</v>
      </c>
      <c r="I579" s="157"/>
      <c r="L579" s="153"/>
      <c r="M579" s="158"/>
      <c r="T579" s="159"/>
      <c r="AT579" s="154" t="s">
        <v>159</v>
      </c>
      <c r="AU579" s="154" t="s">
        <v>155</v>
      </c>
      <c r="AV579" s="13" t="s">
        <v>154</v>
      </c>
      <c r="AW579" s="13" t="s">
        <v>36</v>
      </c>
      <c r="AX579" s="13" t="s">
        <v>84</v>
      </c>
      <c r="AY579" s="154" t="s">
        <v>147</v>
      </c>
    </row>
    <row r="580" spans="2:65" s="1" customFormat="1" ht="24.15" customHeight="1">
      <c r="B580" s="32"/>
      <c r="C580" s="128" t="s">
        <v>977</v>
      </c>
      <c r="D580" s="128" t="s">
        <v>149</v>
      </c>
      <c r="E580" s="129" t="s">
        <v>978</v>
      </c>
      <c r="F580" s="130" t="s">
        <v>979</v>
      </c>
      <c r="G580" s="131" t="s">
        <v>91</v>
      </c>
      <c r="H580" s="132">
        <v>18.760000000000002</v>
      </c>
      <c r="I580" s="133"/>
      <c r="J580" s="134">
        <f>ROUND(I580*H580,2)</f>
        <v>0</v>
      </c>
      <c r="K580" s="130" t="s">
        <v>19</v>
      </c>
      <c r="L580" s="32"/>
      <c r="M580" s="135" t="s">
        <v>19</v>
      </c>
      <c r="N580" s="136" t="s">
        <v>48</v>
      </c>
      <c r="P580" s="137">
        <f>O580*H580</f>
        <v>0</v>
      </c>
      <c r="Q580" s="137">
        <v>2.9999999999999997E-4</v>
      </c>
      <c r="R580" s="137">
        <f>Q580*H580</f>
        <v>5.6280000000000002E-3</v>
      </c>
      <c r="S580" s="137">
        <v>0</v>
      </c>
      <c r="T580" s="138">
        <f>S580*H580</f>
        <v>0</v>
      </c>
      <c r="AR580" s="139" t="s">
        <v>245</v>
      </c>
      <c r="AT580" s="139" t="s">
        <v>149</v>
      </c>
      <c r="AU580" s="139" t="s">
        <v>155</v>
      </c>
      <c r="AY580" s="17" t="s">
        <v>147</v>
      </c>
      <c r="BE580" s="140">
        <f>IF(N580="základní",J580,0)</f>
        <v>0</v>
      </c>
      <c r="BF580" s="140">
        <f>IF(N580="snížená",J580,0)</f>
        <v>0</v>
      </c>
      <c r="BG580" s="140">
        <f>IF(N580="zákl. přenesená",J580,0)</f>
        <v>0</v>
      </c>
      <c r="BH580" s="140">
        <f>IF(N580="sníž. přenesená",J580,0)</f>
        <v>0</v>
      </c>
      <c r="BI580" s="140">
        <f>IF(N580="nulová",J580,0)</f>
        <v>0</v>
      </c>
      <c r="BJ580" s="17" t="s">
        <v>155</v>
      </c>
      <c r="BK580" s="140">
        <f>ROUND(I580*H580,2)</f>
        <v>0</v>
      </c>
      <c r="BL580" s="17" t="s">
        <v>245</v>
      </c>
      <c r="BM580" s="139" t="s">
        <v>980</v>
      </c>
    </row>
    <row r="581" spans="2:65" s="12" customFormat="1" ht="10.199999999999999">
      <c r="B581" s="145"/>
      <c r="D581" s="146" t="s">
        <v>159</v>
      </c>
      <c r="E581" s="147" t="s">
        <v>19</v>
      </c>
      <c r="F581" s="148" t="s">
        <v>94</v>
      </c>
      <c r="H581" s="149">
        <v>18.760000000000002</v>
      </c>
      <c r="I581" s="150"/>
      <c r="L581" s="145"/>
      <c r="M581" s="151"/>
      <c r="T581" s="152"/>
      <c r="AT581" s="147" t="s">
        <v>159</v>
      </c>
      <c r="AU581" s="147" t="s">
        <v>155</v>
      </c>
      <c r="AV581" s="12" t="s">
        <v>155</v>
      </c>
      <c r="AW581" s="12" t="s">
        <v>36</v>
      </c>
      <c r="AX581" s="12" t="s">
        <v>76</v>
      </c>
      <c r="AY581" s="147" t="s">
        <v>147</v>
      </c>
    </row>
    <row r="582" spans="2:65" s="13" customFormat="1" ht="10.199999999999999">
      <c r="B582" s="153"/>
      <c r="D582" s="146" t="s">
        <v>159</v>
      </c>
      <c r="E582" s="154" t="s">
        <v>19</v>
      </c>
      <c r="F582" s="155" t="s">
        <v>161</v>
      </c>
      <c r="H582" s="156">
        <v>18.760000000000002</v>
      </c>
      <c r="I582" s="157"/>
      <c r="L582" s="153"/>
      <c r="M582" s="158"/>
      <c r="T582" s="159"/>
      <c r="AT582" s="154" t="s">
        <v>159</v>
      </c>
      <c r="AU582" s="154" t="s">
        <v>155</v>
      </c>
      <c r="AV582" s="13" t="s">
        <v>154</v>
      </c>
      <c r="AW582" s="13" t="s">
        <v>36</v>
      </c>
      <c r="AX582" s="13" t="s">
        <v>84</v>
      </c>
      <c r="AY582" s="154" t="s">
        <v>147</v>
      </c>
    </row>
    <row r="583" spans="2:65" s="1" customFormat="1" ht="24.15" customHeight="1">
      <c r="B583" s="32"/>
      <c r="C583" s="128" t="s">
        <v>981</v>
      </c>
      <c r="D583" s="128" t="s">
        <v>149</v>
      </c>
      <c r="E583" s="129" t="s">
        <v>982</v>
      </c>
      <c r="F583" s="130" t="s">
        <v>983</v>
      </c>
      <c r="G583" s="131" t="s">
        <v>91</v>
      </c>
      <c r="H583" s="132">
        <v>12.16</v>
      </c>
      <c r="I583" s="133"/>
      <c r="J583" s="134">
        <f>ROUND(I583*H583,2)</f>
        <v>0</v>
      </c>
      <c r="K583" s="130" t="s">
        <v>19</v>
      </c>
      <c r="L583" s="32"/>
      <c r="M583" s="135" t="s">
        <v>19</v>
      </c>
      <c r="N583" s="136" t="s">
        <v>48</v>
      </c>
      <c r="P583" s="137">
        <f>O583*H583</f>
        <v>0</v>
      </c>
      <c r="Q583" s="137">
        <v>1.5E-3</v>
      </c>
      <c r="R583" s="137">
        <f>Q583*H583</f>
        <v>1.8239999999999999E-2</v>
      </c>
      <c r="S583" s="137">
        <v>0</v>
      </c>
      <c r="T583" s="138">
        <f>S583*H583</f>
        <v>0</v>
      </c>
      <c r="AR583" s="139" t="s">
        <v>245</v>
      </c>
      <c r="AT583" s="139" t="s">
        <v>149</v>
      </c>
      <c r="AU583" s="139" t="s">
        <v>155</v>
      </c>
      <c r="AY583" s="17" t="s">
        <v>147</v>
      </c>
      <c r="BE583" s="140">
        <f>IF(N583="základní",J583,0)</f>
        <v>0</v>
      </c>
      <c r="BF583" s="140">
        <f>IF(N583="snížená",J583,0)</f>
        <v>0</v>
      </c>
      <c r="BG583" s="140">
        <f>IF(N583="zákl. přenesená",J583,0)</f>
        <v>0</v>
      </c>
      <c r="BH583" s="140">
        <f>IF(N583="sníž. přenesená",J583,0)</f>
        <v>0</v>
      </c>
      <c r="BI583" s="140">
        <f>IF(N583="nulová",J583,0)</f>
        <v>0</v>
      </c>
      <c r="BJ583" s="17" t="s">
        <v>155</v>
      </c>
      <c r="BK583" s="140">
        <f>ROUND(I583*H583,2)</f>
        <v>0</v>
      </c>
      <c r="BL583" s="17" t="s">
        <v>245</v>
      </c>
      <c r="BM583" s="139" t="s">
        <v>984</v>
      </c>
    </row>
    <row r="584" spans="2:65" s="14" customFormat="1" ht="10.199999999999999">
      <c r="B584" s="160"/>
      <c r="D584" s="146" t="s">
        <v>159</v>
      </c>
      <c r="E584" s="161" t="s">
        <v>19</v>
      </c>
      <c r="F584" s="162" t="s">
        <v>985</v>
      </c>
      <c r="H584" s="161" t="s">
        <v>19</v>
      </c>
      <c r="I584" s="163"/>
      <c r="L584" s="160"/>
      <c r="M584" s="164"/>
      <c r="T584" s="165"/>
      <c r="AT584" s="161" t="s">
        <v>159</v>
      </c>
      <c r="AU584" s="161" t="s">
        <v>155</v>
      </c>
      <c r="AV584" s="14" t="s">
        <v>84</v>
      </c>
      <c r="AW584" s="14" t="s">
        <v>36</v>
      </c>
      <c r="AX584" s="14" t="s">
        <v>76</v>
      </c>
      <c r="AY584" s="161" t="s">
        <v>147</v>
      </c>
    </row>
    <row r="585" spans="2:65" s="12" customFormat="1" ht="10.199999999999999">
      <c r="B585" s="145"/>
      <c r="D585" s="146" t="s">
        <v>159</v>
      </c>
      <c r="E585" s="147" t="s">
        <v>19</v>
      </c>
      <c r="F585" s="148" t="s">
        <v>986</v>
      </c>
      <c r="H585" s="149">
        <v>12.16</v>
      </c>
      <c r="I585" s="150"/>
      <c r="L585" s="145"/>
      <c r="M585" s="151"/>
      <c r="T585" s="152"/>
      <c r="AT585" s="147" t="s">
        <v>159</v>
      </c>
      <c r="AU585" s="147" t="s">
        <v>155</v>
      </c>
      <c r="AV585" s="12" t="s">
        <v>155</v>
      </c>
      <c r="AW585" s="12" t="s">
        <v>36</v>
      </c>
      <c r="AX585" s="12" t="s">
        <v>76</v>
      </c>
      <c r="AY585" s="147" t="s">
        <v>147</v>
      </c>
    </row>
    <row r="586" spans="2:65" s="13" customFormat="1" ht="10.199999999999999">
      <c r="B586" s="153"/>
      <c r="D586" s="146" t="s">
        <v>159</v>
      </c>
      <c r="E586" s="154" t="s">
        <v>19</v>
      </c>
      <c r="F586" s="155" t="s">
        <v>161</v>
      </c>
      <c r="H586" s="156">
        <v>12.16</v>
      </c>
      <c r="I586" s="157"/>
      <c r="L586" s="153"/>
      <c r="M586" s="158"/>
      <c r="T586" s="159"/>
      <c r="AT586" s="154" t="s">
        <v>159</v>
      </c>
      <c r="AU586" s="154" t="s">
        <v>155</v>
      </c>
      <c r="AV586" s="13" t="s">
        <v>154</v>
      </c>
      <c r="AW586" s="13" t="s">
        <v>36</v>
      </c>
      <c r="AX586" s="13" t="s">
        <v>84</v>
      </c>
      <c r="AY586" s="154" t="s">
        <v>147</v>
      </c>
    </row>
    <row r="587" spans="2:65" s="1" customFormat="1" ht="24.15" customHeight="1">
      <c r="B587" s="32"/>
      <c r="C587" s="128" t="s">
        <v>987</v>
      </c>
      <c r="D587" s="128" t="s">
        <v>149</v>
      </c>
      <c r="E587" s="129" t="s">
        <v>988</v>
      </c>
      <c r="F587" s="130" t="s">
        <v>989</v>
      </c>
      <c r="G587" s="131" t="s">
        <v>175</v>
      </c>
      <c r="H587" s="132">
        <v>8</v>
      </c>
      <c r="I587" s="133"/>
      <c r="J587" s="134">
        <f>ROUND(I587*H587,2)</f>
        <v>0</v>
      </c>
      <c r="K587" s="130" t="s">
        <v>19</v>
      </c>
      <c r="L587" s="32"/>
      <c r="M587" s="135" t="s">
        <v>19</v>
      </c>
      <c r="N587" s="136" t="s">
        <v>48</v>
      </c>
      <c r="P587" s="137">
        <f>O587*H587</f>
        <v>0</v>
      </c>
      <c r="Q587" s="137">
        <v>2.7500000000000002E-4</v>
      </c>
      <c r="R587" s="137">
        <f>Q587*H587</f>
        <v>2.2000000000000001E-3</v>
      </c>
      <c r="S587" s="137">
        <v>0</v>
      </c>
      <c r="T587" s="138">
        <f>S587*H587</f>
        <v>0</v>
      </c>
      <c r="AR587" s="139" t="s">
        <v>245</v>
      </c>
      <c r="AT587" s="139" t="s">
        <v>149</v>
      </c>
      <c r="AU587" s="139" t="s">
        <v>155</v>
      </c>
      <c r="AY587" s="17" t="s">
        <v>147</v>
      </c>
      <c r="BE587" s="140">
        <f>IF(N587="základní",J587,0)</f>
        <v>0</v>
      </c>
      <c r="BF587" s="140">
        <f>IF(N587="snížená",J587,0)</f>
        <v>0</v>
      </c>
      <c r="BG587" s="140">
        <f>IF(N587="zákl. přenesená",J587,0)</f>
        <v>0</v>
      </c>
      <c r="BH587" s="140">
        <f>IF(N587="sníž. přenesená",J587,0)</f>
        <v>0</v>
      </c>
      <c r="BI587" s="140">
        <f>IF(N587="nulová",J587,0)</f>
        <v>0</v>
      </c>
      <c r="BJ587" s="17" t="s">
        <v>155</v>
      </c>
      <c r="BK587" s="140">
        <f>ROUND(I587*H587,2)</f>
        <v>0</v>
      </c>
      <c r="BL587" s="17" t="s">
        <v>245</v>
      </c>
      <c r="BM587" s="139" t="s">
        <v>990</v>
      </c>
    </row>
    <row r="588" spans="2:65" s="14" customFormat="1" ht="10.199999999999999">
      <c r="B588" s="160"/>
      <c r="D588" s="146" t="s">
        <v>159</v>
      </c>
      <c r="E588" s="161" t="s">
        <v>19</v>
      </c>
      <c r="F588" s="162" t="s">
        <v>991</v>
      </c>
      <c r="H588" s="161" t="s">
        <v>19</v>
      </c>
      <c r="I588" s="163"/>
      <c r="L588" s="160"/>
      <c r="M588" s="164"/>
      <c r="T588" s="165"/>
      <c r="AT588" s="161" t="s">
        <v>159</v>
      </c>
      <c r="AU588" s="161" t="s">
        <v>155</v>
      </c>
      <c r="AV588" s="14" t="s">
        <v>84</v>
      </c>
      <c r="AW588" s="14" t="s">
        <v>36</v>
      </c>
      <c r="AX588" s="14" t="s">
        <v>76</v>
      </c>
      <c r="AY588" s="161" t="s">
        <v>147</v>
      </c>
    </row>
    <row r="589" spans="2:65" s="12" customFormat="1" ht="10.199999999999999">
      <c r="B589" s="145"/>
      <c r="D589" s="146" t="s">
        <v>159</v>
      </c>
      <c r="E589" s="147" t="s">
        <v>19</v>
      </c>
      <c r="F589" s="148" t="s">
        <v>992</v>
      </c>
      <c r="H589" s="149">
        <v>8</v>
      </c>
      <c r="I589" s="150"/>
      <c r="L589" s="145"/>
      <c r="M589" s="151"/>
      <c r="T589" s="152"/>
      <c r="AT589" s="147" t="s">
        <v>159</v>
      </c>
      <c r="AU589" s="147" t="s">
        <v>155</v>
      </c>
      <c r="AV589" s="12" t="s">
        <v>155</v>
      </c>
      <c r="AW589" s="12" t="s">
        <v>36</v>
      </c>
      <c r="AX589" s="12" t="s">
        <v>76</v>
      </c>
      <c r="AY589" s="147" t="s">
        <v>147</v>
      </c>
    </row>
    <row r="590" spans="2:65" s="13" customFormat="1" ht="10.199999999999999">
      <c r="B590" s="153"/>
      <c r="D590" s="146" t="s">
        <v>159</v>
      </c>
      <c r="E590" s="154" t="s">
        <v>19</v>
      </c>
      <c r="F590" s="155" t="s">
        <v>161</v>
      </c>
      <c r="H590" s="156">
        <v>8</v>
      </c>
      <c r="I590" s="157"/>
      <c r="L590" s="153"/>
      <c r="M590" s="158"/>
      <c r="T590" s="159"/>
      <c r="AT590" s="154" t="s">
        <v>159</v>
      </c>
      <c r="AU590" s="154" t="s">
        <v>155</v>
      </c>
      <c r="AV590" s="13" t="s">
        <v>154</v>
      </c>
      <c r="AW590" s="13" t="s">
        <v>36</v>
      </c>
      <c r="AX590" s="13" t="s">
        <v>84</v>
      </c>
      <c r="AY590" s="154" t="s">
        <v>147</v>
      </c>
    </row>
    <row r="591" spans="2:65" s="1" customFormat="1" ht="24.15" customHeight="1">
      <c r="B591" s="32"/>
      <c r="C591" s="128" t="s">
        <v>993</v>
      </c>
      <c r="D591" s="128" t="s">
        <v>149</v>
      </c>
      <c r="E591" s="129" t="s">
        <v>994</v>
      </c>
      <c r="F591" s="130" t="s">
        <v>995</v>
      </c>
      <c r="G591" s="131" t="s">
        <v>152</v>
      </c>
      <c r="H591" s="132">
        <v>7</v>
      </c>
      <c r="I591" s="133"/>
      <c r="J591" s="134">
        <f>ROUND(I591*H591,2)</f>
        <v>0</v>
      </c>
      <c r="K591" s="130" t="s">
        <v>19</v>
      </c>
      <c r="L591" s="32"/>
      <c r="M591" s="135" t="s">
        <v>19</v>
      </c>
      <c r="N591" s="136" t="s">
        <v>48</v>
      </c>
      <c r="P591" s="137">
        <f>O591*H591</f>
        <v>0</v>
      </c>
      <c r="Q591" s="137">
        <v>2.1000000000000001E-4</v>
      </c>
      <c r="R591" s="137">
        <f>Q591*H591</f>
        <v>1.47E-3</v>
      </c>
      <c r="S591" s="137">
        <v>0</v>
      </c>
      <c r="T591" s="138">
        <f>S591*H591</f>
        <v>0</v>
      </c>
      <c r="AR591" s="139" t="s">
        <v>245</v>
      </c>
      <c r="AT591" s="139" t="s">
        <v>149</v>
      </c>
      <c r="AU591" s="139" t="s">
        <v>155</v>
      </c>
      <c r="AY591" s="17" t="s">
        <v>147</v>
      </c>
      <c r="BE591" s="140">
        <f>IF(N591="základní",J591,0)</f>
        <v>0</v>
      </c>
      <c r="BF591" s="140">
        <f>IF(N591="snížená",J591,0)</f>
        <v>0</v>
      </c>
      <c r="BG591" s="140">
        <f>IF(N591="zákl. přenesená",J591,0)</f>
        <v>0</v>
      </c>
      <c r="BH591" s="140">
        <f>IF(N591="sníž. přenesená",J591,0)</f>
        <v>0</v>
      </c>
      <c r="BI591" s="140">
        <f>IF(N591="nulová",J591,0)</f>
        <v>0</v>
      </c>
      <c r="BJ591" s="17" t="s">
        <v>155</v>
      </c>
      <c r="BK591" s="140">
        <f>ROUND(I591*H591,2)</f>
        <v>0</v>
      </c>
      <c r="BL591" s="17" t="s">
        <v>245</v>
      </c>
      <c r="BM591" s="139" t="s">
        <v>996</v>
      </c>
    </row>
    <row r="592" spans="2:65" s="14" customFormat="1" ht="10.199999999999999">
      <c r="B592" s="160"/>
      <c r="D592" s="146" t="s">
        <v>159</v>
      </c>
      <c r="E592" s="161" t="s">
        <v>19</v>
      </c>
      <c r="F592" s="162" t="s">
        <v>997</v>
      </c>
      <c r="H592" s="161" t="s">
        <v>19</v>
      </c>
      <c r="I592" s="163"/>
      <c r="L592" s="160"/>
      <c r="M592" s="164"/>
      <c r="T592" s="165"/>
      <c r="AT592" s="161" t="s">
        <v>159</v>
      </c>
      <c r="AU592" s="161" t="s">
        <v>155</v>
      </c>
      <c r="AV592" s="14" t="s">
        <v>84</v>
      </c>
      <c r="AW592" s="14" t="s">
        <v>36</v>
      </c>
      <c r="AX592" s="14" t="s">
        <v>76</v>
      </c>
      <c r="AY592" s="161" t="s">
        <v>147</v>
      </c>
    </row>
    <row r="593" spans="2:65" s="12" customFormat="1" ht="10.199999999999999">
      <c r="B593" s="145"/>
      <c r="D593" s="146" t="s">
        <v>159</v>
      </c>
      <c r="E593" s="147" t="s">
        <v>19</v>
      </c>
      <c r="F593" s="148" t="s">
        <v>194</v>
      </c>
      <c r="H593" s="149">
        <v>7</v>
      </c>
      <c r="I593" s="150"/>
      <c r="L593" s="145"/>
      <c r="M593" s="151"/>
      <c r="T593" s="152"/>
      <c r="AT593" s="147" t="s">
        <v>159</v>
      </c>
      <c r="AU593" s="147" t="s">
        <v>155</v>
      </c>
      <c r="AV593" s="12" t="s">
        <v>155</v>
      </c>
      <c r="AW593" s="12" t="s">
        <v>36</v>
      </c>
      <c r="AX593" s="12" t="s">
        <v>76</v>
      </c>
      <c r="AY593" s="147" t="s">
        <v>147</v>
      </c>
    </row>
    <row r="594" spans="2:65" s="13" customFormat="1" ht="10.199999999999999">
      <c r="B594" s="153"/>
      <c r="D594" s="146" t="s">
        <v>159</v>
      </c>
      <c r="E594" s="154" t="s">
        <v>19</v>
      </c>
      <c r="F594" s="155" t="s">
        <v>161</v>
      </c>
      <c r="H594" s="156">
        <v>7</v>
      </c>
      <c r="I594" s="157"/>
      <c r="L594" s="153"/>
      <c r="M594" s="158"/>
      <c r="T594" s="159"/>
      <c r="AT594" s="154" t="s">
        <v>159</v>
      </c>
      <c r="AU594" s="154" t="s">
        <v>155</v>
      </c>
      <c r="AV594" s="13" t="s">
        <v>154</v>
      </c>
      <c r="AW594" s="13" t="s">
        <v>36</v>
      </c>
      <c r="AX594" s="13" t="s">
        <v>84</v>
      </c>
      <c r="AY594" s="154" t="s">
        <v>147</v>
      </c>
    </row>
    <row r="595" spans="2:65" s="1" customFormat="1" ht="24.15" customHeight="1">
      <c r="B595" s="32"/>
      <c r="C595" s="128" t="s">
        <v>998</v>
      </c>
      <c r="D595" s="128" t="s">
        <v>149</v>
      </c>
      <c r="E595" s="129" t="s">
        <v>999</v>
      </c>
      <c r="F595" s="130" t="s">
        <v>1000</v>
      </c>
      <c r="G595" s="131" t="s">
        <v>91</v>
      </c>
      <c r="H595" s="132">
        <v>16.466999999999999</v>
      </c>
      <c r="I595" s="133"/>
      <c r="J595" s="134">
        <f>ROUND(I595*H595,2)</f>
        <v>0</v>
      </c>
      <c r="K595" s="130" t="s">
        <v>19</v>
      </c>
      <c r="L595" s="32"/>
      <c r="M595" s="135" t="s">
        <v>19</v>
      </c>
      <c r="N595" s="136" t="s">
        <v>48</v>
      </c>
      <c r="P595" s="137">
        <f>O595*H595</f>
        <v>0</v>
      </c>
      <c r="Q595" s="137">
        <v>0</v>
      </c>
      <c r="R595" s="137">
        <f>Q595*H595</f>
        <v>0</v>
      </c>
      <c r="S595" s="137">
        <v>8.1500000000000003E-2</v>
      </c>
      <c r="T595" s="138">
        <f>S595*H595</f>
        <v>1.3420604999999999</v>
      </c>
      <c r="AR595" s="139" t="s">
        <v>245</v>
      </c>
      <c r="AT595" s="139" t="s">
        <v>149</v>
      </c>
      <c r="AU595" s="139" t="s">
        <v>155</v>
      </c>
      <c r="AY595" s="17" t="s">
        <v>147</v>
      </c>
      <c r="BE595" s="140">
        <f>IF(N595="základní",J595,0)</f>
        <v>0</v>
      </c>
      <c r="BF595" s="140">
        <f>IF(N595="snížená",J595,0)</f>
        <v>0</v>
      </c>
      <c r="BG595" s="140">
        <f>IF(N595="zákl. přenesená",J595,0)</f>
        <v>0</v>
      </c>
      <c r="BH595" s="140">
        <f>IF(N595="sníž. přenesená",J595,0)</f>
        <v>0</v>
      </c>
      <c r="BI595" s="140">
        <f>IF(N595="nulová",J595,0)</f>
        <v>0</v>
      </c>
      <c r="BJ595" s="17" t="s">
        <v>155</v>
      </c>
      <c r="BK595" s="140">
        <f>ROUND(I595*H595,2)</f>
        <v>0</v>
      </c>
      <c r="BL595" s="17" t="s">
        <v>245</v>
      </c>
      <c r="BM595" s="139" t="s">
        <v>1001</v>
      </c>
    </row>
    <row r="596" spans="2:65" s="12" customFormat="1" ht="10.199999999999999">
      <c r="B596" s="145"/>
      <c r="D596" s="146" t="s">
        <v>159</v>
      </c>
      <c r="E596" s="147" t="s">
        <v>19</v>
      </c>
      <c r="F596" s="148" t="s">
        <v>1002</v>
      </c>
      <c r="H596" s="149">
        <v>2.12</v>
      </c>
      <c r="I596" s="150"/>
      <c r="L596" s="145"/>
      <c r="M596" s="151"/>
      <c r="T596" s="152"/>
      <c r="AT596" s="147" t="s">
        <v>159</v>
      </c>
      <c r="AU596" s="147" t="s">
        <v>155</v>
      </c>
      <c r="AV596" s="12" t="s">
        <v>155</v>
      </c>
      <c r="AW596" s="12" t="s">
        <v>36</v>
      </c>
      <c r="AX596" s="12" t="s">
        <v>76</v>
      </c>
      <c r="AY596" s="147" t="s">
        <v>147</v>
      </c>
    </row>
    <row r="597" spans="2:65" s="12" customFormat="1" ht="10.199999999999999">
      <c r="B597" s="145"/>
      <c r="D597" s="146" t="s">
        <v>159</v>
      </c>
      <c r="E597" s="147" t="s">
        <v>19</v>
      </c>
      <c r="F597" s="148" t="s">
        <v>1003</v>
      </c>
      <c r="H597" s="149">
        <v>14.347</v>
      </c>
      <c r="I597" s="150"/>
      <c r="L597" s="145"/>
      <c r="M597" s="151"/>
      <c r="T597" s="152"/>
      <c r="AT597" s="147" t="s">
        <v>159</v>
      </c>
      <c r="AU597" s="147" t="s">
        <v>155</v>
      </c>
      <c r="AV597" s="12" t="s">
        <v>155</v>
      </c>
      <c r="AW597" s="12" t="s">
        <v>36</v>
      </c>
      <c r="AX597" s="12" t="s">
        <v>76</v>
      </c>
      <c r="AY597" s="147" t="s">
        <v>147</v>
      </c>
    </row>
    <row r="598" spans="2:65" s="13" customFormat="1" ht="10.199999999999999">
      <c r="B598" s="153"/>
      <c r="D598" s="146" t="s">
        <v>159</v>
      </c>
      <c r="E598" s="154" t="s">
        <v>19</v>
      </c>
      <c r="F598" s="155" t="s">
        <v>161</v>
      </c>
      <c r="H598" s="156">
        <v>16.466999999999999</v>
      </c>
      <c r="I598" s="157"/>
      <c r="L598" s="153"/>
      <c r="M598" s="158"/>
      <c r="T598" s="159"/>
      <c r="AT598" s="154" t="s">
        <v>159</v>
      </c>
      <c r="AU598" s="154" t="s">
        <v>155</v>
      </c>
      <c r="AV598" s="13" t="s">
        <v>154</v>
      </c>
      <c r="AW598" s="13" t="s">
        <v>36</v>
      </c>
      <c r="AX598" s="13" t="s">
        <v>84</v>
      </c>
      <c r="AY598" s="154" t="s">
        <v>147</v>
      </c>
    </row>
    <row r="599" spans="2:65" s="1" customFormat="1" ht="37.799999999999997" customHeight="1">
      <c r="B599" s="32"/>
      <c r="C599" s="128" t="s">
        <v>1004</v>
      </c>
      <c r="D599" s="128" t="s">
        <v>149</v>
      </c>
      <c r="E599" s="129" t="s">
        <v>1005</v>
      </c>
      <c r="F599" s="130" t="s">
        <v>1006</v>
      </c>
      <c r="G599" s="131" t="s">
        <v>91</v>
      </c>
      <c r="H599" s="132">
        <v>18.760000000000002</v>
      </c>
      <c r="I599" s="133"/>
      <c r="J599" s="134">
        <f>ROUND(I599*H599,2)</f>
        <v>0</v>
      </c>
      <c r="K599" s="130" t="s">
        <v>19</v>
      </c>
      <c r="L599" s="32"/>
      <c r="M599" s="135" t="s">
        <v>19</v>
      </c>
      <c r="N599" s="136" t="s">
        <v>48</v>
      </c>
      <c r="P599" s="137">
        <f>O599*H599</f>
        <v>0</v>
      </c>
      <c r="Q599" s="137">
        <v>5.9959999999999996E-3</v>
      </c>
      <c r="R599" s="137">
        <f>Q599*H599</f>
        <v>0.11248495999999999</v>
      </c>
      <c r="S599" s="137">
        <v>0</v>
      </c>
      <c r="T599" s="138">
        <f>S599*H599</f>
        <v>0</v>
      </c>
      <c r="AR599" s="139" t="s">
        <v>245</v>
      </c>
      <c r="AT599" s="139" t="s">
        <v>149</v>
      </c>
      <c r="AU599" s="139" t="s">
        <v>155</v>
      </c>
      <c r="AY599" s="17" t="s">
        <v>147</v>
      </c>
      <c r="BE599" s="140">
        <f>IF(N599="základní",J599,0)</f>
        <v>0</v>
      </c>
      <c r="BF599" s="140">
        <f>IF(N599="snížená",J599,0)</f>
        <v>0</v>
      </c>
      <c r="BG599" s="140">
        <f>IF(N599="zákl. přenesená",J599,0)</f>
        <v>0</v>
      </c>
      <c r="BH599" s="140">
        <f>IF(N599="sníž. přenesená",J599,0)</f>
        <v>0</v>
      </c>
      <c r="BI599" s="140">
        <f>IF(N599="nulová",J599,0)</f>
        <v>0</v>
      </c>
      <c r="BJ599" s="17" t="s">
        <v>155</v>
      </c>
      <c r="BK599" s="140">
        <f>ROUND(I599*H599,2)</f>
        <v>0</v>
      </c>
      <c r="BL599" s="17" t="s">
        <v>245</v>
      </c>
      <c r="BM599" s="139" t="s">
        <v>1007</v>
      </c>
    </row>
    <row r="600" spans="2:65" s="12" customFormat="1" ht="10.199999999999999">
      <c r="B600" s="145"/>
      <c r="D600" s="146" t="s">
        <v>159</v>
      </c>
      <c r="E600" s="147" t="s">
        <v>19</v>
      </c>
      <c r="F600" s="148" t="s">
        <v>94</v>
      </c>
      <c r="H600" s="149">
        <v>18.760000000000002</v>
      </c>
      <c r="I600" s="150"/>
      <c r="L600" s="145"/>
      <c r="M600" s="151"/>
      <c r="T600" s="152"/>
      <c r="AT600" s="147" t="s">
        <v>159</v>
      </c>
      <c r="AU600" s="147" t="s">
        <v>155</v>
      </c>
      <c r="AV600" s="12" t="s">
        <v>155</v>
      </c>
      <c r="AW600" s="12" t="s">
        <v>36</v>
      </c>
      <c r="AX600" s="12" t="s">
        <v>76</v>
      </c>
      <c r="AY600" s="147" t="s">
        <v>147</v>
      </c>
    </row>
    <row r="601" spans="2:65" s="13" customFormat="1" ht="10.199999999999999">
      <c r="B601" s="153"/>
      <c r="D601" s="146" t="s">
        <v>159</v>
      </c>
      <c r="E601" s="154" t="s">
        <v>19</v>
      </c>
      <c r="F601" s="155" t="s">
        <v>161</v>
      </c>
      <c r="H601" s="156">
        <v>18.760000000000002</v>
      </c>
      <c r="I601" s="157"/>
      <c r="L601" s="153"/>
      <c r="M601" s="158"/>
      <c r="T601" s="159"/>
      <c r="AT601" s="154" t="s">
        <v>159</v>
      </c>
      <c r="AU601" s="154" t="s">
        <v>155</v>
      </c>
      <c r="AV601" s="13" t="s">
        <v>154</v>
      </c>
      <c r="AW601" s="13" t="s">
        <v>36</v>
      </c>
      <c r="AX601" s="13" t="s">
        <v>84</v>
      </c>
      <c r="AY601" s="154" t="s">
        <v>147</v>
      </c>
    </row>
    <row r="602" spans="2:65" s="1" customFormat="1" ht="24.15" customHeight="1">
      <c r="B602" s="32"/>
      <c r="C602" s="166" t="s">
        <v>1008</v>
      </c>
      <c r="D602" s="166" t="s">
        <v>251</v>
      </c>
      <c r="E602" s="167" t="s">
        <v>1009</v>
      </c>
      <c r="F602" s="168" t="s">
        <v>1010</v>
      </c>
      <c r="G602" s="169" t="s">
        <v>91</v>
      </c>
      <c r="H602" s="170">
        <v>21.574000000000002</v>
      </c>
      <c r="I602" s="171"/>
      <c r="J602" s="172">
        <f>ROUND(I602*H602,2)</f>
        <v>0</v>
      </c>
      <c r="K602" s="168" t="s">
        <v>153</v>
      </c>
      <c r="L602" s="173"/>
      <c r="M602" s="174" t="s">
        <v>19</v>
      </c>
      <c r="N602" s="175" t="s">
        <v>48</v>
      </c>
      <c r="P602" s="137">
        <f>O602*H602</f>
        <v>0</v>
      </c>
      <c r="Q602" s="137">
        <v>1.806E-2</v>
      </c>
      <c r="R602" s="137">
        <f>Q602*H602</f>
        <v>0.38962644000000002</v>
      </c>
      <c r="S602" s="137">
        <v>0</v>
      </c>
      <c r="T602" s="138">
        <f>S602*H602</f>
        <v>0</v>
      </c>
      <c r="AR602" s="139" t="s">
        <v>350</v>
      </c>
      <c r="AT602" s="139" t="s">
        <v>251</v>
      </c>
      <c r="AU602" s="139" t="s">
        <v>155</v>
      </c>
      <c r="AY602" s="17" t="s">
        <v>147</v>
      </c>
      <c r="BE602" s="140">
        <f>IF(N602="základní",J602,0)</f>
        <v>0</v>
      </c>
      <c r="BF602" s="140">
        <f>IF(N602="snížená",J602,0)</f>
        <v>0</v>
      </c>
      <c r="BG602" s="140">
        <f>IF(N602="zákl. přenesená",J602,0)</f>
        <v>0</v>
      </c>
      <c r="BH602" s="140">
        <f>IF(N602="sníž. přenesená",J602,0)</f>
        <v>0</v>
      </c>
      <c r="BI602" s="140">
        <f>IF(N602="nulová",J602,0)</f>
        <v>0</v>
      </c>
      <c r="BJ602" s="17" t="s">
        <v>155</v>
      </c>
      <c r="BK602" s="140">
        <f>ROUND(I602*H602,2)</f>
        <v>0</v>
      </c>
      <c r="BL602" s="17" t="s">
        <v>245</v>
      </c>
      <c r="BM602" s="139" t="s">
        <v>1011</v>
      </c>
    </row>
    <row r="603" spans="2:65" s="12" customFormat="1" ht="10.199999999999999">
      <c r="B603" s="145"/>
      <c r="D603" s="146" t="s">
        <v>159</v>
      </c>
      <c r="F603" s="148" t="s">
        <v>1012</v>
      </c>
      <c r="H603" s="149">
        <v>21.574000000000002</v>
      </c>
      <c r="I603" s="150"/>
      <c r="L603" s="145"/>
      <c r="M603" s="151"/>
      <c r="T603" s="152"/>
      <c r="AT603" s="147" t="s">
        <v>159</v>
      </c>
      <c r="AU603" s="147" t="s">
        <v>155</v>
      </c>
      <c r="AV603" s="12" t="s">
        <v>155</v>
      </c>
      <c r="AW603" s="12" t="s">
        <v>4</v>
      </c>
      <c r="AX603" s="12" t="s">
        <v>84</v>
      </c>
      <c r="AY603" s="147" t="s">
        <v>147</v>
      </c>
    </row>
    <row r="604" spans="2:65" s="1" customFormat="1" ht="37.799999999999997" customHeight="1">
      <c r="B604" s="32"/>
      <c r="C604" s="128" t="s">
        <v>1013</v>
      </c>
      <c r="D604" s="128" t="s">
        <v>149</v>
      </c>
      <c r="E604" s="129" t="s">
        <v>1014</v>
      </c>
      <c r="F604" s="130" t="s">
        <v>1015</v>
      </c>
      <c r="G604" s="131" t="s">
        <v>91</v>
      </c>
      <c r="H604" s="132">
        <v>6.6</v>
      </c>
      <c r="I604" s="133"/>
      <c r="J604" s="134">
        <f>ROUND(I604*H604,2)</f>
        <v>0</v>
      </c>
      <c r="K604" s="130" t="s">
        <v>153</v>
      </c>
      <c r="L604" s="32"/>
      <c r="M604" s="135" t="s">
        <v>19</v>
      </c>
      <c r="N604" s="136" t="s">
        <v>48</v>
      </c>
      <c r="P604" s="137">
        <f>O604*H604</f>
        <v>0</v>
      </c>
      <c r="Q604" s="137">
        <v>0</v>
      </c>
      <c r="R604" s="137">
        <f>Q604*H604</f>
        <v>0</v>
      </c>
      <c r="S604" s="137">
        <v>0</v>
      </c>
      <c r="T604" s="138">
        <f>S604*H604</f>
        <v>0</v>
      </c>
      <c r="AR604" s="139" t="s">
        <v>245</v>
      </c>
      <c r="AT604" s="139" t="s">
        <v>149</v>
      </c>
      <c r="AU604" s="139" t="s">
        <v>155</v>
      </c>
      <c r="AY604" s="17" t="s">
        <v>147</v>
      </c>
      <c r="BE604" s="140">
        <f>IF(N604="základní",J604,0)</f>
        <v>0</v>
      </c>
      <c r="BF604" s="140">
        <f>IF(N604="snížená",J604,0)</f>
        <v>0</v>
      </c>
      <c r="BG604" s="140">
        <f>IF(N604="zákl. přenesená",J604,0)</f>
        <v>0</v>
      </c>
      <c r="BH604" s="140">
        <f>IF(N604="sníž. přenesená",J604,0)</f>
        <v>0</v>
      </c>
      <c r="BI604" s="140">
        <f>IF(N604="nulová",J604,0)</f>
        <v>0</v>
      </c>
      <c r="BJ604" s="17" t="s">
        <v>155</v>
      </c>
      <c r="BK604" s="140">
        <f>ROUND(I604*H604,2)</f>
        <v>0</v>
      </c>
      <c r="BL604" s="17" t="s">
        <v>245</v>
      </c>
      <c r="BM604" s="139" t="s">
        <v>1016</v>
      </c>
    </row>
    <row r="605" spans="2:65" s="1" customFormat="1" ht="10.199999999999999">
      <c r="B605" s="32"/>
      <c r="D605" s="141" t="s">
        <v>157</v>
      </c>
      <c r="F605" s="142" t="s">
        <v>1017</v>
      </c>
      <c r="I605" s="143"/>
      <c r="L605" s="32"/>
      <c r="M605" s="144"/>
      <c r="T605" s="53"/>
      <c r="AT605" s="17" t="s">
        <v>157</v>
      </c>
      <c r="AU605" s="17" t="s">
        <v>155</v>
      </c>
    </row>
    <row r="606" spans="2:65" s="12" customFormat="1" ht="10.199999999999999">
      <c r="B606" s="145"/>
      <c r="D606" s="146" t="s">
        <v>159</v>
      </c>
      <c r="E606" s="147" t="s">
        <v>19</v>
      </c>
      <c r="F606" s="148" t="s">
        <v>1018</v>
      </c>
      <c r="H606" s="149">
        <v>6.6</v>
      </c>
      <c r="I606" s="150"/>
      <c r="L606" s="145"/>
      <c r="M606" s="151"/>
      <c r="T606" s="152"/>
      <c r="AT606" s="147" t="s">
        <v>159</v>
      </c>
      <c r="AU606" s="147" t="s">
        <v>155</v>
      </c>
      <c r="AV606" s="12" t="s">
        <v>155</v>
      </c>
      <c r="AW606" s="12" t="s">
        <v>36</v>
      </c>
      <c r="AX606" s="12" t="s">
        <v>76</v>
      </c>
      <c r="AY606" s="147" t="s">
        <v>147</v>
      </c>
    </row>
    <row r="607" spans="2:65" s="13" customFormat="1" ht="10.199999999999999">
      <c r="B607" s="153"/>
      <c r="D607" s="146" t="s">
        <v>159</v>
      </c>
      <c r="E607" s="154" t="s">
        <v>19</v>
      </c>
      <c r="F607" s="155" t="s">
        <v>161</v>
      </c>
      <c r="H607" s="156">
        <v>6.6</v>
      </c>
      <c r="I607" s="157"/>
      <c r="L607" s="153"/>
      <c r="M607" s="158"/>
      <c r="T607" s="159"/>
      <c r="AT607" s="154" t="s">
        <v>159</v>
      </c>
      <c r="AU607" s="154" t="s">
        <v>155</v>
      </c>
      <c r="AV607" s="13" t="s">
        <v>154</v>
      </c>
      <c r="AW607" s="13" t="s">
        <v>36</v>
      </c>
      <c r="AX607" s="13" t="s">
        <v>84</v>
      </c>
      <c r="AY607" s="154" t="s">
        <v>147</v>
      </c>
    </row>
    <row r="608" spans="2:65" s="1" customFormat="1" ht="24.15" customHeight="1">
      <c r="B608" s="32"/>
      <c r="C608" s="128" t="s">
        <v>1019</v>
      </c>
      <c r="D608" s="128" t="s">
        <v>149</v>
      </c>
      <c r="E608" s="129" t="s">
        <v>1020</v>
      </c>
      <c r="F608" s="130" t="s">
        <v>1021</v>
      </c>
      <c r="G608" s="131" t="s">
        <v>175</v>
      </c>
      <c r="H608" s="132">
        <v>16</v>
      </c>
      <c r="I608" s="133"/>
      <c r="J608" s="134">
        <f>ROUND(I608*H608,2)</f>
        <v>0</v>
      </c>
      <c r="K608" s="130" t="s">
        <v>19</v>
      </c>
      <c r="L608" s="32"/>
      <c r="M608" s="135" t="s">
        <v>19</v>
      </c>
      <c r="N608" s="136" t="s">
        <v>48</v>
      </c>
      <c r="P608" s="137">
        <f>O608*H608</f>
        <v>0</v>
      </c>
      <c r="Q608" s="137">
        <v>9.0000000000000006E-5</v>
      </c>
      <c r="R608" s="137">
        <f>Q608*H608</f>
        <v>1.4400000000000001E-3</v>
      </c>
      <c r="S608" s="137">
        <v>0</v>
      </c>
      <c r="T608" s="138">
        <f>S608*H608</f>
        <v>0</v>
      </c>
      <c r="AR608" s="139" t="s">
        <v>245</v>
      </c>
      <c r="AT608" s="139" t="s">
        <v>149</v>
      </c>
      <c r="AU608" s="139" t="s">
        <v>155</v>
      </c>
      <c r="AY608" s="17" t="s">
        <v>147</v>
      </c>
      <c r="BE608" s="140">
        <f>IF(N608="základní",J608,0)</f>
        <v>0</v>
      </c>
      <c r="BF608" s="140">
        <f>IF(N608="snížená",J608,0)</f>
        <v>0</v>
      </c>
      <c r="BG608" s="140">
        <f>IF(N608="zákl. přenesená",J608,0)</f>
        <v>0</v>
      </c>
      <c r="BH608" s="140">
        <f>IF(N608="sníž. přenesená",J608,0)</f>
        <v>0</v>
      </c>
      <c r="BI608" s="140">
        <f>IF(N608="nulová",J608,0)</f>
        <v>0</v>
      </c>
      <c r="BJ608" s="17" t="s">
        <v>155</v>
      </c>
      <c r="BK608" s="140">
        <f>ROUND(I608*H608,2)</f>
        <v>0</v>
      </c>
      <c r="BL608" s="17" t="s">
        <v>245</v>
      </c>
      <c r="BM608" s="139" t="s">
        <v>1022</v>
      </c>
    </row>
    <row r="609" spans="2:65" s="14" customFormat="1" ht="10.199999999999999">
      <c r="B609" s="160"/>
      <c r="D609" s="146" t="s">
        <v>159</v>
      </c>
      <c r="E609" s="161" t="s">
        <v>19</v>
      </c>
      <c r="F609" s="162" t="s">
        <v>1023</v>
      </c>
      <c r="H609" s="161" t="s">
        <v>19</v>
      </c>
      <c r="I609" s="163"/>
      <c r="L609" s="160"/>
      <c r="M609" s="164"/>
      <c r="T609" s="165"/>
      <c r="AT609" s="161" t="s">
        <v>159</v>
      </c>
      <c r="AU609" s="161" t="s">
        <v>155</v>
      </c>
      <c r="AV609" s="14" t="s">
        <v>84</v>
      </c>
      <c r="AW609" s="14" t="s">
        <v>36</v>
      </c>
      <c r="AX609" s="14" t="s">
        <v>76</v>
      </c>
      <c r="AY609" s="161" t="s">
        <v>147</v>
      </c>
    </row>
    <row r="610" spans="2:65" s="12" customFormat="1" ht="10.199999999999999">
      <c r="B610" s="145"/>
      <c r="D610" s="146" t="s">
        <v>159</v>
      </c>
      <c r="E610" s="147" t="s">
        <v>19</v>
      </c>
      <c r="F610" s="148" t="s">
        <v>1024</v>
      </c>
      <c r="H610" s="149">
        <v>16</v>
      </c>
      <c r="I610" s="150"/>
      <c r="L610" s="145"/>
      <c r="M610" s="151"/>
      <c r="T610" s="152"/>
      <c r="AT610" s="147" t="s">
        <v>159</v>
      </c>
      <c r="AU610" s="147" t="s">
        <v>155</v>
      </c>
      <c r="AV610" s="12" t="s">
        <v>155</v>
      </c>
      <c r="AW610" s="12" t="s">
        <v>36</v>
      </c>
      <c r="AX610" s="12" t="s">
        <v>76</v>
      </c>
      <c r="AY610" s="147" t="s">
        <v>147</v>
      </c>
    </row>
    <row r="611" spans="2:65" s="13" customFormat="1" ht="10.199999999999999">
      <c r="B611" s="153"/>
      <c r="D611" s="146" t="s">
        <v>159</v>
      </c>
      <c r="E611" s="154" t="s">
        <v>19</v>
      </c>
      <c r="F611" s="155" t="s">
        <v>161</v>
      </c>
      <c r="H611" s="156">
        <v>16</v>
      </c>
      <c r="I611" s="157"/>
      <c r="L611" s="153"/>
      <c r="M611" s="158"/>
      <c r="T611" s="159"/>
      <c r="AT611" s="154" t="s">
        <v>159</v>
      </c>
      <c r="AU611" s="154" t="s">
        <v>155</v>
      </c>
      <c r="AV611" s="13" t="s">
        <v>154</v>
      </c>
      <c r="AW611" s="13" t="s">
        <v>36</v>
      </c>
      <c r="AX611" s="13" t="s">
        <v>84</v>
      </c>
      <c r="AY611" s="154" t="s">
        <v>147</v>
      </c>
    </row>
    <row r="612" spans="2:65" s="1" customFormat="1" ht="24.15" customHeight="1">
      <c r="B612" s="32"/>
      <c r="C612" s="128" t="s">
        <v>1025</v>
      </c>
      <c r="D612" s="128" t="s">
        <v>149</v>
      </c>
      <c r="E612" s="129" t="s">
        <v>1026</v>
      </c>
      <c r="F612" s="130" t="s">
        <v>1027</v>
      </c>
      <c r="G612" s="131" t="s">
        <v>152</v>
      </c>
      <c r="H612" s="132">
        <v>7</v>
      </c>
      <c r="I612" s="133"/>
      <c r="J612" s="134">
        <f>ROUND(I612*H612,2)</f>
        <v>0</v>
      </c>
      <c r="K612" s="130" t="s">
        <v>19</v>
      </c>
      <c r="L612" s="32"/>
      <c r="M612" s="135" t="s">
        <v>19</v>
      </c>
      <c r="N612" s="136" t="s">
        <v>48</v>
      </c>
      <c r="P612" s="137">
        <f>O612*H612</f>
        <v>0</v>
      </c>
      <c r="Q612" s="137">
        <v>0</v>
      </c>
      <c r="R612" s="137">
        <f>Q612*H612</f>
        <v>0</v>
      </c>
      <c r="S612" s="137">
        <v>0</v>
      </c>
      <c r="T612" s="138">
        <f>S612*H612</f>
        <v>0</v>
      </c>
      <c r="AR612" s="139" t="s">
        <v>245</v>
      </c>
      <c r="AT612" s="139" t="s">
        <v>149</v>
      </c>
      <c r="AU612" s="139" t="s">
        <v>155</v>
      </c>
      <c r="AY612" s="17" t="s">
        <v>147</v>
      </c>
      <c r="BE612" s="140">
        <f>IF(N612="základní",J612,0)</f>
        <v>0</v>
      </c>
      <c r="BF612" s="140">
        <f>IF(N612="snížená",J612,0)</f>
        <v>0</v>
      </c>
      <c r="BG612" s="140">
        <f>IF(N612="zákl. přenesená",J612,0)</f>
        <v>0</v>
      </c>
      <c r="BH612" s="140">
        <f>IF(N612="sníž. přenesená",J612,0)</f>
        <v>0</v>
      </c>
      <c r="BI612" s="140">
        <f>IF(N612="nulová",J612,0)</f>
        <v>0</v>
      </c>
      <c r="BJ612" s="17" t="s">
        <v>155</v>
      </c>
      <c r="BK612" s="140">
        <f>ROUND(I612*H612,2)</f>
        <v>0</v>
      </c>
      <c r="BL612" s="17" t="s">
        <v>245</v>
      </c>
      <c r="BM612" s="139" t="s">
        <v>1028</v>
      </c>
    </row>
    <row r="613" spans="2:65" s="12" customFormat="1" ht="10.199999999999999">
      <c r="B613" s="145"/>
      <c r="D613" s="146" t="s">
        <v>159</v>
      </c>
      <c r="E613" s="147" t="s">
        <v>19</v>
      </c>
      <c r="F613" s="148" t="s">
        <v>1029</v>
      </c>
      <c r="H613" s="149">
        <v>7</v>
      </c>
      <c r="I613" s="150"/>
      <c r="L613" s="145"/>
      <c r="M613" s="151"/>
      <c r="T613" s="152"/>
      <c r="AT613" s="147" t="s">
        <v>159</v>
      </c>
      <c r="AU613" s="147" t="s">
        <v>155</v>
      </c>
      <c r="AV613" s="12" t="s">
        <v>155</v>
      </c>
      <c r="AW613" s="12" t="s">
        <v>36</v>
      </c>
      <c r="AX613" s="12" t="s">
        <v>76</v>
      </c>
      <c r="AY613" s="147" t="s">
        <v>147</v>
      </c>
    </row>
    <row r="614" spans="2:65" s="13" customFormat="1" ht="10.199999999999999">
      <c r="B614" s="153"/>
      <c r="D614" s="146" t="s">
        <v>159</v>
      </c>
      <c r="E614" s="154" t="s">
        <v>19</v>
      </c>
      <c r="F614" s="155" t="s">
        <v>161</v>
      </c>
      <c r="H614" s="156">
        <v>7</v>
      </c>
      <c r="I614" s="157"/>
      <c r="L614" s="153"/>
      <c r="M614" s="158"/>
      <c r="T614" s="159"/>
      <c r="AT614" s="154" t="s">
        <v>159</v>
      </c>
      <c r="AU614" s="154" t="s">
        <v>155</v>
      </c>
      <c r="AV614" s="13" t="s">
        <v>154</v>
      </c>
      <c r="AW614" s="13" t="s">
        <v>36</v>
      </c>
      <c r="AX614" s="13" t="s">
        <v>84</v>
      </c>
      <c r="AY614" s="154" t="s">
        <v>147</v>
      </c>
    </row>
    <row r="615" spans="2:65" s="1" customFormat="1" ht="24.15" customHeight="1">
      <c r="B615" s="32"/>
      <c r="C615" s="128" t="s">
        <v>1030</v>
      </c>
      <c r="D615" s="128" t="s">
        <v>149</v>
      </c>
      <c r="E615" s="129" t="s">
        <v>1031</v>
      </c>
      <c r="F615" s="130" t="s">
        <v>1032</v>
      </c>
      <c r="G615" s="131" t="s">
        <v>152</v>
      </c>
      <c r="H615" s="132">
        <v>4</v>
      </c>
      <c r="I615" s="133"/>
      <c r="J615" s="134">
        <f>ROUND(I615*H615,2)</f>
        <v>0</v>
      </c>
      <c r="K615" s="130" t="s">
        <v>19</v>
      </c>
      <c r="L615" s="32"/>
      <c r="M615" s="135" t="s">
        <v>19</v>
      </c>
      <c r="N615" s="136" t="s">
        <v>48</v>
      </c>
      <c r="P615" s="137">
        <f>O615*H615</f>
        <v>0</v>
      </c>
      <c r="Q615" s="137">
        <v>0</v>
      </c>
      <c r="R615" s="137">
        <f>Q615*H615</f>
        <v>0</v>
      </c>
      <c r="S615" s="137">
        <v>0</v>
      </c>
      <c r="T615" s="138">
        <f>S615*H615</f>
        <v>0</v>
      </c>
      <c r="AR615" s="139" t="s">
        <v>245</v>
      </c>
      <c r="AT615" s="139" t="s">
        <v>149</v>
      </c>
      <c r="AU615" s="139" t="s">
        <v>155</v>
      </c>
      <c r="AY615" s="17" t="s">
        <v>147</v>
      </c>
      <c r="BE615" s="140">
        <f>IF(N615="základní",J615,0)</f>
        <v>0</v>
      </c>
      <c r="BF615" s="140">
        <f>IF(N615="snížená",J615,0)</f>
        <v>0</v>
      </c>
      <c r="BG615" s="140">
        <f>IF(N615="zákl. přenesená",J615,0)</f>
        <v>0</v>
      </c>
      <c r="BH615" s="140">
        <f>IF(N615="sníž. přenesená",J615,0)</f>
        <v>0</v>
      </c>
      <c r="BI615" s="140">
        <f>IF(N615="nulová",J615,0)</f>
        <v>0</v>
      </c>
      <c r="BJ615" s="17" t="s">
        <v>155</v>
      </c>
      <c r="BK615" s="140">
        <f>ROUND(I615*H615,2)</f>
        <v>0</v>
      </c>
      <c r="BL615" s="17" t="s">
        <v>245</v>
      </c>
      <c r="BM615" s="139" t="s">
        <v>1033</v>
      </c>
    </row>
    <row r="616" spans="2:65" s="12" customFormat="1" ht="10.199999999999999">
      <c r="B616" s="145"/>
      <c r="D616" s="146" t="s">
        <v>159</v>
      </c>
      <c r="E616" s="147" t="s">
        <v>19</v>
      </c>
      <c r="F616" s="148" t="s">
        <v>1034</v>
      </c>
      <c r="H616" s="149">
        <v>4</v>
      </c>
      <c r="I616" s="150"/>
      <c r="L616" s="145"/>
      <c r="M616" s="151"/>
      <c r="T616" s="152"/>
      <c r="AT616" s="147" t="s">
        <v>159</v>
      </c>
      <c r="AU616" s="147" t="s">
        <v>155</v>
      </c>
      <c r="AV616" s="12" t="s">
        <v>155</v>
      </c>
      <c r="AW616" s="12" t="s">
        <v>36</v>
      </c>
      <c r="AX616" s="12" t="s">
        <v>76</v>
      </c>
      <c r="AY616" s="147" t="s">
        <v>147</v>
      </c>
    </row>
    <row r="617" spans="2:65" s="13" customFormat="1" ht="10.199999999999999">
      <c r="B617" s="153"/>
      <c r="D617" s="146" t="s">
        <v>159</v>
      </c>
      <c r="E617" s="154" t="s">
        <v>19</v>
      </c>
      <c r="F617" s="155" t="s">
        <v>161</v>
      </c>
      <c r="H617" s="156">
        <v>4</v>
      </c>
      <c r="I617" s="157"/>
      <c r="L617" s="153"/>
      <c r="M617" s="158"/>
      <c r="T617" s="159"/>
      <c r="AT617" s="154" t="s">
        <v>159</v>
      </c>
      <c r="AU617" s="154" t="s">
        <v>155</v>
      </c>
      <c r="AV617" s="13" t="s">
        <v>154</v>
      </c>
      <c r="AW617" s="13" t="s">
        <v>36</v>
      </c>
      <c r="AX617" s="13" t="s">
        <v>84</v>
      </c>
      <c r="AY617" s="154" t="s">
        <v>147</v>
      </c>
    </row>
    <row r="618" spans="2:65" s="1" customFormat="1" ht="24.15" customHeight="1">
      <c r="B618" s="32"/>
      <c r="C618" s="128" t="s">
        <v>1035</v>
      </c>
      <c r="D618" s="128" t="s">
        <v>149</v>
      </c>
      <c r="E618" s="129" t="s">
        <v>1036</v>
      </c>
      <c r="F618" s="130" t="s">
        <v>1037</v>
      </c>
      <c r="G618" s="131" t="s">
        <v>91</v>
      </c>
      <c r="H618" s="132">
        <v>18.760000000000002</v>
      </c>
      <c r="I618" s="133"/>
      <c r="J618" s="134">
        <f>ROUND(I618*H618,2)</f>
        <v>0</v>
      </c>
      <c r="K618" s="130" t="s">
        <v>19</v>
      </c>
      <c r="L618" s="32"/>
      <c r="M618" s="135" t="s">
        <v>19</v>
      </c>
      <c r="N618" s="136" t="s">
        <v>48</v>
      </c>
      <c r="P618" s="137">
        <f>O618*H618</f>
        <v>0</v>
      </c>
      <c r="Q618" s="137">
        <v>4.5000000000000003E-5</v>
      </c>
      <c r="R618" s="137">
        <f>Q618*H618</f>
        <v>8.4420000000000014E-4</v>
      </c>
      <c r="S618" s="137">
        <v>0</v>
      </c>
      <c r="T618" s="138">
        <f>S618*H618</f>
        <v>0</v>
      </c>
      <c r="AR618" s="139" t="s">
        <v>245</v>
      </c>
      <c r="AT618" s="139" t="s">
        <v>149</v>
      </c>
      <c r="AU618" s="139" t="s">
        <v>155</v>
      </c>
      <c r="AY618" s="17" t="s">
        <v>147</v>
      </c>
      <c r="BE618" s="140">
        <f>IF(N618="základní",J618,0)</f>
        <v>0</v>
      </c>
      <c r="BF618" s="140">
        <f>IF(N618="snížená",J618,0)</f>
        <v>0</v>
      </c>
      <c r="BG618" s="140">
        <f>IF(N618="zákl. přenesená",J618,0)</f>
        <v>0</v>
      </c>
      <c r="BH618" s="140">
        <f>IF(N618="sníž. přenesená",J618,0)</f>
        <v>0</v>
      </c>
      <c r="BI618" s="140">
        <f>IF(N618="nulová",J618,0)</f>
        <v>0</v>
      </c>
      <c r="BJ618" s="17" t="s">
        <v>155</v>
      </c>
      <c r="BK618" s="140">
        <f>ROUND(I618*H618,2)</f>
        <v>0</v>
      </c>
      <c r="BL618" s="17" t="s">
        <v>245</v>
      </c>
      <c r="BM618" s="139" t="s">
        <v>1038</v>
      </c>
    </row>
    <row r="619" spans="2:65" s="12" customFormat="1" ht="10.199999999999999">
      <c r="B619" s="145"/>
      <c r="D619" s="146" t="s">
        <v>159</v>
      </c>
      <c r="E619" s="147" t="s">
        <v>19</v>
      </c>
      <c r="F619" s="148" t="s">
        <v>94</v>
      </c>
      <c r="H619" s="149">
        <v>18.760000000000002</v>
      </c>
      <c r="I619" s="150"/>
      <c r="L619" s="145"/>
      <c r="M619" s="151"/>
      <c r="T619" s="152"/>
      <c r="AT619" s="147" t="s">
        <v>159</v>
      </c>
      <c r="AU619" s="147" t="s">
        <v>155</v>
      </c>
      <c r="AV619" s="12" t="s">
        <v>155</v>
      </c>
      <c r="AW619" s="12" t="s">
        <v>36</v>
      </c>
      <c r="AX619" s="12" t="s">
        <v>76</v>
      </c>
      <c r="AY619" s="147" t="s">
        <v>147</v>
      </c>
    </row>
    <row r="620" spans="2:65" s="13" customFormat="1" ht="10.199999999999999">
      <c r="B620" s="153"/>
      <c r="D620" s="146" t="s">
        <v>159</v>
      </c>
      <c r="E620" s="154" t="s">
        <v>19</v>
      </c>
      <c r="F620" s="155" t="s">
        <v>161</v>
      </c>
      <c r="H620" s="156">
        <v>18.760000000000002</v>
      </c>
      <c r="I620" s="157"/>
      <c r="L620" s="153"/>
      <c r="M620" s="158"/>
      <c r="T620" s="159"/>
      <c r="AT620" s="154" t="s">
        <v>159</v>
      </c>
      <c r="AU620" s="154" t="s">
        <v>155</v>
      </c>
      <c r="AV620" s="13" t="s">
        <v>154</v>
      </c>
      <c r="AW620" s="13" t="s">
        <v>36</v>
      </c>
      <c r="AX620" s="13" t="s">
        <v>84</v>
      </c>
      <c r="AY620" s="154" t="s">
        <v>147</v>
      </c>
    </row>
    <row r="621" spans="2:65" s="1" customFormat="1" ht="44.25" customHeight="1">
      <c r="B621" s="32"/>
      <c r="C621" s="128" t="s">
        <v>1039</v>
      </c>
      <c r="D621" s="128" t="s">
        <v>149</v>
      </c>
      <c r="E621" s="129" t="s">
        <v>1040</v>
      </c>
      <c r="F621" s="130" t="s">
        <v>1041</v>
      </c>
      <c r="G621" s="131" t="s">
        <v>433</v>
      </c>
      <c r="H621" s="177"/>
      <c r="I621" s="133"/>
      <c r="J621" s="134">
        <f>ROUND(I621*H621,2)</f>
        <v>0</v>
      </c>
      <c r="K621" s="130" t="s">
        <v>153</v>
      </c>
      <c r="L621" s="32"/>
      <c r="M621" s="135" t="s">
        <v>19</v>
      </c>
      <c r="N621" s="136" t="s">
        <v>48</v>
      </c>
      <c r="P621" s="137">
        <f>O621*H621</f>
        <v>0</v>
      </c>
      <c r="Q621" s="137">
        <v>0</v>
      </c>
      <c r="R621" s="137">
        <f>Q621*H621</f>
        <v>0</v>
      </c>
      <c r="S621" s="137">
        <v>0</v>
      </c>
      <c r="T621" s="138">
        <f>S621*H621</f>
        <v>0</v>
      </c>
      <c r="AR621" s="139" t="s">
        <v>245</v>
      </c>
      <c r="AT621" s="139" t="s">
        <v>149</v>
      </c>
      <c r="AU621" s="139" t="s">
        <v>155</v>
      </c>
      <c r="AY621" s="17" t="s">
        <v>147</v>
      </c>
      <c r="BE621" s="140">
        <f>IF(N621="základní",J621,0)</f>
        <v>0</v>
      </c>
      <c r="BF621" s="140">
        <f>IF(N621="snížená",J621,0)</f>
        <v>0</v>
      </c>
      <c r="BG621" s="140">
        <f>IF(N621="zákl. přenesená",J621,0)</f>
        <v>0</v>
      </c>
      <c r="BH621" s="140">
        <f>IF(N621="sníž. přenesená",J621,0)</f>
        <v>0</v>
      </c>
      <c r="BI621" s="140">
        <f>IF(N621="nulová",J621,0)</f>
        <v>0</v>
      </c>
      <c r="BJ621" s="17" t="s">
        <v>155</v>
      </c>
      <c r="BK621" s="140">
        <f>ROUND(I621*H621,2)</f>
        <v>0</v>
      </c>
      <c r="BL621" s="17" t="s">
        <v>245</v>
      </c>
      <c r="BM621" s="139" t="s">
        <v>1042</v>
      </c>
    </row>
    <row r="622" spans="2:65" s="1" customFormat="1" ht="10.199999999999999">
      <c r="B622" s="32"/>
      <c r="D622" s="141" t="s">
        <v>157</v>
      </c>
      <c r="F622" s="142" t="s">
        <v>1043</v>
      </c>
      <c r="I622" s="143"/>
      <c r="L622" s="32"/>
      <c r="M622" s="144"/>
      <c r="T622" s="53"/>
      <c r="AT622" s="17" t="s">
        <v>157</v>
      </c>
      <c r="AU622" s="17" t="s">
        <v>155</v>
      </c>
    </row>
    <row r="623" spans="2:65" s="1" customFormat="1" ht="49.05" customHeight="1">
      <c r="B623" s="32"/>
      <c r="C623" s="128" t="s">
        <v>1044</v>
      </c>
      <c r="D623" s="128" t="s">
        <v>149</v>
      </c>
      <c r="E623" s="129" t="s">
        <v>1045</v>
      </c>
      <c r="F623" s="130" t="s">
        <v>1046</v>
      </c>
      <c r="G623" s="131" t="s">
        <v>433</v>
      </c>
      <c r="H623" s="177"/>
      <c r="I623" s="133"/>
      <c r="J623" s="134">
        <f>ROUND(I623*H623,2)</f>
        <v>0</v>
      </c>
      <c r="K623" s="130" t="s">
        <v>153</v>
      </c>
      <c r="L623" s="32"/>
      <c r="M623" s="135" t="s">
        <v>19</v>
      </c>
      <c r="N623" s="136" t="s">
        <v>48</v>
      </c>
      <c r="P623" s="137">
        <f>O623*H623</f>
        <v>0</v>
      </c>
      <c r="Q623" s="137">
        <v>0</v>
      </c>
      <c r="R623" s="137">
        <f>Q623*H623</f>
        <v>0</v>
      </c>
      <c r="S623" s="137">
        <v>0</v>
      </c>
      <c r="T623" s="138">
        <f>S623*H623</f>
        <v>0</v>
      </c>
      <c r="AR623" s="139" t="s">
        <v>245</v>
      </c>
      <c r="AT623" s="139" t="s">
        <v>149</v>
      </c>
      <c r="AU623" s="139" t="s">
        <v>155</v>
      </c>
      <c r="AY623" s="17" t="s">
        <v>147</v>
      </c>
      <c r="BE623" s="140">
        <f>IF(N623="základní",J623,0)</f>
        <v>0</v>
      </c>
      <c r="BF623" s="140">
        <f>IF(N623="snížená",J623,0)</f>
        <v>0</v>
      </c>
      <c r="BG623" s="140">
        <f>IF(N623="zákl. přenesená",J623,0)</f>
        <v>0</v>
      </c>
      <c r="BH623" s="140">
        <f>IF(N623="sníž. přenesená",J623,0)</f>
        <v>0</v>
      </c>
      <c r="BI623" s="140">
        <f>IF(N623="nulová",J623,0)</f>
        <v>0</v>
      </c>
      <c r="BJ623" s="17" t="s">
        <v>155</v>
      </c>
      <c r="BK623" s="140">
        <f>ROUND(I623*H623,2)</f>
        <v>0</v>
      </c>
      <c r="BL623" s="17" t="s">
        <v>245</v>
      </c>
      <c r="BM623" s="139" t="s">
        <v>1047</v>
      </c>
    </row>
    <row r="624" spans="2:65" s="1" customFormat="1" ht="10.199999999999999">
      <c r="B624" s="32"/>
      <c r="D624" s="141" t="s">
        <v>157</v>
      </c>
      <c r="F624" s="142" t="s">
        <v>1048</v>
      </c>
      <c r="I624" s="143"/>
      <c r="L624" s="32"/>
      <c r="M624" s="144"/>
      <c r="T624" s="53"/>
      <c r="AT624" s="17" t="s">
        <v>157</v>
      </c>
      <c r="AU624" s="17" t="s">
        <v>155</v>
      </c>
    </row>
    <row r="625" spans="2:65" s="11" customFormat="1" ht="22.8" customHeight="1">
      <c r="B625" s="116"/>
      <c r="D625" s="117" t="s">
        <v>75</v>
      </c>
      <c r="E625" s="126" t="s">
        <v>1049</v>
      </c>
      <c r="F625" s="126" t="s">
        <v>1050</v>
      </c>
      <c r="I625" s="119"/>
      <c r="J625" s="127">
        <f>BK625</f>
        <v>0</v>
      </c>
      <c r="L625" s="116"/>
      <c r="M625" s="121"/>
      <c r="P625" s="122">
        <f>SUM(P626:P691)</f>
        <v>0</v>
      </c>
      <c r="R625" s="122">
        <f>SUM(R626:R691)</f>
        <v>7.2541409456000003E-3</v>
      </c>
      <c r="T625" s="123">
        <f>SUM(T626:T691)</f>
        <v>3.2541599999999999E-3</v>
      </c>
      <c r="AR625" s="117" t="s">
        <v>155</v>
      </c>
      <c r="AT625" s="124" t="s">
        <v>75</v>
      </c>
      <c r="AU625" s="124" t="s">
        <v>84</v>
      </c>
      <c r="AY625" s="117" t="s">
        <v>147</v>
      </c>
      <c r="BK625" s="125">
        <f>SUM(BK626:BK691)</f>
        <v>0</v>
      </c>
    </row>
    <row r="626" spans="2:65" s="1" customFormat="1" ht="37.799999999999997" customHeight="1">
      <c r="B626" s="32"/>
      <c r="C626" s="128" t="s">
        <v>1051</v>
      </c>
      <c r="D626" s="128" t="s">
        <v>149</v>
      </c>
      <c r="E626" s="129" t="s">
        <v>1052</v>
      </c>
      <c r="F626" s="130" t="s">
        <v>1053</v>
      </c>
      <c r="G626" s="131" t="s">
        <v>91</v>
      </c>
      <c r="H626" s="132">
        <v>3.8540000000000001</v>
      </c>
      <c r="I626" s="133"/>
      <c r="J626" s="134">
        <f>ROUND(I626*H626,2)</f>
        <v>0</v>
      </c>
      <c r="K626" s="130" t="s">
        <v>19</v>
      </c>
      <c r="L626" s="32"/>
      <c r="M626" s="135" t="s">
        <v>19</v>
      </c>
      <c r="N626" s="136" t="s">
        <v>48</v>
      </c>
      <c r="P626" s="137">
        <f>O626*H626</f>
        <v>0</v>
      </c>
      <c r="Q626" s="137">
        <v>8.0000000000000007E-5</v>
      </c>
      <c r="R626" s="137">
        <f>Q626*H626</f>
        <v>3.0832000000000006E-4</v>
      </c>
      <c r="S626" s="137">
        <v>0</v>
      </c>
      <c r="T626" s="138">
        <f>S626*H626</f>
        <v>0</v>
      </c>
      <c r="AR626" s="139" t="s">
        <v>245</v>
      </c>
      <c r="AT626" s="139" t="s">
        <v>149</v>
      </c>
      <c r="AU626" s="139" t="s">
        <v>155</v>
      </c>
      <c r="AY626" s="17" t="s">
        <v>147</v>
      </c>
      <c r="BE626" s="140">
        <f>IF(N626="základní",J626,0)</f>
        <v>0</v>
      </c>
      <c r="BF626" s="140">
        <f>IF(N626="snížená",J626,0)</f>
        <v>0</v>
      </c>
      <c r="BG626" s="140">
        <f>IF(N626="zákl. přenesená",J626,0)</f>
        <v>0</v>
      </c>
      <c r="BH626" s="140">
        <f>IF(N626="sníž. přenesená",J626,0)</f>
        <v>0</v>
      </c>
      <c r="BI626" s="140">
        <f>IF(N626="nulová",J626,0)</f>
        <v>0</v>
      </c>
      <c r="BJ626" s="17" t="s">
        <v>155</v>
      </c>
      <c r="BK626" s="140">
        <f>ROUND(I626*H626,2)</f>
        <v>0</v>
      </c>
      <c r="BL626" s="17" t="s">
        <v>245</v>
      </c>
      <c r="BM626" s="139" t="s">
        <v>1054</v>
      </c>
    </row>
    <row r="627" spans="2:65" s="14" customFormat="1" ht="10.199999999999999">
      <c r="B627" s="160"/>
      <c r="D627" s="146" t="s">
        <v>159</v>
      </c>
      <c r="E627" s="161" t="s">
        <v>19</v>
      </c>
      <c r="F627" s="162" t="s">
        <v>1055</v>
      </c>
      <c r="H627" s="161" t="s">
        <v>19</v>
      </c>
      <c r="I627" s="163"/>
      <c r="L627" s="160"/>
      <c r="M627" s="164"/>
      <c r="T627" s="165"/>
      <c r="AT627" s="161" t="s">
        <v>159</v>
      </c>
      <c r="AU627" s="161" t="s">
        <v>155</v>
      </c>
      <c r="AV627" s="14" t="s">
        <v>84</v>
      </c>
      <c r="AW627" s="14" t="s">
        <v>36</v>
      </c>
      <c r="AX627" s="14" t="s">
        <v>76</v>
      </c>
      <c r="AY627" s="161" t="s">
        <v>147</v>
      </c>
    </row>
    <row r="628" spans="2:65" s="12" customFormat="1" ht="10.199999999999999">
      <c r="B628" s="145"/>
      <c r="D628" s="146" t="s">
        <v>159</v>
      </c>
      <c r="E628" s="147" t="s">
        <v>19</v>
      </c>
      <c r="F628" s="148" t="s">
        <v>1056</v>
      </c>
      <c r="H628" s="149">
        <v>0.871</v>
      </c>
      <c r="I628" s="150"/>
      <c r="L628" s="145"/>
      <c r="M628" s="151"/>
      <c r="T628" s="152"/>
      <c r="AT628" s="147" t="s">
        <v>159</v>
      </c>
      <c r="AU628" s="147" t="s">
        <v>155</v>
      </c>
      <c r="AV628" s="12" t="s">
        <v>155</v>
      </c>
      <c r="AW628" s="12" t="s">
        <v>36</v>
      </c>
      <c r="AX628" s="12" t="s">
        <v>76</v>
      </c>
      <c r="AY628" s="147" t="s">
        <v>147</v>
      </c>
    </row>
    <row r="629" spans="2:65" s="12" customFormat="1" ht="10.199999999999999">
      <c r="B629" s="145"/>
      <c r="D629" s="146" t="s">
        <v>159</v>
      </c>
      <c r="E629" s="147" t="s">
        <v>19</v>
      </c>
      <c r="F629" s="148" t="s">
        <v>1057</v>
      </c>
      <c r="H629" s="149">
        <v>1.778</v>
      </c>
      <c r="I629" s="150"/>
      <c r="L629" s="145"/>
      <c r="M629" s="151"/>
      <c r="T629" s="152"/>
      <c r="AT629" s="147" t="s">
        <v>159</v>
      </c>
      <c r="AU629" s="147" t="s">
        <v>155</v>
      </c>
      <c r="AV629" s="12" t="s">
        <v>155</v>
      </c>
      <c r="AW629" s="12" t="s">
        <v>36</v>
      </c>
      <c r="AX629" s="12" t="s">
        <v>76</v>
      </c>
      <c r="AY629" s="147" t="s">
        <v>147</v>
      </c>
    </row>
    <row r="630" spans="2:65" s="12" customFormat="1" ht="10.199999999999999">
      <c r="B630" s="145"/>
      <c r="D630" s="146" t="s">
        <v>159</v>
      </c>
      <c r="E630" s="147" t="s">
        <v>19</v>
      </c>
      <c r="F630" s="148" t="s">
        <v>1058</v>
      </c>
      <c r="H630" s="149">
        <v>1.2050000000000001</v>
      </c>
      <c r="I630" s="150"/>
      <c r="L630" s="145"/>
      <c r="M630" s="151"/>
      <c r="T630" s="152"/>
      <c r="AT630" s="147" t="s">
        <v>159</v>
      </c>
      <c r="AU630" s="147" t="s">
        <v>155</v>
      </c>
      <c r="AV630" s="12" t="s">
        <v>155</v>
      </c>
      <c r="AW630" s="12" t="s">
        <v>36</v>
      </c>
      <c r="AX630" s="12" t="s">
        <v>76</v>
      </c>
      <c r="AY630" s="147" t="s">
        <v>147</v>
      </c>
    </row>
    <row r="631" spans="2:65" s="13" customFormat="1" ht="10.199999999999999">
      <c r="B631" s="153"/>
      <c r="D631" s="146" t="s">
        <v>159</v>
      </c>
      <c r="E631" s="154" t="s">
        <v>19</v>
      </c>
      <c r="F631" s="155" t="s">
        <v>161</v>
      </c>
      <c r="H631" s="156">
        <v>3.8540000000000001</v>
      </c>
      <c r="I631" s="157"/>
      <c r="L631" s="153"/>
      <c r="M631" s="158"/>
      <c r="T631" s="159"/>
      <c r="AT631" s="154" t="s">
        <v>159</v>
      </c>
      <c r="AU631" s="154" t="s">
        <v>155</v>
      </c>
      <c r="AV631" s="13" t="s">
        <v>154</v>
      </c>
      <c r="AW631" s="13" t="s">
        <v>36</v>
      </c>
      <c r="AX631" s="13" t="s">
        <v>84</v>
      </c>
      <c r="AY631" s="154" t="s">
        <v>147</v>
      </c>
    </row>
    <row r="632" spans="2:65" s="1" customFormat="1" ht="24.15" customHeight="1">
      <c r="B632" s="32"/>
      <c r="C632" s="128" t="s">
        <v>1059</v>
      </c>
      <c r="D632" s="128" t="s">
        <v>149</v>
      </c>
      <c r="E632" s="129" t="s">
        <v>1060</v>
      </c>
      <c r="F632" s="130" t="s">
        <v>1061</v>
      </c>
      <c r="G632" s="131" t="s">
        <v>91</v>
      </c>
      <c r="H632" s="132">
        <v>3.8540000000000001</v>
      </c>
      <c r="I632" s="133"/>
      <c r="J632" s="134">
        <f>ROUND(I632*H632,2)</f>
        <v>0</v>
      </c>
      <c r="K632" s="130" t="s">
        <v>19</v>
      </c>
      <c r="L632" s="32"/>
      <c r="M632" s="135" t="s">
        <v>19</v>
      </c>
      <c r="N632" s="136" t="s">
        <v>48</v>
      </c>
      <c r="P632" s="137">
        <f>O632*H632</f>
        <v>0</v>
      </c>
      <c r="Q632" s="137">
        <v>0</v>
      </c>
      <c r="R632" s="137">
        <f>Q632*H632</f>
        <v>0</v>
      </c>
      <c r="S632" s="137">
        <v>0</v>
      </c>
      <c r="T632" s="138">
        <f>S632*H632</f>
        <v>0</v>
      </c>
      <c r="AR632" s="139" t="s">
        <v>245</v>
      </c>
      <c r="AT632" s="139" t="s">
        <v>149</v>
      </c>
      <c r="AU632" s="139" t="s">
        <v>155</v>
      </c>
      <c r="AY632" s="17" t="s">
        <v>147</v>
      </c>
      <c r="BE632" s="140">
        <f>IF(N632="základní",J632,0)</f>
        <v>0</v>
      </c>
      <c r="BF632" s="140">
        <f>IF(N632="snížená",J632,0)</f>
        <v>0</v>
      </c>
      <c r="BG632" s="140">
        <f>IF(N632="zákl. přenesená",J632,0)</f>
        <v>0</v>
      </c>
      <c r="BH632" s="140">
        <f>IF(N632="sníž. přenesená",J632,0)</f>
        <v>0</v>
      </c>
      <c r="BI632" s="140">
        <f>IF(N632="nulová",J632,0)</f>
        <v>0</v>
      </c>
      <c r="BJ632" s="17" t="s">
        <v>155</v>
      </c>
      <c r="BK632" s="140">
        <f>ROUND(I632*H632,2)</f>
        <v>0</v>
      </c>
      <c r="BL632" s="17" t="s">
        <v>245</v>
      </c>
      <c r="BM632" s="139" t="s">
        <v>1062</v>
      </c>
    </row>
    <row r="633" spans="2:65" s="14" customFormat="1" ht="10.199999999999999">
      <c r="B633" s="160"/>
      <c r="D633" s="146" t="s">
        <v>159</v>
      </c>
      <c r="E633" s="161" t="s">
        <v>19</v>
      </c>
      <c r="F633" s="162" t="s">
        <v>1055</v>
      </c>
      <c r="H633" s="161" t="s">
        <v>19</v>
      </c>
      <c r="I633" s="163"/>
      <c r="L633" s="160"/>
      <c r="M633" s="164"/>
      <c r="T633" s="165"/>
      <c r="AT633" s="161" t="s">
        <v>159</v>
      </c>
      <c r="AU633" s="161" t="s">
        <v>155</v>
      </c>
      <c r="AV633" s="14" t="s">
        <v>84</v>
      </c>
      <c r="AW633" s="14" t="s">
        <v>36</v>
      </c>
      <c r="AX633" s="14" t="s">
        <v>76</v>
      </c>
      <c r="AY633" s="161" t="s">
        <v>147</v>
      </c>
    </row>
    <row r="634" spans="2:65" s="12" customFormat="1" ht="10.199999999999999">
      <c r="B634" s="145"/>
      <c r="D634" s="146" t="s">
        <v>159</v>
      </c>
      <c r="E634" s="147" t="s">
        <v>19</v>
      </c>
      <c r="F634" s="148" t="s">
        <v>1056</v>
      </c>
      <c r="H634" s="149">
        <v>0.871</v>
      </c>
      <c r="I634" s="150"/>
      <c r="L634" s="145"/>
      <c r="M634" s="151"/>
      <c r="T634" s="152"/>
      <c r="AT634" s="147" t="s">
        <v>159</v>
      </c>
      <c r="AU634" s="147" t="s">
        <v>155</v>
      </c>
      <c r="AV634" s="12" t="s">
        <v>155</v>
      </c>
      <c r="AW634" s="12" t="s">
        <v>36</v>
      </c>
      <c r="AX634" s="12" t="s">
        <v>76</v>
      </c>
      <c r="AY634" s="147" t="s">
        <v>147</v>
      </c>
    </row>
    <row r="635" spans="2:65" s="12" customFormat="1" ht="10.199999999999999">
      <c r="B635" s="145"/>
      <c r="D635" s="146" t="s">
        <v>159</v>
      </c>
      <c r="E635" s="147" t="s">
        <v>19</v>
      </c>
      <c r="F635" s="148" t="s">
        <v>1057</v>
      </c>
      <c r="H635" s="149">
        <v>1.778</v>
      </c>
      <c r="I635" s="150"/>
      <c r="L635" s="145"/>
      <c r="M635" s="151"/>
      <c r="T635" s="152"/>
      <c r="AT635" s="147" t="s">
        <v>159</v>
      </c>
      <c r="AU635" s="147" t="s">
        <v>155</v>
      </c>
      <c r="AV635" s="12" t="s">
        <v>155</v>
      </c>
      <c r="AW635" s="12" t="s">
        <v>36</v>
      </c>
      <c r="AX635" s="12" t="s">
        <v>76</v>
      </c>
      <c r="AY635" s="147" t="s">
        <v>147</v>
      </c>
    </row>
    <row r="636" spans="2:65" s="12" customFormat="1" ht="10.199999999999999">
      <c r="B636" s="145"/>
      <c r="D636" s="146" t="s">
        <v>159</v>
      </c>
      <c r="E636" s="147" t="s">
        <v>19</v>
      </c>
      <c r="F636" s="148" t="s">
        <v>1058</v>
      </c>
      <c r="H636" s="149">
        <v>1.2050000000000001</v>
      </c>
      <c r="I636" s="150"/>
      <c r="L636" s="145"/>
      <c r="M636" s="151"/>
      <c r="T636" s="152"/>
      <c r="AT636" s="147" t="s">
        <v>159</v>
      </c>
      <c r="AU636" s="147" t="s">
        <v>155</v>
      </c>
      <c r="AV636" s="12" t="s">
        <v>155</v>
      </c>
      <c r="AW636" s="12" t="s">
        <v>36</v>
      </c>
      <c r="AX636" s="12" t="s">
        <v>76</v>
      </c>
      <c r="AY636" s="147" t="s">
        <v>147</v>
      </c>
    </row>
    <row r="637" spans="2:65" s="13" customFormat="1" ht="10.199999999999999">
      <c r="B637" s="153"/>
      <c r="D637" s="146" t="s">
        <v>159</v>
      </c>
      <c r="E637" s="154" t="s">
        <v>19</v>
      </c>
      <c r="F637" s="155" t="s">
        <v>161</v>
      </c>
      <c r="H637" s="156">
        <v>3.8540000000000001</v>
      </c>
      <c r="I637" s="157"/>
      <c r="L637" s="153"/>
      <c r="M637" s="158"/>
      <c r="T637" s="159"/>
      <c r="AT637" s="154" t="s">
        <v>159</v>
      </c>
      <c r="AU637" s="154" t="s">
        <v>155</v>
      </c>
      <c r="AV637" s="13" t="s">
        <v>154</v>
      </c>
      <c r="AW637" s="13" t="s">
        <v>36</v>
      </c>
      <c r="AX637" s="13" t="s">
        <v>84</v>
      </c>
      <c r="AY637" s="154" t="s">
        <v>147</v>
      </c>
    </row>
    <row r="638" spans="2:65" s="1" customFormat="1" ht="37.799999999999997" customHeight="1">
      <c r="B638" s="32"/>
      <c r="C638" s="128" t="s">
        <v>1063</v>
      </c>
      <c r="D638" s="128" t="s">
        <v>149</v>
      </c>
      <c r="E638" s="129" t="s">
        <v>1064</v>
      </c>
      <c r="F638" s="130" t="s">
        <v>1065</v>
      </c>
      <c r="G638" s="131" t="s">
        <v>91</v>
      </c>
      <c r="H638" s="132">
        <v>3.8540000000000001</v>
      </c>
      <c r="I638" s="133"/>
      <c r="J638" s="134">
        <f>ROUND(I638*H638,2)</f>
        <v>0</v>
      </c>
      <c r="K638" s="130" t="s">
        <v>19</v>
      </c>
      <c r="L638" s="32"/>
      <c r="M638" s="135" t="s">
        <v>19</v>
      </c>
      <c r="N638" s="136" t="s">
        <v>48</v>
      </c>
      <c r="P638" s="137">
        <f>O638*H638</f>
        <v>0</v>
      </c>
      <c r="Q638" s="137">
        <v>3.08264E-5</v>
      </c>
      <c r="R638" s="137">
        <f>Q638*H638</f>
        <v>1.188049456E-4</v>
      </c>
      <c r="S638" s="137">
        <v>0</v>
      </c>
      <c r="T638" s="138">
        <f>S638*H638</f>
        <v>0</v>
      </c>
      <c r="AR638" s="139" t="s">
        <v>245</v>
      </c>
      <c r="AT638" s="139" t="s">
        <v>149</v>
      </c>
      <c r="AU638" s="139" t="s">
        <v>155</v>
      </c>
      <c r="AY638" s="17" t="s">
        <v>147</v>
      </c>
      <c r="BE638" s="140">
        <f>IF(N638="základní",J638,0)</f>
        <v>0</v>
      </c>
      <c r="BF638" s="140">
        <f>IF(N638="snížená",J638,0)</f>
        <v>0</v>
      </c>
      <c r="BG638" s="140">
        <f>IF(N638="zákl. přenesená",J638,0)</f>
        <v>0</v>
      </c>
      <c r="BH638" s="140">
        <f>IF(N638="sníž. přenesená",J638,0)</f>
        <v>0</v>
      </c>
      <c r="BI638" s="140">
        <f>IF(N638="nulová",J638,0)</f>
        <v>0</v>
      </c>
      <c r="BJ638" s="17" t="s">
        <v>155</v>
      </c>
      <c r="BK638" s="140">
        <f>ROUND(I638*H638,2)</f>
        <v>0</v>
      </c>
      <c r="BL638" s="17" t="s">
        <v>245</v>
      </c>
      <c r="BM638" s="139" t="s">
        <v>1066</v>
      </c>
    </row>
    <row r="639" spans="2:65" s="14" customFormat="1" ht="10.199999999999999">
      <c r="B639" s="160"/>
      <c r="D639" s="146" t="s">
        <v>159</v>
      </c>
      <c r="E639" s="161" t="s">
        <v>19</v>
      </c>
      <c r="F639" s="162" t="s">
        <v>1055</v>
      </c>
      <c r="H639" s="161" t="s">
        <v>19</v>
      </c>
      <c r="I639" s="163"/>
      <c r="L639" s="160"/>
      <c r="M639" s="164"/>
      <c r="T639" s="165"/>
      <c r="AT639" s="161" t="s">
        <v>159</v>
      </c>
      <c r="AU639" s="161" t="s">
        <v>155</v>
      </c>
      <c r="AV639" s="14" t="s">
        <v>84</v>
      </c>
      <c r="AW639" s="14" t="s">
        <v>36</v>
      </c>
      <c r="AX639" s="14" t="s">
        <v>76</v>
      </c>
      <c r="AY639" s="161" t="s">
        <v>147</v>
      </c>
    </row>
    <row r="640" spans="2:65" s="12" customFormat="1" ht="10.199999999999999">
      <c r="B640" s="145"/>
      <c r="D640" s="146" t="s">
        <v>159</v>
      </c>
      <c r="E640" s="147" t="s">
        <v>19</v>
      </c>
      <c r="F640" s="148" t="s">
        <v>1056</v>
      </c>
      <c r="H640" s="149">
        <v>0.871</v>
      </c>
      <c r="I640" s="150"/>
      <c r="L640" s="145"/>
      <c r="M640" s="151"/>
      <c r="T640" s="152"/>
      <c r="AT640" s="147" t="s">
        <v>159</v>
      </c>
      <c r="AU640" s="147" t="s">
        <v>155</v>
      </c>
      <c r="AV640" s="12" t="s">
        <v>155</v>
      </c>
      <c r="AW640" s="12" t="s">
        <v>36</v>
      </c>
      <c r="AX640" s="12" t="s">
        <v>76</v>
      </c>
      <c r="AY640" s="147" t="s">
        <v>147</v>
      </c>
    </row>
    <row r="641" spans="2:65" s="12" customFormat="1" ht="10.199999999999999">
      <c r="B641" s="145"/>
      <c r="D641" s="146" t="s">
        <v>159</v>
      </c>
      <c r="E641" s="147" t="s">
        <v>19</v>
      </c>
      <c r="F641" s="148" t="s">
        <v>1057</v>
      </c>
      <c r="H641" s="149">
        <v>1.778</v>
      </c>
      <c r="I641" s="150"/>
      <c r="L641" s="145"/>
      <c r="M641" s="151"/>
      <c r="T641" s="152"/>
      <c r="AT641" s="147" t="s">
        <v>159</v>
      </c>
      <c r="AU641" s="147" t="s">
        <v>155</v>
      </c>
      <c r="AV641" s="12" t="s">
        <v>155</v>
      </c>
      <c r="AW641" s="12" t="s">
        <v>36</v>
      </c>
      <c r="AX641" s="12" t="s">
        <v>76</v>
      </c>
      <c r="AY641" s="147" t="s">
        <v>147</v>
      </c>
    </row>
    <row r="642" spans="2:65" s="12" customFormat="1" ht="10.199999999999999">
      <c r="B642" s="145"/>
      <c r="D642" s="146" t="s">
        <v>159</v>
      </c>
      <c r="E642" s="147" t="s">
        <v>19</v>
      </c>
      <c r="F642" s="148" t="s">
        <v>1058</v>
      </c>
      <c r="H642" s="149">
        <v>1.2050000000000001</v>
      </c>
      <c r="I642" s="150"/>
      <c r="L642" s="145"/>
      <c r="M642" s="151"/>
      <c r="T642" s="152"/>
      <c r="AT642" s="147" t="s">
        <v>159</v>
      </c>
      <c r="AU642" s="147" t="s">
        <v>155</v>
      </c>
      <c r="AV642" s="12" t="s">
        <v>155</v>
      </c>
      <c r="AW642" s="12" t="s">
        <v>36</v>
      </c>
      <c r="AX642" s="12" t="s">
        <v>76</v>
      </c>
      <c r="AY642" s="147" t="s">
        <v>147</v>
      </c>
    </row>
    <row r="643" spans="2:65" s="13" customFormat="1" ht="10.199999999999999">
      <c r="B643" s="153"/>
      <c r="D643" s="146" t="s">
        <v>159</v>
      </c>
      <c r="E643" s="154" t="s">
        <v>19</v>
      </c>
      <c r="F643" s="155" t="s">
        <v>161</v>
      </c>
      <c r="H643" s="156">
        <v>3.8540000000000001</v>
      </c>
      <c r="I643" s="157"/>
      <c r="L643" s="153"/>
      <c r="M643" s="158"/>
      <c r="T643" s="159"/>
      <c r="AT643" s="154" t="s">
        <v>159</v>
      </c>
      <c r="AU643" s="154" t="s">
        <v>155</v>
      </c>
      <c r="AV643" s="13" t="s">
        <v>154</v>
      </c>
      <c r="AW643" s="13" t="s">
        <v>36</v>
      </c>
      <c r="AX643" s="13" t="s">
        <v>84</v>
      </c>
      <c r="AY643" s="154" t="s">
        <v>147</v>
      </c>
    </row>
    <row r="644" spans="2:65" s="1" customFormat="1" ht="24.15" customHeight="1">
      <c r="B644" s="32"/>
      <c r="C644" s="128" t="s">
        <v>1067</v>
      </c>
      <c r="D644" s="128" t="s">
        <v>149</v>
      </c>
      <c r="E644" s="129" t="s">
        <v>1068</v>
      </c>
      <c r="F644" s="130" t="s">
        <v>1069</v>
      </c>
      <c r="G644" s="131" t="s">
        <v>91</v>
      </c>
      <c r="H644" s="132">
        <v>3.8540000000000001</v>
      </c>
      <c r="I644" s="133"/>
      <c r="J644" s="134">
        <f>ROUND(I644*H644,2)</f>
        <v>0</v>
      </c>
      <c r="K644" s="130" t="s">
        <v>19</v>
      </c>
      <c r="L644" s="32"/>
      <c r="M644" s="135" t="s">
        <v>19</v>
      </c>
      <c r="N644" s="136" t="s">
        <v>48</v>
      </c>
      <c r="P644" s="137">
        <f>O644*H644</f>
        <v>0</v>
      </c>
      <c r="Q644" s="137">
        <v>1.6699999999999999E-4</v>
      </c>
      <c r="R644" s="137">
        <f>Q644*H644</f>
        <v>6.4361799999999999E-4</v>
      </c>
      <c r="S644" s="137">
        <v>0</v>
      </c>
      <c r="T644" s="138">
        <f>S644*H644</f>
        <v>0</v>
      </c>
      <c r="AR644" s="139" t="s">
        <v>245</v>
      </c>
      <c r="AT644" s="139" t="s">
        <v>149</v>
      </c>
      <c r="AU644" s="139" t="s">
        <v>155</v>
      </c>
      <c r="AY644" s="17" t="s">
        <v>147</v>
      </c>
      <c r="BE644" s="140">
        <f>IF(N644="základní",J644,0)</f>
        <v>0</v>
      </c>
      <c r="BF644" s="140">
        <f>IF(N644="snížená",J644,0)</f>
        <v>0</v>
      </c>
      <c r="BG644" s="140">
        <f>IF(N644="zákl. přenesená",J644,0)</f>
        <v>0</v>
      </c>
      <c r="BH644" s="140">
        <f>IF(N644="sníž. přenesená",J644,0)</f>
        <v>0</v>
      </c>
      <c r="BI644" s="140">
        <f>IF(N644="nulová",J644,0)</f>
        <v>0</v>
      </c>
      <c r="BJ644" s="17" t="s">
        <v>155</v>
      </c>
      <c r="BK644" s="140">
        <f>ROUND(I644*H644,2)</f>
        <v>0</v>
      </c>
      <c r="BL644" s="17" t="s">
        <v>245</v>
      </c>
      <c r="BM644" s="139" t="s">
        <v>1070</v>
      </c>
    </row>
    <row r="645" spans="2:65" s="14" customFormat="1" ht="10.199999999999999">
      <c r="B645" s="160"/>
      <c r="D645" s="146" t="s">
        <v>159</v>
      </c>
      <c r="E645" s="161" t="s">
        <v>19</v>
      </c>
      <c r="F645" s="162" t="s">
        <v>1055</v>
      </c>
      <c r="H645" s="161" t="s">
        <v>19</v>
      </c>
      <c r="I645" s="163"/>
      <c r="L645" s="160"/>
      <c r="M645" s="164"/>
      <c r="T645" s="165"/>
      <c r="AT645" s="161" t="s">
        <v>159</v>
      </c>
      <c r="AU645" s="161" t="s">
        <v>155</v>
      </c>
      <c r="AV645" s="14" t="s">
        <v>84</v>
      </c>
      <c r="AW645" s="14" t="s">
        <v>36</v>
      </c>
      <c r="AX645" s="14" t="s">
        <v>76</v>
      </c>
      <c r="AY645" s="161" t="s">
        <v>147</v>
      </c>
    </row>
    <row r="646" spans="2:65" s="12" customFormat="1" ht="10.199999999999999">
      <c r="B646" s="145"/>
      <c r="D646" s="146" t="s">
        <v>159</v>
      </c>
      <c r="E646" s="147" t="s">
        <v>19</v>
      </c>
      <c r="F646" s="148" t="s">
        <v>1056</v>
      </c>
      <c r="H646" s="149">
        <v>0.871</v>
      </c>
      <c r="I646" s="150"/>
      <c r="L646" s="145"/>
      <c r="M646" s="151"/>
      <c r="T646" s="152"/>
      <c r="AT646" s="147" t="s">
        <v>159</v>
      </c>
      <c r="AU646" s="147" t="s">
        <v>155</v>
      </c>
      <c r="AV646" s="12" t="s">
        <v>155</v>
      </c>
      <c r="AW646" s="12" t="s">
        <v>36</v>
      </c>
      <c r="AX646" s="12" t="s">
        <v>76</v>
      </c>
      <c r="AY646" s="147" t="s">
        <v>147</v>
      </c>
    </row>
    <row r="647" spans="2:65" s="12" customFormat="1" ht="10.199999999999999">
      <c r="B647" s="145"/>
      <c r="D647" s="146" t="s">
        <v>159</v>
      </c>
      <c r="E647" s="147" t="s">
        <v>19</v>
      </c>
      <c r="F647" s="148" t="s">
        <v>1057</v>
      </c>
      <c r="H647" s="149">
        <v>1.778</v>
      </c>
      <c r="I647" s="150"/>
      <c r="L647" s="145"/>
      <c r="M647" s="151"/>
      <c r="T647" s="152"/>
      <c r="AT647" s="147" t="s">
        <v>159</v>
      </c>
      <c r="AU647" s="147" t="s">
        <v>155</v>
      </c>
      <c r="AV647" s="12" t="s">
        <v>155</v>
      </c>
      <c r="AW647" s="12" t="s">
        <v>36</v>
      </c>
      <c r="AX647" s="12" t="s">
        <v>76</v>
      </c>
      <c r="AY647" s="147" t="s">
        <v>147</v>
      </c>
    </row>
    <row r="648" spans="2:65" s="12" customFormat="1" ht="10.199999999999999">
      <c r="B648" s="145"/>
      <c r="D648" s="146" t="s">
        <v>159</v>
      </c>
      <c r="E648" s="147" t="s">
        <v>19</v>
      </c>
      <c r="F648" s="148" t="s">
        <v>1058</v>
      </c>
      <c r="H648" s="149">
        <v>1.2050000000000001</v>
      </c>
      <c r="I648" s="150"/>
      <c r="L648" s="145"/>
      <c r="M648" s="151"/>
      <c r="T648" s="152"/>
      <c r="AT648" s="147" t="s">
        <v>159</v>
      </c>
      <c r="AU648" s="147" t="s">
        <v>155</v>
      </c>
      <c r="AV648" s="12" t="s">
        <v>155</v>
      </c>
      <c r="AW648" s="12" t="s">
        <v>36</v>
      </c>
      <c r="AX648" s="12" t="s">
        <v>76</v>
      </c>
      <c r="AY648" s="147" t="s">
        <v>147</v>
      </c>
    </row>
    <row r="649" spans="2:65" s="13" customFormat="1" ht="10.199999999999999">
      <c r="B649" s="153"/>
      <c r="D649" s="146" t="s">
        <v>159</v>
      </c>
      <c r="E649" s="154" t="s">
        <v>19</v>
      </c>
      <c r="F649" s="155" t="s">
        <v>161</v>
      </c>
      <c r="H649" s="156">
        <v>3.8540000000000001</v>
      </c>
      <c r="I649" s="157"/>
      <c r="L649" s="153"/>
      <c r="M649" s="158"/>
      <c r="T649" s="159"/>
      <c r="AT649" s="154" t="s">
        <v>159</v>
      </c>
      <c r="AU649" s="154" t="s">
        <v>155</v>
      </c>
      <c r="AV649" s="13" t="s">
        <v>154</v>
      </c>
      <c r="AW649" s="13" t="s">
        <v>36</v>
      </c>
      <c r="AX649" s="13" t="s">
        <v>84</v>
      </c>
      <c r="AY649" s="154" t="s">
        <v>147</v>
      </c>
    </row>
    <row r="650" spans="2:65" s="1" customFormat="1" ht="24.15" customHeight="1">
      <c r="B650" s="32"/>
      <c r="C650" s="128" t="s">
        <v>1071</v>
      </c>
      <c r="D650" s="128" t="s">
        <v>149</v>
      </c>
      <c r="E650" s="129" t="s">
        <v>1072</v>
      </c>
      <c r="F650" s="130" t="s">
        <v>1073</v>
      </c>
      <c r="G650" s="131" t="s">
        <v>91</v>
      </c>
      <c r="H650" s="132">
        <v>3.8540000000000001</v>
      </c>
      <c r="I650" s="133"/>
      <c r="J650" s="134">
        <f>ROUND(I650*H650,2)</f>
        <v>0</v>
      </c>
      <c r="K650" s="130" t="s">
        <v>19</v>
      </c>
      <c r="L650" s="32"/>
      <c r="M650" s="135" t="s">
        <v>19</v>
      </c>
      <c r="N650" s="136" t="s">
        <v>48</v>
      </c>
      <c r="P650" s="137">
        <f>O650*H650</f>
        <v>0</v>
      </c>
      <c r="Q650" s="137">
        <v>1.6699999999999999E-4</v>
      </c>
      <c r="R650" s="137">
        <f>Q650*H650</f>
        <v>6.4361799999999999E-4</v>
      </c>
      <c r="S650" s="137">
        <v>0</v>
      </c>
      <c r="T650" s="138">
        <f>S650*H650</f>
        <v>0</v>
      </c>
      <c r="AR650" s="139" t="s">
        <v>245</v>
      </c>
      <c r="AT650" s="139" t="s">
        <v>149</v>
      </c>
      <c r="AU650" s="139" t="s">
        <v>155</v>
      </c>
      <c r="AY650" s="17" t="s">
        <v>147</v>
      </c>
      <c r="BE650" s="140">
        <f>IF(N650="základní",J650,0)</f>
        <v>0</v>
      </c>
      <c r="BF650" s="140">
        <f>IF(N650="snížená",J650,0)</f>
        <v>0</v>
      </c>
      <c r="BG650" s="140">
        <f>IF(N650="zákl. přenesená",J650,0)</f>
        <v>0</v>
      </c>
      <c r="BH650" s="140">
        <f>IF(N650="sníž. přenesená",J650,0)</f>
        <v>0</v>
      </c>
      <c r="BI650" s="140">
        <f>IF(N650="nulová",J650,0)</f>
        <v>0</v>
      </c>
      <c r="BJ650" s="17" t="s">
        <v>155</v>
      </c>
      <c r="BK650" s="140">
        <f>ROUND(I650*H650,2)</f>
        <v>0</v>
      </c>
      <c r="BL650" s="17" t="s">
        <v>245</v>
      </c>
      <c r="BM650" s="139" t="s">
        <v>1074</v>
      </c>
    </row>
    <row r="651" spans="2:65" s="14" customFormat="1" ht="10.199999999999999">
      <c r="B651" s="160"/>
      <c r="D651" s="146" t="s">
        <v>159</v>
      </c>
      <c r="E651" s="161" t="s">
        <v>19</v>
      </c>
      <c r="F651" s="162" t="s">
        <v>1055</v>
      </c>
      <c r="H651" s="161" t="s">
        <v>19</v>
      </c>
      <c r="I651" s="163"/>
      <c r="L651" s="160"/>
      <c r="M651" s="164"/>
      <c r="T651" s="165"/>
      <c r="AT651" s="161" t="s">
        <v>159</v>
      </c>
      <c r="AU651" s="161" t="s">
        <v>155</v>
      </c>
      <c r="AV651" s="14" t="s">
        <v>84</v>
      </c>
      <c r="AW651" s="14" t="s">
        <v>36</v>
      </c>
      <c r="AX651" s="14" t="s">
        <v>76</v>
      </c>
      <c r="AY651" s="161" t="s">
        <v>147</v>
      </c>
    </row>
    <row r="652" spans="2:65" s="12" customFormat="1" ht="10.199999999999999">
      <c r="B652" s="145"/>
      <c r="D652" s="146" t="s">
        <v>159</v>
      </c>
      <c r="E652" s="147" t="s">
        <v>19</v>
      </c>
      <c r="F652" s="148" t="s">
        <v>1056</v>
      </c>
      <c r="H652" s="149">
        <v>0.871</v>
      </c>
      <c r="I652" s="150"/>
      <c r="L652" s="145"/>
      <c r="M652" s="151"/>
      <c r="T652" s="152"/>
      <c r="AT652" s="147" t="s">
        <v>159</v>
      </c>
      <c r="AU652" s="147" t="s">
        <v>155</v>
      </c>
      <c r="AV652" s="12" t="s">
        <v>155</v>
      </c>
      <c r="AW652" s="12" t="s">
        <v>36</v>
      </c>
      <c r="AX652" s="12" t="s">
        <v>76</v>
      </c>
      <c r="AY652" s="147" t="s">
        <v>147</v>
      </c>
    </row>
    <row r="653" spans="2:65" s="12" customFormat="1" ht="10.199999999999999">
      <c r="B653" s="145"/>
      <c r="D653" s="146" t="s">
        <v>159</v>
      </c>
      <c r="E653" s="147" t="s">
        <v>19</v>
      </c>
      <c r="F653" s="148" t="s">
        <v>1057</v>
      </c>
      <c r="H653" s="149">
        <v>1.778</v>
      </c>
      <c r="I653" s="150"/>
      <c r="L653" s="145"/>
      <c r="M653" s="151"/>
      <c r="T653" s="152"/>
      <c r="AT653" s="147" t="s">
        <v>159</v>
      </c>
      <c r="AU653" s="147" t="s">
        <v>155</v>
      </c>
      <c r="AV653" s="12" t="s">
        <v>155</v>
      </c>
      <c r="AW653" s="12" t="s">
        <v>36</v>
      </c>
      <c r="AX653" s="12" t="s">
        <v>76</v>
      </c>
      <c r="AY653" s="147" t="s">
        <v>147</v>
      </c>
    </row>
    <row r="654" spans="2:65" s="12" customFormat="1" ht="10.199999999999999">
      <c r="B654" s="145"/>
      <c r="D654" s="146" t="s">
        <v>159</v>
      </c>
      <c r="E654" s="147" t="s">
        <v>19</v>
      </c>
      <c r="F654" s="148" t="s">
        <v>1058</v>
      </c>
      <c r="H654" s="149">
        <v>1.2050000000000001</v>
      </c>
      <c r="I654" s="150"/>
      <c r="L654" s="145"/>
      <c r="M654" s="151"/>
      <c r="T654" s="152"/>
      <c r="AT654" s="147" t="s">
        <v>159</v>
      </c>
      <c r="AU654" s="147" t="s">
        <v>155</v>
      </c>
      <c r="AV654" s="12" t="s">
        <v>155</v>
      </c>
      <c r="AW654" s="12" t="s">
        <v>36</v>
      </c>
      <c r="AX654" s="12" t="s">
        <v>76</v>
      </c>
      <c r="AY654" s="147" t="s">
        <v>147</v>
      </c>
    </row>
    <row r="655" spans="2:65" s="13" customFormat="1" ht="10.199999999999999">
      <c r="B655" s="153"/>
      <c r="D655" s="146" t="s">
        <v>159</v>
      </c>
      <c r="E655" s="154" t="s">
        <v>19</v>
      </c>
      <c r="F655" s="155" t="s">
        <v>161</v>
      </c>
      <c r="H655" s="156">
        <v>3.8540000000000001</v>
      </c>
      <c r="I655" s="157"/>
      <c r="L655" s="153"/>
      <c r="M655" s="158"/>
      <c r="T655" s="159"/>
      <c r="AT655" s="154" t="s">
        <v>159</v>
      </c>
      <c r="AU655" s="154" t="s">
        <v>155</v>
      </c>
      <c r="AV655" s="13" t="s">
        <v>154</v>
      </c>
      <c r="AW655" s="13" t="s">
        <v>36</v>
      </c>
      <c r="AX655" s="13" t="s">
        <v>84</v>
      </c>
      <c r="AY655" s="154" t="s">
        <v>147</v>
      </c>
    </row>
    <row r="656" spans="2:65" s="1" customFormat="1" ht="37.799999999999997" customHeight="1">
      <c r="B656" s="32"/>
      <c r="C656" s="128" t="s">
        <v>1075</v>
      </c>
      <c r="D656" s="128" t="s">
        <v>149</v>
      </c>
      <c r="E656" s="129" t="s">
        <v>1076</v>
      </c>
      <c r="F656" s="130" t="s">
        <v>1077</v>
      </c>
      <c r="G656" s="131" t="s">
        <v>175</v>
      </c>
      <c r="H656" s="132">
        <v>7</v>
      </c>
      <c r="I656" s="133"/>
      <c r="J656" s="134">
        <f>ROUND(I656*H656,2)</f>
        <v>0</v>
      </c>
      <c r="K656" s="130" t="s">
        <v>19</v>
      </c>
      <c r="L656" s="32"/>
      <c r="M656" s="135" t="s">
        <v>19</v>
      </c>
      <c r="N656" s="136" t="s">
        <v>48</v>
      </c>
      <c r="P656" s="137">
        <f>O656*H656</f>
        <v>0</v>
      </c>
      <c r="Q656" s="137">
        <v>1.8640000000000001E-5</v>
      </c>
      <c r="R656" s="137">
        <f>Q656*H656</f>
        <v>1.3048000000000001E-4</v>
      </c>
      <c r="S656" s="137">
        <v>0</v>
      </c>
      <c r="T656" s="138">
        <f>S656*H656</f>
        <v>0</v>
      </c>
      <c r="AR656" s="139" t="s">
        <v>245</v>
      </c>
      <c r="AT656" s="139" t="s">
        <v>149</v>
      </c>
      <c r="AU656" s="139" t="s">
        <v>155</v>
      </c>
      <c r="AY656" s="17" t="s">
        <v>147</v>
      </c>
      <c r="BE656" s="140">
        <f>IF(N656="základní",J656,0)</f>
        <v>0</v>
      </c>
      <c r="BF656" s="140">
        <f>IF(N656="snížená",J656,0)</f>
        <v>0</v>
      </c>
      <c r="BG656" s="140">
        <f>IF(N656="zákl. přenesená",J656,0)</f>
        <v>0</v>
      </c>
      <c r="BH656" s="140">
        <f>IF(N656="sníž. přenesená",J656,0)</f>
        <v>0</v>
      </c>
      <c r="BI656" s="140">
        <f>IF(N656="nulová",J656,0)</f>
        <v>0</v>
      </c>
      <c r="BJ656" s="17" t="s">
        <v>155</v>
      </c>
      <c r="BK656" s="140">
        <f>ROUND(I656*H656,2)</f>
        <v>0</v>
      </c>
      <c r="BL656" s="17" t="s">
        <v>245</v>
      </c>
      <c r="BM656" s="139" t="s">
        <v>1078</v>
      </c>
    </row>
    <row r="657" spans="2:65" s="12" customFormat="1" ht="10.199999999999999">
      <c r="B657" s="145"/>
      <c r="D657" s="146" t="s">
        <v>159</v>
      </c>
      <c r="E657" s="147" t="s">
        <v>19</v>
      </c>
      <c r="F657" s="148" t="s">
        <v>194</v>
      </c>
      <c r="H657" s="149">
        <v>7</v>
      </c>
      <c r="I657" s="150"/>
      <c r="L657" s="145"/>
      <c r="M657" s="151"/>
      <c r="T657" s="152"/>
      <c r="AT657" s="147" t="s">
        <v>159</v>
      </c>
      <c r="AU657" s="147" t="s">
        <v>155</v>
      </c>
      <c r="AV657" s="12" t="s">
        <v>155</v>
      </c>
      <c r="AW657" s="12" t="s">
        <v>36</v>
      </c>
      <c r="AX657" s="12" t="s">
        <v>76</v>
      </c>
      <c r="AY657" s="147" t="s">
        <v>147</v>
      </c>
    </row>
    <row r="658" spans="2:65" s="13" customFormat="1" ht="10.199999999999999">
      <c r="B658" s="153"/>
      <c r="D658" s="146" t="s">
        <v>159</v>
      </c>
      <c r="E658" s="154" t="s">
        <v>19</v>
      </c>
      <c r="F658" s="155" t="s">
        <v>161</v>
      </c>
      <c r="H658" s="156">
        <v>7</v>
      </c>
      <c r="I658" s="157"/>
      <c r="L658" s="153"/>
      <c r="M658" s="158"/>
      <c r="T658" s="159"/>
      <c r="AT658" s="154" t="s">
        <v>159</v>
      </c>
      <c r="AU658" s="154" t="s">
        <v>155</v>
      </c>
      <c r="AV658" s="13" t="s">
        <v>154</v>
      </c>
      <c r="AW658" s="13" t="s">
        <v>36</v>
      </c>
      <c r="AX658" s="13" t="s">
        <v>84</v>
      </c>
      <c r="AY658" s="154" t="s">
        <v>147</v>
      </c>
    </row>
    <row r="659" spans="2:65" s="1" customFormat="1" ht="24.15" customHeight="1">
      <c r="B659" s="32"/>
      <c r="C659" s="128" t="s">
        <v>1079</v>
      </c>
      <c r="D659" s="128" t="s">
        <v>149</v>
      </c>
      <c r="E659" s="129" t="s">
        <v>1080</v>
      </c>
      <c r="F659" s="130" t="s">
        <v>1081</v>
      </c>
      <c r="G659" s="131" t="s">
        <v>175</v>
      </c>
      <c r="H659" s="132">
        <v>7</v>
      </c>
      <c r="I659" s="133"/>
      <c r="J659" s="134">
        <f>ROUND(I659*H659,2)</f>
        <v>0</v>
      </c>
      <c r="K659" s="130" t="s">
        <v>19</v>
      </c>
      <c r="L659" s="32"/>
      <c r="M659" s="135" t="s">
        <v>19</v>
      </c>
      <c r="N659" s="136" t="s">
        <v>48</v>
      </c>
      <c r="P659" s="137">
        <f>O659*H659</f>
        <v>0</v>
      </c>
      <c r="Q659" s="137">
        <v>3.0150000000000001E-5</v>
      </c>
      <c r="R659" s="137">
        <f>Q659*H659</f>
        <v>2.1105000000000001E-4</v>
      </c>
      <c r="S659" s="137">
        <v>0</v>
      </c>
      <c r="T659" s="138">
        <f>S659*H659</f>
        <v>0</v>
      </c>
      <c r="AR659" s="139" t="s">
        <v>245</v>
      </c>
      <c r="AT659" s="139" t="s">
        <v>149</v>
      </c>
      <c r="AU659" s="139" t="s">
        <v>155</v>
      </c>
      <c r="AY659" s="17" t="s">
        <v>147</v>
      </c>
      <c r="BE659" s="140">
        <f>IF(N659="základní",J659,0)</f>
        <v>0</v>
      </c>
      <c r="BF659" s="140">
        <f>IF(N659="snížená",J659,0)</f>
        <v>0</v>
      </c>
      <c r="BG659" s="140">
        <f>IF(N659="zákl. přenesená",J659,0)</f>
        <v>0</v>
      </c>
      <c r="BH659" s="140">
        <f>IF(N659="sníž. přenesená",J659,0)</f>
        <v>0</v>
      </c>
      <c r="BI659" s="140">
        <f>IF(N659="nulová",J659,0)</f>
        <v>0</v>
      </c>
      <c r="BJ659" s="17" t="s">
        <v>155</v>
      </c>
      <c r="BK659" s="140">
        <f>ROUND(I659*H659,2)</f>
        <v>0</v>
      </c>
      <c r="BL659" s="17" t="s">
        <v>245</v>
      </c>
      <c r="BM659" s="139" t="s">
        <v>1082</v>
      </c>
    </row>
    <row r="660" spans="2:65" s="12" customFormat="1" ht="10.199999999999999">
      <c r="B660" s="145"/>
      <c r="D660" s="146" t="s">
        <v>159</v>
      </c>
      <c r="E660" s="147" t="s">
        <v>19</v>
      </c>
      <c r="F660" s="148" t="s">
        <v>194</v>
      </c>
      <c r="H660" s="149">
        <v>7</v>
      </c>
      <c r="I660" s="150"/>
      <c r="L660" s="145"/>
      <c r="M660" s="151"/>
      <c r="T660" s="152"/>
      <c r="AT660" s="147" t="s">
        <v>159</v>
      </c>
      <c r="AU660" s="147" t="s">
        <v>155</v>
      </c>
      <c r="AV660" s="12" t="s">
        <v>155</v>
      </c>
      <c r="AW660" s="12" t="s">
        <v>36</v>
      </c>
      <c r="AX660" s="12" t="s">
        <v>76</v>
      </c>
      <c r="AY660" s="147" t="s">
        <v>147</v>
      </c>
    </row>
    <row r="661" spans="2:65" s="13" customFormat="1" ht="10.199999999999999">
      <c r="B661" s="153"/>
      <c r="D661" s="146" t="s">
        <v>159</v>
      </c>
      <c r="E661" s="154" t="s">
        <v>19</v>
      </c>
      <c r="F661" s="155" t="s">
        <v>161</v>
      </c>
      <c r="H661" s="156">
        <v>7</v>
      </c>
      <c r="I661" s="157"/>
      <c r="L661" s="153"/>
      <c r="M661" s="158"/>
      <c r="T661" s="159"/>
      <c r="AT661" s="154" t="s">
        <v>159</v>
      </c>
      <c r="AU661" s="154" t="s">
        <v>155</v>
      </c>
      <c r="AV661" s="13" t="s">
        <v>154</v>
      </c>
      <c r="AW661" s="13" t="s">
        <v>36</v>
      </c>
      <c r="AX661" s="13" t="s">
        <v>84</v>
      </c>
      <c r="AY661" s="154" t="s">
        <v>147</v>
      </c>
    </row>
    <row r="662" spans="2:65" s="1" customFormat="1" ht="33" customHeight="1">
      <c r="B662" s="32"/>
      <c r="C662" s="128" t="s">
        <v>1083</v>
      </c>
      <c r="D662" s="128" t="s">
        <v>149</v>
      </c>
      <c r="E662" s="129" t="s">
        <v>1084</v>
      </c>
      <c r="F662" s="130" t="s">
        <v>1085</v>
      </c>
      <c r="G662" s="131" t="s">
        <v>175</v>
      </c>
      <c r="H662" s="132">
        <v>7</v>
      </c>
      <c r="I662" s="133"/>
      <c r="J662" s="134">
        <f>ROUND(I662*H662,2)</f>
        <v>0</v>
      </c>
      <c r="K662" s="130" t="s">
        <v>19</v>
      </c>
      <c r="L662" s="32"/>
      <c r="M662" s="135" t="s">
        <v>19</v>
      </c>
      <c r="N662" s="136" t="s">
        <v>48</v>
      </c>
      <c r="P662" s="137">
        <f>O662*H662</f>
        <v>0</v>
      </c>
      <c r="Q662" s="137">
        <v>2.9790000000000001E-5</v>
      </c>
      <c r="R662" s="137">
        <f>Q662*H662</f>
        <v>2.0853000000000001E-4</v>
      </c>
      <c r="S662" s="137">
        <v>0</v>
      </c>
      <c r="T662" s="138">
        <f>S662*H662</f>
        <v>0</v>
      </c>
      <c r="AR662" s="139" t="s">
        <v>245</v>
      </c>
      <c r="AT662" s="139" t="s">
        <v>149</v>
      </c>
      <c r="AU662" s="139" t="s">
        <v>155</v>
      </c>
      <c r="AY662" s="17" t="s">
        <v>147</v>
      </c>
      <c r="BE662" s="140">
        <f>IF(N662="základní",J662,0)</f>
        <v>0</v>
      </c>
      <c r="BF662" s="140">
        <f>IF(N662="snížená",J662,0)</f>
        <v>0</v>
      </c>
      <c r="BG662" s="140">
        <f>IF(N662="zákl. přenesená",J662,0)</f>
        <v>0</v>
      </c>
      <c r="BH662" s="140">
        <f>IF(N662="sníž. přenesená",J662,0)</f>
        <v>0</v>
      </c>
      <c r="BI662" s="140">
        <f>IF(N662="nulová",J662,0)</f>
        <v>0</v>
      </c>
      <c r="BJ662" s="17" t="s">
        <v>155</v>
      </c>
      <c r="BK662" s="140">
        <f>ROUND(I662*H662,2)</f>
        <v>0</v>
      </c>
      <c r="BL662" s="17" t="s">
        <v>245</v>
      </c>
      <c r="BM662" s="139" t="s">
        <v>1086</v>
      </c>
    </row>
    <row r="663" spans="2:65" s="12" customFormat="1" ht="10.199999999999999">
      <c r="B663" s="145"/>
      <c r="D663" s="146" t="s">
        <v>159</v>
      </c>
      <c r="E663" s="147" t="s">
        <v>19</v>
      </c>
      <c r="F663" s="148" t="s">
        <v>194</v>
      </c>
      <c r="H663" s="149">
        <v>7</v>
      </c>
      <c r="I663" s="150"/>
      <c r="L663" s="145"/>
      <c r="M663" s="151"/>
      <c r="T663" s="152"/>
      <c r="AT663" s="147" t="s">
        <v>159</v>
      </c>
      <c r="AU663" s="147" t="s">
        <v>155</v>
      </c>
      <c r="AV663" s="12" t="s">
        <v>155</v>
      </c>
      <c r="AW663" s="12" t="s">
        <v>36</v>
      </c>
      <c r="AX663" s="12" t="s">
        <v>76</v>
      </c>
      <c r="AY663" s="147" t="s">
        <v>147</v>
      </c>
    </row>
    <row r="664" spans="2:65" s="13" customFormat="1" ht="10.199999999999999">
      <c r="B664" s="153"/>
      <c r="D664" s="146" t="s">
        <v>159</v>
      </c>
      <c r="E664" s="154" t="s">
        <v>19</v>
      </c>
      <c r="F664" s="155" t="s">
        <v>161</v>
      </c>
      <c r="H664" s="156">
        <v>7</v>
      </c>
      <c r="I664" s="157"/>
      <c r="L664" s="153"/>
      <c r="M664" s="158"/>
      <c r="T664" s="159"/>
      <c r="AT664" s="154" t="s">
        <v>159</v>
      </c>
      <c r="AU664" s="154" t="s">
        <v>155</v>
      </c>
      <c r="AV664" s="13" t="s">
        <v>154</v>
      </c>
      <c r="AW664" s="13" t="s">
        <v>36</v>
      </c>
      <c r="AX664" s="13" t="s">
        <v>84</v>
      </c>
      <c r="AY664" s="154" t="s">
        <v>147</v>
      </c>
    </row>
    <row r="665" spans="2:65" s="1" customFormat="1" ht="24.15" customHeight="1">
      <c r="B665" s="32"/>
      <c r="C665" s="128" t="s">
        <v>1087</v>
      </c>
      <c r="D665" s="128" t="s">
        <v>149</v>
      </c>
      <c r="E665" s="129" t="s">
        <v>1088</v>
      </c>
      <c r="F665" s="130" t="s">
        <v>1089</v>
      </c>
      <c r="G665" s="131" t="s">
        <v>91</v>
      </c>
      <c r="H665" s="132">
        <v>50.34</v>
      </c>
      <c r="I665" s="133"/>
      <c r="J665" s="134">
        <f>ROUND(I665*H665,2)</f>
        <v>0</v>
      </c>
      <c r="K665" s="130" t="s">
        <v>19</v>
      </c>
      <c r="L665" s="32"/>
      <c r="M665" s="135" t="s">
        <v>19</v>
      </c>
      <c r="N665" s="136" t="s">
        <v>48</v>
      </c>
      <c r="P665" s="137">
        <f>O665*H665</f>
        <v>0</v>
      </c>
      <c r="Q665" s="137">
        <v>0</v>
      </c>
      <c r="R665" s="137">
        <f>Q665*H665</f>
        <v>0</v>
      </c>
      <c r="S665" s="137">
        <v>3.0000000000000001E-5</v>
      </c>
      <c r="T665" s="138">
        <f>S665*H665</f>
        <v>1.5102000000000002E-3</v>
      </c>
      <c r="AR665" s="139" t="s">
        <v>245</v>
      </c>
      <c r="AT665" s="139" t="s">
        <v>149</v>
      </c>
      <c r="AU665" s="139" t="s">
        <v>155</v>
      </c>
      <c r="AY665" s="17" t="s">
        <v>147</v>
      </c>
      <c r="BE665" s="140">
        <f>IF(N665="základní",J665,0)</f>
        <v>0</v>
      </c>
      <c r="BF665" s="140">
        <f>IF(N665="snížená",J665,0)</f>
        <v>0</v>
      </c>
      <c r="BG665" s="140">
        <f>IF(N665="zákl. přenesená",J665,0)</f>
        <v>0</v>
      </c>
      <c r="BH665" s="140">
        <f>IF(N665="sníž. přenesená",J665,0)</f>
        <v>0</v>
      </c>
      <c r="BI665" s="140">
        <f>IF(N665="nulová",J665,0)</f>
        <v>0</v>
      </c>
      <c r="BJ665" s="17" t="s">
        <v>155</v>
      </c>
      <c r="BK665" s="140">
        <f>ROUND(I665*H665,2)</f>
        <v>0</v>
      </c>
      <c r="BL665" s="17" t="s">
        <v>245</v>
      </c>
      <c r="BM665" s="139" t="s">
        <v>1090</v>
      </c>
    </row>
    <row r="666" spans="2:65" s="14" customFormat="1" ht="10.199999999999999">
      <c r="B666" s="160"/>
      <c r="D666" s="146" t="s">
        <v>159</v>
      </c>
      <c r="E666" s="161" t="s">
        <v>19</v>
      </c>
      <c r="F666" s="162" t="s">
        <v>1091</v>
      </c>
      <c r="H666" s="161" t="s">
        <v>19</v>
      </c>
      <c r="I666" s="163"/>
      <c r="L666" s="160"/>
      <c r="M666" s="164"/>
      <c r="T666" s="165"/>
      <c r="AT666" s="161" t="s">
        <v>159</v>
      </c>
      <c r="AU666" s="161" t="s">
        <v>155</v>
      </c>
      <c r="AV666" s="14" t="s">
        <v>84</v>
      </c>
      <c r="AW666" s="14" t="s">
        <v>36</v>
      </c>
      <c r="AX666" s="14" t="s">
        <v>76</v>
      </c>
      <c r="AY666" s="161" t="s">
        <v>147</v>
      </c>
    </row>
    <row r="667" spans="2:65" s="12" customFormat="1" ht="10.199999999999999">
      <c r="B667" s="145"/>
      <c r="D667" s="146" t="s">
        <v>159</v>
      </c>
      <c r="E667" s="147" t="s">
        <v>19</v>
      </c>
      <c r="F667" s="148" t="s">
        <v>89</v>
      </c>
      <c r="H667" s="149">
        <v>50.34</v>
      </c>
      <c r="I667" s="150"/>
      <c r="L667" s="145"/>
      <c r="M667" s="151"/>
      <c r="T667" s="152"/>
      <c r="AT667" s="147" t="s">
        <v>159</v>
      </c>
      <c r="AU667" s="147" t="s">
        <v>155</v>
      </c>
      <c r="AV667" s="12" t="s">
        <v>155</v>
      </c>
      <c r="AW667" s="12" t="s">
        <v>36</v>
      </c>
      <c r="AX667" s="12" t="s">
        <v>76</v>
      </c>
      <c r="AY667" s="147" t="s">
        <v>147</v>
      </c>
    </row>
    <row r="668" spans="2:65" s="13" customFormat="1" ht="10.199999999999999">
      <c r="B668" s="153"/>
      <c r="D668" s="146" t="s">
        <v>159</v>
      </c>
      <c r="E668" s="154" t="s">
        <v>19</v>
      </c>
      <c r="F668" s="155" t="s">
        <v>161</v>
      </c>
      <c r="H668" s="156">
        <v>50.34</v>
      </c>
      <c r="I668" s="157"/>
      <c r="L668" s="153"/>
      <c r="M668" s="158"/>
      <c r="T668" s="159"/>
      <c r="AT668" s="154" t="s">
        <v>159</v>
      </c>
      <c r="AU668" s="154" t="s">
        <v>155</v>
      </c>
      <c r="AV668" s="13" t="s">
        <v>154</v>
      </c>
      <c r="AW668" s="13" t="s">
        <v>36</v>
      </c>
      <c r="AX668" s="13" t="s">
        <v>84</v>
      </c>
      <c r="AY668" s="154" t="s">
        <v>147</v>
      </c>
    </row>
    <row r="669" spans="2:65" s="1" customFormat="1" ht="44.25" customHeight="1">
      <c r="B669" s="32"/>
      <c r="C669" s="128" t="s">
        <v>1092</v>
      </c>
      <c r="D669" s="128" t="s">
        <v>149</v>
      </c>
      <c r="E669" s="129" t="s">
        <v>1093</v>
      </c>
      <c r="F669" s="130" t="s">
        <v>1094</v>
      </c>
      <c r="G669" s="131" t="s">
        <v>91</v>
      </c>
      <c r="H669" s="132">
        <v>46.923999999999999</v>
      </c>
      <c r="I669" s="133"/>
      <c r="J669" s="134">
        <f>ROUND(I669*H669,2)</f>
        <v>0</v>
      </c>
      <c r="K669" s="130" t="s">
        <v>19</v>
      </c>
      <c r="L669" s="32"/>
      <c r="M669" s="135" t="s">
        <v>19</v>
      </c>
      <c r="N669" s="136" t="s">
        <v>48</v>
      </c>
      <c r="P669" s="137">
        <f>O669*H669</f>
        <v>0</v>
      </c>
      <c r="Q669" s="137">
        <v>0</v>
      </c>
      <c r="R669" s="137">
        <f>Q669*H669</f>
        <v>0</v>
      </c>
      <c r="S669" s="137">
        <v>3.0000000000000001E-5</v>
      </c>
      <c r="T669" s="138">
        <f>S669*H669</f>
        <v>1.4077200000000001E-3</v>
      </c>
      <c r="AR669" s="139" t="s">
        <v>245</v>
      </c>
      <c r="AT669" s="139" t="s">
        <v>149</v>
      </c>
      <c r="AU669" s="139" t="s">
        <v>155</v>
      </c>
      <c r="AY669" s="17" t="s">
        <v>147</v>
      </c>
      <c r="BE669" s="140">
        <f>IF(N669="základní",J669,0)</f>
        <v>0</v>
      </c>
      <c r="BF669" s="140">
        <f>IF(N669="snížená",J669,0)</f>
        <v>0</v>
      </c>
      <c r="BG669" s="140">
        <f>IF(N669="zákl. přenesená",J669,0)</f>
        <v>0</v>
      </c>
      <c r="BH669" s="140">
        <f>IF(N669="sníž. přenesená",J669,0)</f>
        <v>0</v>
      </c>
      <c r="BI669" s="140">
        <f>IF(N669="nulová",J669,0)</f>
        <v>0</v>
      </c>
      <c r="BJ669" s="17" t="s">
        <v>155</v>
      </c>
      <c r="BK669" s="140">
        <f>ROUND(I669*H669,2)</f>
        <v>0</v>
      </c>
      <c r="BL669" s="17" t="s">
        <v>245</v>
      </c>
      <c r="BM669" s="139" t="s">
        <v>1095</v>
      </c>
    </row>
    <row r="670" spans="2:65" s="14" customFormat="1" ht="10.199999999999999">
      <c r="B670" s="160"/>
      <c r="D670" s="146" t="s">
        <v>159</v>
      </c>
      <c r="E670" s="161" t="s">
        <v>19</v>
      </c>
      <c r="F670" s="162" t="s">
        <v>1096</v>
      </c>
      <c r="H670" s="161" t="s">
        <v>19</v>
      </c>
      <c r="I670" s="163"/>
      <c r="L670" s="160"/>
      <c r="M670" s="164"/>
      <c r="T670" s="165"/>
      <c r="AT670" s="161" t="s">
        <v>159</v>
      </c>
      <c r="AU670" s="161" t="s">
        <v>155</v>
      </c>
      <c r="AV670" s="14" t="s">
        <v>84</v>
      </c>
      <c r="AW670" s="14" t="s">
        <v>36</v>
      </c>
      <c r="AX670" s="14" t="s">
        <v>76</v>
      </c>
      <c r="AY670" s="161" t="s">
        <v>147</v>
      </c>
    </row>
    <row r="671" spans="2:65" s="12" customFormat="1" ht="10.199999999999999">
      <c r="B671" s="145"/>
      <c r="D671" s="146" t="s">
        <v>159</v>
      </c>
      <c r="E671" s="147" t="s">
        <v>19</v>
      </c>
      <c r="F671" s="148" t="s">
        <v>1097</v>
      </c>
      <c r="H671" s="149">
        <v>9.9659999999999993</v>
      </c>
      <c r="I671" s="150"/>
      <c r="L671" s="145"/>
      <c r="M671" s="151"/>
      <c r="T671" s="152"/>
      <c r="AT671" s="147" t="s">
        <v>159</v>
      </c>
      <c r="AU671" s="147" t="s">
        <v>155</v>
      </c>
      <c r="AV671" s="12" t="s">
        <v>155</v>
      </c>
      <c r="AW671" s="12" t="s">
        <v>36</v>
      </c>
      <c r="AX671" s="12" t="s">
        <v>76</v>
      </c>
      <c r="AY671" s="147" t="s">
        <v>147</v>
      </c>
    </row>
    <row r="672" spans="2:65" s="12" customFormat="1" ht="10.199999999999999">
      <c r="B672" s="145"/>
      <c r="D672" s="146" t="s">
        <v>159</v>
      </c>
      <c r="E672" s="147" t="s">
        <v>19</v>
      </c>
      <c r="F672" s="148" t="s">
        <v>1098</v>
      </c>
      <c r="H672" s="149">
        <v>5.5380000000000003</v>
      </c>
      <c r="I672" s="150"/>
      <c r="L672" s="145"/>
      <c r="M672" s="151"/>
      <c r="T672" s="152"/>
      <c r="AT672" s="147" t="s">
        <v>159</v>
      </c>
      <c r="AU672" s="147" t="s">
        <v>155</v>
      </c>
      <c r="AV672" s="12" t="s">
        <v>155</v>
      </c>
      <c r="AW672" s="12" t="s">
        <v>36</v>
      </c>
      <c r="AX672" s="12" t="s">
        <v>76</v>
      </c>
      <c r="AY672" s="147" t="s">
        <v>147</v>
      </c>
    </row>
    <row r="673" spans="2:65" s="12" customFormat="1" ht="10.199999999999999">
      <c r="B673" s="145"/>
      <c r="D673" s="146" t="s">
        <v>159</v>
      </c>
      <c r="E673" s="147" t="s">
        <v>19</v>
      </c>
      <c r="F673" s="148" t="s">
        <v>1099</v>
      </c>
      <c r="H673" s="149">
        <v>3.6469999999999998</v>
      </c>
      <c r="I673" s="150"/>
      <c r="L673" s="145"/>
      <c r="M673" s="151"/>
      <c r="T673" s="152"/>
      <c r="AT673" s="147" t="s">
        <v>159</v>
      </c>
      <c r="AU673" s="147" t="s">
        <v>155</v>
      </c>
      <c r="AV673" s="12" t="s">
        <v>155</v>
      </c>
      <c r="AW673" s="12" t="s">
        <v>36</v>
      </c>
      <c r="AX673" s="12" t="s">
        <v>76</v>
      </c>
      <c r="AY673" s="147" t="s">
        <v>147</v>
      </c>
    </row>
    <row r="674" spans="2:65" s="12" customFormat="1" ht="10.199999999999999">
      <c r="B674" s="145"/>
      <c r="D674" s="146" t="s">
        <v>159</v>
      </c>
      <c r="E674" s="147" t="s">
        <v>19</v>
      </c>
      <c r="F674" s="148" t="s">
        <v>1100</v>
      </c>
      <c r="H674" s="149">
        <v>3.4449999999999998</v>
      </c>
      <c r="I674" s="150"/>
      <c r="L674" s="145"/>
      <c r="M674" s="151"/>
      <c r="T674" s="152"/>
      <c r="AT674" s="147" t="s">
        <v>159</v>
      </c>
      <c r="AU674" s="147" t="s">
        <v>155</v>
      </c>
      <c r="AV674" s="12" t="s">
        <v>155</v>
      </c>
      <c r="AW674" s="12" t="s">
        <v>36</v>
      </c>
      <c r="AX674" s="12" t="s">
        <v>76</v>
      </c>
      <c r="AY674" s="147" t="s">
        <v>147</v>
      </c>
    </row>
    <row r="675" spans="2:65" s="12" customFormat="1" ht="10.199999999999999">
      <c r="B675" s="145"/>
      <c r="D675" s="146" t="s">
        <v>159</v>
      </c>
      <c r="E675" s="147" t="s">
        <v>19</v>
      </c>
      <c r="F675" s="148" t="s">
        <v>1101</v>
      </c>
      <c r="H675" s="149">
        <v>9.4139999999999997</v>
      </c>
      <c r="I675" s="150"/>
      <c r="L675" s="145"/>
      <c r="M675" s="151"/>
      <c r="T675" s="152"/>
      <c r="AT675" s="147" t="s">
        <v>159</v>
      </c>
      <c r="AU675" s="147" t="s">
        <v>155</v>
      </c>
      <c r="AV675" s="12" t="s">
        <v>155</v>
      </c>
      <c r="AW675" s="12" t="s">
        <v>36</v>
      </c>
      <c r="AX675" s="12" t="s">
        <v>76</v>
      </c>
      <c r="AY675" s="147" t="s">
        <v>147</v>
      </c>
    </row>
    <row r="676" spans="2:65" s="12" customFormat="1" ht="10.199999999999999">
      <c r="B676" s="145"/>
      <c r="D676" s="146" t="s">
        <v>159</v>
      </c>
      <c r="E676" s="147" t="s">
        <v>19</v>
      </c>
      <c r="F676" s="148" t="s">
        <v>1102</v>
      </c>
      <c r="H676" s="149">
        <v>14.914</v>
      </c>
      <c r="I676" s="150"/>
      <c r="L676" s="145"/>
      <c r="M676" s="151"/>
      <c r="T676" s="152"/>
      <c r="AT676" s="147" t="s">
        <v>159</v>
      </c>
      <c r="AU676" s="147" t="s">
        <v>155</v>
      </c>
      <c r="AV676" s="12" t="s">
        <v>155</v>
      </c>
      <c r="AW676" s="12" t="s">
        <v>36</v>
      </c>
      <c r="AX676" s="12" t="s">
        <v>76</v>
      </c>
      <c r="AY676" s="147" t="s">
        <v>147</v>
      </c>
    </row>
    <row r="677" spans="2:65" s="13" customFormat="1" ht="10.199999999999999">
      <c r="B677" s="153"/>
      <c r="D677" s="146" t="s">
        <v>159</v>
      </c>
      <c r="E677" s="154" t="s">
        <v>19</v>
      </c>
      <c r="F677" s="155" t="s">
        <v>161</v>
      </c>
      <c r="H677" s="156">
        <v>46.923999999999999</v>
      </c>
      <c r="I677" s="157"/>
      <c r="L677" s="153"/>
      <c r="M677" s="158"/>
      <c r="T677" s="159"/>
      <c r="AT677" s="154" t="s">
        <v>159</v>
      </c>
      <c r="AU677" s="154" t="s">
        <v>155</v>
      </c>
      <c r="AV677" s="13" t="s">
        <v>154</v>
      </c>
      <c r="AW677" s="13" t="s">
        <v>36</v>
      </c>
      <c r="AX677" s="13" t="s">
        <v>84</v>
      </c>
      <c r="AY677" s="154" t="s">
        <v>147</v>
      </c>
    </row>
    <row r="678" spans="2:65" s="1" customFormat="1" ht="55.5" customHeight="1">
      <c r="B678" s="32"/>
      <c r="C678" s="128" t="s">
        <v>1103</v>
      </c>
      <c r="D678" s="128" t="s">
        <v>149</v>
      </c>
      <c r="E678" s="129" t="s">
        <v>1104</v>
      </c>
      <c r="F678" s="130" t="s">
        <v>1105</v>
      </c>
      <c r="G678" s="131" t="s">
        <v>91</v>
      </c>
      <c r="H678" s="132">
        <v>11.208</v>
      </c>
      <c r="I678" s="133"/>
      <c r="J678" s="134">
        <f>ROUND(I678*H678,2)</f>
        <v>0</v>
      </c>
      <c r="K678" s="130" t="s">
        <v>19</v>
      </c>
      <c r="L678" s="32"/>
      <c r="M678" s="135" t="s">
        <v>19</v>
      </c>
      <c r="N678" s="136" t="s">
        <v>48</v>
      </c>
      <c r="P678" s="137">
        <f>O678*H678</f>
        <v>0</v>
      </c>
      <c r="Q678" s="137">
        <v>0</v>
      </c>
      <c r="R678" s="137">
        <f>Q678*H678</f>
        <v>0</v>
      </c>
      <c r="S678" s="137">
        <v>3.0000000000000001E-5</v>
      </c>
      <c r="T678" s="138">
        <f>S678*H678</f>
        <v>3.3624000000000002E-4</v>
      </c>
      <c r="AR678" s="139" t="s">
        <v>245</v>
      </c>
      <c r="AT678" s="139" t="s">
        <v>149</v>
      </c>
      <c r="AU678" s="139" t="s">
        <v>155</v>
      </c>
      <c r="AY678" s="17" t="s">
        <v>147</v>
      </c>
      <c r="BE678" s="140">
        <f>IF(N678="základní",J678,0)</f>
        <v>0</v>
      </c>
      <c r="BF678" s="140">
        <f>IF(N678="snížená",J678,0)</f>
        <v>0</v>
      </c>
      <c r="BG678" s="140">
        <f>IF(N678="zákl. přenesená",J678,0)</f>
        <v>0</v>
      </c>
      <c r="BH678" s="140">
        <f>IF(N678="sníž. přenesená",J678,0)</f>
        <v>0</v>
      </c>
      <c r="BI678" s="140">
        <f>IF(N678="nulová",J678,0)</f>
        <v>0</v>
      </c>
      <c r="BJ678" s="17" t="s">
        <v>155</v>
      </c>
      <c r="BK678" s="140">
        <f>ROUND(I678*H678,2)</f>
        <v>0</v>
      </c>
      <c r="BL678" s="17" t="s">
        <v>245</v>
      </c>
      <c r="BM678" s="139" t="s">
        <v>1106</v>
      </c>
    </row>
    <row r="679" spans="2:65" s="14" customFormat="1" ht="10.199999999999999">
      <c r="B679" s="160"/>
      <c r="D679" s="146" t="s">
        <v>159</v>
      </c>
      <c r="E679" s="161" t="s">
        <v>19</v>
      </c>
      <c r="F679" s="162" t="s">
        <v>1107</v>
      </c>
      <c r="H679" s="161" t="s">
        <v>19</v>
      </c>
      <c r="I679" s="163"/>
      <c r="L679" s="160"/>
      <c r="M679" s="164"/>
      <c r="T679" s="165"/>
      <c r="AT679" s="161" t="s">
        <v>159</v>
      </c>
      <c r="AU679" s="161" t="s">
        <v>155</v>
      </c>
      <c r="AV679" s="14" t="s">
        <v>84</v>
      </c>
      <c r="AW679" s="14" t="s">
        <v>36</v>
      </c>
      <c r="AX679" s="14" t="s">
        <v>76</v>
      </c>
      <c r="AY679" s="161" t="s">
        <v>147</v>
      </c>
    </row>
    <row r="680" spans="2:65" s="12" customFormat="1" ht="10.199999999999999">
      <c r="B680" s="145"/>
      <c r="D680" s="146" t="s">
        <v>159</v>
      </c>
      <c r="E680" s="147" t="s">
        <v>19</v>
      </c>
      <c r="F680" s="148" t="s">
        <v>1108</v>
      </c>
      <c r="H680" s="149">
        <v>1.7</v>
      </c>
      <c r="I680" s="150"/>
      <c r="L680" s="145"/>
      <c r="M680" s="151"/>
      <c r="T680" s="152"/>
      <c r="AT680" s="147" t="s">
        <v>159</v>
      </c>
      <c r="AU680" s="147" t="s">
        <v>155</v>
      </c>
      <c r="AV680" s="12" t="s">
        <v>155</v>
      </c>
      <c r="AW680" s="12" t="s">
        <v>36</v>
      </c>
      <c r="AX680" s="12" t="s">
        <v>76</v>
      </c>
      <c r="AY680" s="147" t="s">
        <v>147</v>
      </c>
    </row>
    <row r="681" spans="2:65" s="14" customFormat="1" ht="10.199999999999999">
      <c r="B681" s="160"/>
      <c r="D681" s="146" t="s">
        <v>159</v>
      </c>
      <c r="E681" s="161" t="s">
        <v>19</v>
      </c>
      <c r="F681" s="162" t="s">
        <v>552</v>
      </c>
      <c r="H681" s="161" t="s">
        <v>19</v>
      </c>
      <c r="I681" s="163"/>
      <c r="L681" s="160"/>
      <c r="M681" s="164"/>
      <c r="T681" s="165"/>
      <c r="AT681" s="161" t="s">
        <v>159</v>
      </c>
      <c r="AU681" s="161" t="s">
        <v>155</v>
      </c>
      <c r="AV681" s="14" t="s">
        <v>84</v>
      </c>
      <c r="AW681" s="14" t="s">
        <v>36</v>
      </c>
      <c r="AX681" s="14" t="s">
        <v>76</v>
      </c>
      <c r="AY681" s="161" t="s">
        <v>147</v>
      </c>
    </row>
    <row r="682" spans="2:65" s="12" customFormat="1" ht="10.199999999999999">
      <c r="B682" s="145"/>
      <c r="D682" s="146" t="s">
        <v>159</v>
      </c>
      <c r="E682" s="147" t="s">
        <v>19</v>
      </c>
      <c r="F682" s="148" t="s">
        <v>1109</v>
      </c>
      <c r="H682" s="149">
        <v>4.3680000000000003</v>
      </c>
      <c r="I682" s="150"/>
      <c r="L682" s="145"/>
      <c r="M682" s="151"/>
      <c r="T682" s="152"/>
      <c r="AT682" s="147" t="s">
        <v>159</v>
      </c>
      <c r="AU682" s="147" t="s">
        <v>155</v>
      </c>
      <c r="AV682" s="12" t="s">
        <v>155</v>
      </c>
      <c r="AW682" s="12" t="s">
        <v>36</v>
      </c>
      <c r="AX682" s="12" t="s">
        <v>76</v>
      </c>
      <c r="AY682" s="147" t="s">
        <v>147</v>
      </c>
    </row>
    <row r="683" spans="2:65" s="14" customFormat="1" ht="10.199999999999999">
      <c r="B683" s="160"/>
      <c r="D683" s="146" t="s">
        <v>159</v>
      </c>
      <c r="E683" s="161" t="s">
        <v>19</v>
      </c>
      <c r="F683" s="162" t="s">
        <v>1110</v>
      </c>
      <c r="H683" s="161" t="s">
        <v>19</v>
      </c>
      <c r="I683" s="163"/>
      <c r="L683" s="160"/>
      <c r="M683" s="164"/>
      <c r="T683" s="165"/>
      <c r="AT683" s="161" t="s">
        <v>159</v>
      </c>
      <c r="AU683" s="161" t="s">
        <v>155</v>
      </c>
      <c r="AV683" s="14" t="s">
        <v>84</v>
      </c>
      <c r="AW683" s="14" t="s">
        <v>36</v>
      </c>
      <c r="AX683" s="14" t="s">
        <v>76</v>
      </c>
      <c r="AY683" s="161" t="s">
        <v>147</v>
      </c>
    </row>
    <row r="684" spans="2:65" s="12" customFormat="1" ht="10.199999999999999">
      <c r="B684" s="145"/>
      <c r="D684" s="146" t="s">
        <v>159</v>
      </c>
      <c r="E684" s="147" t="s">
        <v>19</v>
      </c>
      <c r="F684" s="148" t="s">
        <v>1111</v>
      </c>
      <c r="H684" s="149">
        <v>0.54</v>
      </c>
      <c r="I684" s="150"/>
      <c r="L684" s="145"/>
      <c r="M684" s="151"/>
      <c r="T684" s="152"/>
      <c r="AT684" s="147" t="s">
        <v>159</v>
      </c>
      <c r="AU684" s="147" t="s">
        <v>155</v>
      </c>
      <c r="AV684" s="12" t="s">
        <v>155</v>
      </c>
      <c r="AW684" s="12" t="s">
        <v>36</v>
      </c>
      <c r="AX684" s="12" t="s">
        <v>76</v>
      </c>
      <c r="AY684" s="147" t="s">
        <v>147</v>
      </c>
    </row>
    <row r="685" spans="2:65" s="14" customFormat="1" ht="10.199999999999999">
      <c r="B685" s="160"/>
      <c r="D685" s="146" t="s">
        <v>159</v>
      </c>
      <c r="E685" s="161" t="s">
        <v>19</v>
      </c>
      <c r="F685" s="162" t="s">
        <v>1112</v>
      </c>
      <c r="H685" s="161" t="s">
        <v>19</v>
      </c>
      <c r="I685" s="163"/>
      <c r="L685" s="160"/>
      <c r="M685" s="164"/>
      <c r="T685" s="165"/>
      <c r="AT685" s="161" t="s">
        <v>159</v>
      </c>
      <c r="AU685" s="161" t="s">
        <v>155</v>
      </c>
      <c r="AV685" s="14" t="s">
        <v>84</v>
      </c>
      <c r="AW685" s="14" t="s">
        <v>36</v>
      </c>
      <c r="AX685" s="14" t="s">
        <v>76</v>
      </c>
      <c r="AY685" s="161" t="s">
        <v>147</v>
      </c>
    </row>
    <row r="686" spans="2:65" s="12" customFormat="1" ht="10.199999999999999">
      <c r="B686" s="145"/>
      <c r="D686" s="146" t="s">
        <v>159</v>
      </c>
      <c r="E686" s="147" t="s">
        <v>19</v>
      </c>
      <c r="F686" s="148" t="s">
        <v>1113</v>
      </c>
      <c r="H686" s="149">
        <v>4</v>
      </c>
      <c r="I686" s="150"/>
      <c r="L686" s="145"/>
      <c r="M686" s="151"/>
      <c r="T686" s="152"/>
      <c r="AT686" s="147" t="s">
        <v>159</v>
      </c>
      <c r="AU686" s="147" t="s">
        <v>155</v>
      </c>
      <c r="AV686" s="12" t="s">
        <v>155</v>
      </c>
      <c r="AW686" s="12" t="s">
        <v>36</v>
      </c>
      <c r="AX686" s="12" t="s">
        <v>76</v>
      </c>
      <c r="AY686" s="147" t="s">
        <v>147</v>
      </c>
    </row>
    <row r="687" spans="2:65" s="14" customFormat="1" ht="10.199999999999999">
      <c r="B687" s="160"/>
      <c r="D687" s="146" t="s">
        <v>159</v>
      </c>
      <c r="E687" s="161" t="s">
        <v>19</v>
      </c>
      <c r="F687" s="162" t="s">
        <v>1114</v>
      </c>
      <c r="H687" s="161" t="s">
        <v>19</v>
      </c>
      <c r="I687" s="163"/>
      <c r="L687" s="160"/>
      <c r="M687" s="164"/>
      <c r="T687" s="165"/>
      <c r="AT687" s="161" t="s">
        <v>159</v>
      </c>
      <c r="AU687" s="161" t="s">
        <v>155</v>
      </c>
      <c r="AV687" s="14" t="s">
        <v>84</v>
      </c>
      <c r="AW687" s="14" t="s">
        <v>36</v>
      </c>
      <c r="AX687" s="14" t="s">
        <v>76</v>
      </c>
      <c r="AY687" s="161" t="s">
        <v>147</v>
      </c>
    </row>
    <row r="688" spans="2:65" s="12" customFormat="1" ht="10.199999999999999">
      <c r="B688" s="145"/>
      <c r="D688" s="146" t="s">
        <v>159</v>
      </c>
      <c r="E688" s="147" t="s">
        <v>19</v>
      </c>
      <c r="F688" s="148" t="s">
        <v>1115</v>
      </c>
      <c r="H688" s="149">
        <v>0.6</v>
      </c>
      <c r="I688" s="150"/>
      <c r="L688" s="145"/>
      <c r="M688" s="151"/>
      <c r="T688" s="152"/>
      <c r="AT688" s="147" t="s">
        <v>159</v>
      </c>
      <c r="AU688" s="147" t="s">
        <v>155</v>
      </c>
      <c r="AV688" s="12" t="s">
        <v>155</v>
      </c>
      <c r="AW688" s="12" t="s">
        <v>36</v>
      </c>
      <c r="AX688" s="12" t="s">
        <v>76</v>
      </c>
      <c r="AY688" s="147" t="s">
        <v>147</v>
      </c>
    </row>
    <row r="689" spans="2:65" s="13" customFormat="1" ht="10.199999999999999">
      <c r="B689" s="153"/>
      <c r="D689" s="146" t="s">
        <v>159</v>
      </c>
      <c r="E689" s="154" t="s">
        <v>19</v>
      </c>
      <c r="F689" s="155" t="s">
        <v>161</v>
      </c>
      <c r="H689" s="156">
        <v>11.208</v>
      </c>
      <c r="I689" s="157"/>
      <c r="L689" s="153"/>
      <c r="M689" s="158"/>
      <c r="T689" s="159"/>
      <c r="AT689" s="154" t="s">
        <v>159</v>
      </c>
      <c r="AU689" s="154" t="s">
        <v>155</v>
      </c>
      <c r="AV689" s="13" t="s">
        <v>154</v>
      </c>
      <c r="AW689" s="13" t="s">
        <v>36</v>
      </c>
      <c r="AX689" s="13" t="s">
        <v>84</v>
      </c>
      <c r="AY689" s="154" t="s">
        <v>147</v>
      </c>
    </row>
    <row r="690" spans="2:65" s="1" customFormat="1" ht="16.5" customHeight="1">
      <c r="B690" s="32"/>
      <c r="C690" s="166" t="s">
        <v>1116</v>
      </c>
      <c r="D690" s="166" t="s">
        <v>251</v>
      </c>
      <c r="E690" s="167" t="s">
        <v>1117</v>
      </c>
      <c r="F690" s="168" t="s">
        <v>1118</v>
      </c>
      <c r="G690" s="169" t="s">
        <v>91</v>
      </c>
      <c r="H690" s="170">
        <v>124.74299999999999</v>
      </c>
      <c r="I690" s="171"/>
      <c r="J690" s="172">
        <f>ROUND(I690*H690,2)</f>
        <v>0</v>
      </c>
      <c r="K690" s="168" t="s">
        <v>19</v>
      </c>
      <c r="L690" s="173"/>
      <c r="M690" s="174" t="s">
        <v>19</v>
      </c>
      <c r="N690" s="175" t="s">
        <v>48</v>
      </c>
      <c r="P690" s="137">
        <f>O690*H690</f>
        <v>0</v>
      </c>
      <c r="Q690" s="137">
        <v>4.0000000000000003E-5</v>
      </c>
      <c r="R690" s="137">
        <f>Q690*H690</f>
        <v>4.9897200000000004E-3</v>
      </c>
      <c r="S690" s="137">
        <v>0</v>
      </c>
      <c r="T690" s="138">
        <f>S690*H690</f>
        <v>0</v>
      </c>
      <c r="AR690" s="139" t="s">
        <v>350</v>
      </c>
      <c r="AT690" s="139" t="s">
        <v>251</v>
      </c>
      <c r="AU690" s="139" t="s">
        <v>155</v>
      </c>
      <c r="AY690" s="17" t="s">
        <v>147</v>
      </c>
      <c r="BE690" s="140">
        <f>IF(N690="základní",J690,0)</f>
        <v>0</v>
      </c>
      <c r="BF690" s="140">
        <f>IF(N690="snížená",J690,0)</f>
        <v>0</v>
      </c>
      <c r="BG690" s="140">
        <f>IF(N690="zákl. přenesená",J690,0)</f>
        <v>0</v>
      </c>
      <c r="BH690" s="140">
        <f>IF(N690="sníž. přenesená",J690,0)</f>
        <v>0</v>
      </c>
      <c r="BI690" s="140">
        <f>IF(N690="nulová",J690,0)</f>
        <v>0</v>
      </c>
      <c r="BJ690" s="17" t="s">
        <v>155</v>
      </c>
      <c r="BK690" s="140">
        <f>ROUND(I690*H690,2)</f>
        <v>0</v>
      </c>
      <c r="BL690" s="17" t="s">
        <v>245</v>
      </c>
      <c r="BM690" s="139" t="s">
        <v>1119</v>
      </c>
    </row>
    <row r="691" spans="2:65" s="12" customFormat="1" ht="10.199999999999999">
      <c r="B691" s="145"/>
      <c r="D691" s="146" t="s">
        <v>159</v>
      </c>
      <c r="F691" s="148" t="s">
        <v>1120</v>
      </c>
      <c r="H691" s="149">
        <v>124.74299999999999</v>
      </c>
      <c r="I691" s="150"/>
      <c r="L691" s="145"/>
      <c r="M691" s="151"/>
      <c r="T691" s="152"/>
      <c r="AT691" s="147" t="s">
        <v>159</v>
      </c>
      <c r="AU691" s="147" t="s">
        <v>155</v>
      </c>
      <c r="AV691" s="12" t="s">
        <v>155</v>
      </c>
      <c r="AW691" s="12" t="s">
        <v>4</v>
      </c>
      <c r="AX691" s="12" t="s">
        <v>84</v>
      </c>
      <c r="AY691" s="147" t="s">
        <v>147</v>
      </c>
    </row>
    <row r="692" spans="2:65" s="11" customFormat="1" ht="22.8" customHeight="1">
      <c r="B692" s="116"/>
      <c r="D692" s="117" t="s">
        <v>75</v>
      </c>
      <c r="E692" s="126" t="s">
        <v>1121</v>
      </c>
      <c r="F692" s="126" t="s">
        <v>1122</v>
      </c>
      <c r="I692" s="119"/>
      <c r="J692" s="127">
        <f>BK692</f>
        <v>0</v>
      </c>
      <c r="L692" s="116"/>
      <c r="M692" s="121"/>
      <c r="P692" s="122">
        <f>SUM(P693:P709)</f>
        <v>0</v>
      </c>
      <c r="R692" s="122">
        <f>SUM(R693:R709)</f>
        <v>9.5896268000000007E-2</v>
      </c>
      <c r="T692" s="123">
        <f>SUM(T693:T709)</f>
        <v>0</v>
      </c>
      <c r="AR692" s="117" t="s">
        <v>155</v>
      </c>
      <c r="AT692" s="124" t="s">
        <v>75</v>
      </c>
      <c r="AU692" s="124" t="s">
        <v>84</v>
      </c>
      <c r="AY692" s="117" t="s">
        <v>147</v>
      </c>
      <c r="BK692" s="125">
        <f>SUM(BK693:BK709)</f>
        <v>0</v>
      </c>
    </row>
    <row r="693" spans="2:65" s="1" customFormat="1" ht="33" customHeight="1">
      <c r="B693" s="32"/>
      <c r="C693" s="128" t="s">
        <v>1123</v>
      </c>
      <c r="D693" s="128" t="s">
        <v>149</v>
      </c>
      <c r="E693" s="129" t="s">
        <v>1124</v>
      </c>
      <c r="F693" s="130" t="s">
        <v>1125</v>
      </c>
      <c r="G693" s="131" t="s">
        <v>91</v>
      </c>
      <c r="H693" s="132">
        <v>194.12200000000001</v>
      </c>
      <c r="I693" s="133"/>
      <c r="J693" s="134">
        <f>ROUND(I693*H693,2)</f>
        <v>0</v>
      </c>
      <c r="K693" s="130" t="s">
        <v>153</v>
      </c>
      <c r="L693" s="32"/>
      <c r="M693" s="135" t="s">
        <v>19</v>
      </c>
      <c r="N693" s="136" t="s">
        <v>48</v>
      </c>
      <c r="P693" s="137">
        <f>O693*H693</f>
        <v>0</v>
      </c>
      <c r="Q693" s="137">
        <v>2.0799999999999999E-4</v>
      </c>
      <c r="R693" s="137">
        <f>Q693*H693</f>
        <v>4.0377376E-2</v>
      </c>
      <c r="S693" s="137">
        <v>0</v>
      </c>
      <c r="T693" s="138">
        <f>S693*H693</f>
        <v>0</v>
      </c>
      <c r="AR693" s="139" t="s">
        <v>245</v>
      </c>
      <c r="AT693" s="139" t="s">
        <v>149</v>
      </c>
      <c r="AU693" s="139" t="s">
        <v>155</v>
      </c>
      <c r="AY693" s="17" t="s">
        <v>147</v>
      </c>
      <c r="BE693" s="140">
        <f>IF(N693="základní",J693,0)</f>
        <v>0</v>
      </c>
      <c r="BF693" s="140">
        <f>IF(N693="snížená",J693,0)</f>
        <v>0</v>
      </c>
      <c r="BG693" s="140">
        <f>IF(N693="zákl. přenesená",J693,0)</f>
        <v>0</v>
      </c>
      <c r="BH693" s="140">
        <f>IF(N693="sníž. přenesená",J693,0)</f>
        <v>0</v>
      </c>
      <c r="BI693" s="140">
        <f>IF(N693="nulová",J693,0)</f>
        <v>0</v>
      </c>
      <c r="BJ693" s="17" t="s">
        <v>155</v>
      </c>
      <c r="BK693" s="140">
        <f>ROUND(I693*H693,2)</f>
        <v>0</v>
      </c>
      <c r="BL693" s="17" t="s">
        <v>245</v>
      </c>
      <c r="BM693" s="139" t="s">
        <v>1126</v>
      </c>
    </row>
    <row r="694" spans="2:65" s="1" customFormat="1" ht="10.199999999999999">
      <c r="B694" s="32"/>
      <c r="D694" s="141" t="s">
        <v>157</v>
      </c>
      <c r="F694" s="142" t="s">
        <v>1127</v>
      </c>
      <c r="I694" s="143"/>
      <c r="L694" s="32"/>
      <c r="M694" s="144"/>
      <c r="T694" s="53"/>
      <c r="AT694" s="17" t="s">
        <v>157</v>
      </c>
      <c r="AU694" s="17" t="s">
        <v>155</v>
      </c>
    </row>
    <row r="695" spans="2:65" s="14" customFormat="1" ht="10.199999999999999">
      <c r="B695" s="160"/>
      <c r="D695" s="146" t="s">
        <v>159</v>
      </c>
      <c r="E695" s="161" t="s">
        <v>19</v>
      </c>
      <c r="F695" s="162" t="s">
        <v>1128</v>
      </c>
      <c r="H695" s="161" t="s">
        <v>19</v>
      </c>
      <c r="I695" s="163"/>
      <c r="L695" s="160"/>
      <c r="M695" s="164"/>
      <c r="T695" s="165"/>
      <c r="AT695" s="161" t="s">
        <v>159</v>
      </c>
      <c r="AU695" s="161" t="s">
        <v>155</v>
      </c>
      <c r="AV695" s="14" t="s">
        <v>84</v>
      </c>
      <c r="AW695" s="14" t="s">
        <v>36</v>
      </c>
      <c r="AX695" s="14" t="s">
        <v>76</v>
      </c>
      <c r="AY695" s="161" t="s">
        <v>147</v>
      </c>
    </row>
    <row r="696" spans="2:65" s="12" customFormat="1" ht="10.199999999999999">
      <c r="B696" s="145"/>
      <c r="D696" s="146" t="s">
        <v>159</v>
      </c>
      <c r="E696" s="147" t="s">
        <v>19</v>
      </c>
      <c r="F696" s="148" t="s">
        <v>1129</v>
      </c>
      <c r="H696" s="149">
        <v>139.53399999999999</v>
      </c>
      <c r="I696" s="150"/>
      <c r="L696" s="145"/>
      <c r="M696" s="151"/>
      <c r="T696" s="152"/>
      <c r="AT696" s="147" t="s">
        <v>159</v>
      </c>
      <c r="AU696" s="147" t="s">
        <v>155</v>
      </c>
      <c r="AV696" s="12" t="s">
        <v>155</v>
      </c>
      <c r="AW696" s="12" t="s">
        <v>36</v>
      </c>
      <c r="AX696" s="12" t="s">
        <v>76</v>
      </c>
      <c r="AY696" s="147" t="s">
        <v>147</v>
      </c>
    </row>
    <row r="697" spans="2:65" s="14" customFormat="1" ht="10.199999999999999">
      <c r="B697" s="160"/>
      <c r="D697" s="146" t="s">
        <v>159</v>
      </c>
      <c r="E697" s="161" t="s">
        <v>19</v>
      </c>
      <c r="F697" s="162" t="s">
        <v>1130</v>
      </c>
      <c r="H697" s="161" t="s">
        <v>19</v>
      </c>
      <c r="I697" s="163"/>
      <c r="L697" s="160"/>
      <c r="M697" s="164"/>
      <c r="T697" s="165"/>
      <c r="AT697" s="161" t="s">
        <v>159</v>
      </c>
      <c r="AU697" s="161" t="s">
        <v>155</v>
      </c>
      <c r="AV697" s="14" t="s">
        <v>84</v>
      </c>
      <c r="AW697" s="14" t="s">
        <v>36</v>
      </c>
      <c r="AX697" s="14" t="s">
        <v>76</v>
      </c>
      <c r="AY697" s="161" t="s">
        <v>147</v>
      </c>
    </row>
    <row r="698" spans="2:65" s="12" customFormat="1" ht="10.199999999999999">
      <c r="B698" s="145"/>
      <c r="D698" s="146" t="s">
        <v>159</v>
      </c>
      <c r="E698" s="147" t="s">
        <v>19</v>
      </c>
      <c r="F698" s="148" t="s">
        <v>89</v>
      </c>
      <c r="H698" s="149">
        <v>50.34</v>
      </c>
      <c r="I698" s="150"/>
      <c r="L698" s="145"/>
      <c r="M698" s="151"/>
      <c r="T698" s="152"/>
      <c r="AT698" s="147" t="s">
        <v>159</v>
      </c>
      <c r="AU698" s="147" t="s">
        <v>155</v>
      </c>
      <c r="AV698" s="12" t="s">
        <v>155</v>
      </c>
      <c r="AW698" s="12" t="s">
        <v>36</v>
      </c>
      <c r="AX698" s="12" t="s">
        <v>76</v>
      </c>
      <c r="AY698" s="147" t="s">
        <v>147</v>
      </c>
    </row>
    <row r="699" spans="2:65" s="14" customFormat="1" ht="10.199999999999999">
      <c r="B699" s="160"/>
      <c r="D699" s="146" t="s">
        <v>159</v>
      </c>
      <c r="E699" s="161" t="s">
        <v>19</v>
      </c>
      <c r="F699" s="162" t="s">
        <v>1131</v>
      </c>
      <c r="H699" s="161" t="s">
        <v>19</v>
      </c>
      <c r="I699" s="163"/>
      <c r="L699" s="160"/>
      <c r="M699" s="164"/>
      <c r="T699" s="165"/>
      <c r="AT699" s="161" t="s">
        <v>159</v>
      </c>
      <c r="AU699" s="161" t="s">
        <v>155</v>
      </c>
      <c r="AV699" s="14" t="s">
        <v>84</v>
      </c>
      <c r="AW699" s="14" t="s">
        <v>36</v>
      </c>
      <c r="AX699" s="14" t="s">
        <v>76</v>
      </c>
      <c r="AY699" s="161" t="s">
        <v>147</v>
      </c>
    </row>
    <row r="700" spans="2:65" s="12" customFormat="1" ht="10.199999999999999">
      <c r="B700" s="145"/>
      <c r="D700" s="146" t="s">
        <v>159</v>
      </c>
      <c r="E700" s="147" t="s">
        <v>19</v>
      </c>
      <c r="F700" s="148" t="s">
        <v>1132</v>
      </c>
      <c r="H700" s="149">
        <v>4.2480000000000002</v>
      </c>
      <c r="I700" s="150"/>
      <c r="L700" s="145"/>
      <c r="M700" s="151"/>
      <c r="T700" s="152"/>
      <c r="AT700" s="147" t="s">
        <v>159</v>
      </c>
      <c r="AU700" s="147" t="s">
        <v>155</v>
      </c>
      <c r="AV700" s="12" t="s">
        <v>155</v>
      </c>
      <c r="AW700" s="12" t="s">
        <v>36</v>
      </c>
      <c r="AX700" s="12" t="s">
        <v>76</v>
      </c>
      <c r="AY700" s="147" t="s">
        <v>147</v>
      </c>
    </row>
    <row r="701" spans="2:65" s="13" customFormat="1" ht="10.199999999999999">
      <c r="B701" s="153"/>
      <c r="D701" s="146" t="s">
        <v>159</v>
      </c>
      <c r="E701" s="154" t="s">
        <v>19</v>
      </c>
      <c r="F701" s="155" t="s">
        <v>161</v>
      </c>
      <c r="H701" s="156">
        <v>194.12200000000001</v>
      </c>
      <c r="I701" s="157"/>
      <c r="L701" s="153"/>
      <c r="M701" s="158"/>
      <c r="T701" s="159"/>
      <c r="AT701" s="154" t="s">
        <v>159</v>
      </c>
      <c r="AU701" s="154" t="s">
        <v>155</v>
      </c>
      <c r="AV701" s="13" t="s">
        <v>154</v>
      </c>
      <c r="AW701" s="13" t="s">
        <v>36</v>
      </c>
      <c r="AX701" s="13" t="s">
        <v>84</v>
      </c>
      <c r="AY701" s="154" t="s">
        <v>147</v>
      </c>
    </row>
    <row r="702" spans="2:65" s="1" customFormat="1" ht="37.799999999999997" customHeight="1">
      <c r="B702" s="32"/>
      <c r="C702" s="128" t="s">
        <v>1133</v>
      </c>
      <c r="D702" s="128" t="s">
        <v>149</v>
      </c>
      <c r="E702" s="129" t="s">
        <v>1134</v>
      </c>
      <c r="F702" s="130" t="s">
        <v>1135</v>
      </c>
      <c r="G702" s="131" t="s">
        <v>91</v>
      </c>
      <c r="H702" s="132">
        <v>194.12200000000001</v>
      </c>
      <c r="I702" s="133"/>
      <c r="J702" s="134">
        <f>ROUND(I702*H702,2)</f>
        <v>0</v>
      </c>
      <c r="K702" s="130" t="s">
        <v>19</v>
      </c>
      <c r="L702" s="32"/>
      <c r="M702" s="135" t="s">
        <v>19</v>
      </c>
      <c r="N702" s="136" t="s">
        <v>48</v>
      </c>
      <c r="P702" s="137">
        <f>O702*H702</f>
        <v>0</v>
      </c>
      <c r="Q702" s="137">
        <v>2.8600000000000001E-4</v>
      </c>
      <c r="R702" s="137">
        <f>Q702*H702</f>
        <v>5.5518892000000007E-2</v>
      </c>
      <c r="S702" s="137">
        <v>0</v>
      </c>
      <c r="T702" s="138">
        <f>S702*H702</f>
        <v>0</v>
      </c>
      <c r="AR702" s="139" t="s">
        <v>245</v>
      </c>
      <c r="AT702" s="139" t="s">
        <v>149</v>
      </c>
      <c r="AU702" s="139" t="s">
        <v>155</v>
      </c>
      <c r="AY702" s="17" t="s">
        <v>147</v>
      </c>
      <c r="BE702" s="140">
        <f>IF(N702="základní",J702,0)</f>
        <v>0</v>
      </c>
      <c r="BF702" s="140">
        <f>IF(N702="snížená",J702,0)</f>
        <v>0</v>
      </c>
      <c r="BG702" s="140">
        <f>IF(N702="zákl. přenesená",J702,0)</f>
        <v>0</v>
      </c>
      <c r="BH702" s="140">
        <f>IF(N702="sníž. přenesená",J702,0)</f>
        <v>0</v>
      </c>
      <c r="BI702" s="140">
        <f>IF(N702="nulová",J702,0)</f>
        <v>0</v>
      </c>
      <c r="BJ702" s="17" t="s">
        <v>155</v>
      </c>
      <c r="BK702" s="140">
        <f>ROUND(I702*H702,2)</f>
        <v>0</v>
      </c>
      <c r="BL702" s="17" t="s">
        <v>245</v>
      </c>
      <c r="BM702" s="139" t="s">
        <v>1136</v>
      </c>
    </row>
    <row r="703" spans="2:65" s="14" customFormat="1" ht="10.199999999999999">
      <c r="B703" s="160"/>
      <c r="D703" s="146" t="s">
        <v>159</v>
      </c>
      <c r="E703" s="161" t="s">
        <v>19</v>
      </c>
      <c r="F703" s="162" t="s">
        <v>1128</v>
      </c>
      <c r="H703" s="161" t="s">
        <v>19</v>
      </c>
      <c r="I703" s="163"/>
      <c r="L703" s="160"/>
      <c r="M703" s="164"/>
      <c r="T703" s="165"/>
      <c r="AT703" s="161" t="s">
        <v>159</v>
      </c>
      <c r="AU703" s="161" t="s">
        <v>155</v>
      </c>
      <c r="AV703" s="14" t="s">
        <v>84</v>
      </c>
      <c r="AW703" s="14" t="s">
        <v>36</v>
      </c>
      <c r="AX703" s="14" t="s">
        <v>76</v>
      </c>
      <c r="AY703" s="161" t="s">
        <v>147</v>
      </c>
    </row>
    <row r="704" spans="2:65" s="12" customFormat="1" ht="10.199999999999999">
      <c r="B704" s="145"/>
      <c r="D704" s="146" t="s">
        <v>159</v>
      </c>
      <c r="E704" s="147" t="s">
        <v>19</v>
      </c>
      <c r="F704" s="148" t="s">
        <v>1129</v>
      </c>
      <c r="H704" s="149">
        <v>139.53399999999999</v>
      </c>
      <c r="I704" s="150"/>
      <c r="L704" s="145"/>
      <c r="M704" s="151"/>
      <c r="T704" s="152"/>
      <c r="AT704" s="147" t="s">
        <v>159</v>
      </c>
      <c r="AU704" s="147" t="s">
        <v>155</v>
      </c>
      <c r="AV704" s="12" t="s">
        <v>155</v>
      </c>
      <c r="AW704" s="12" t="s">
        <v>36</v>
      </c>
      <c r="AX704" s="12" t="s">
        <v>76</v>
      </c>
      <c r="AY704" s="147" t="s">
        <v>147</v>
      </c>
    </row>
    <row r="705" spans="2:65" s="14" customFormat="1" ht="10.199999999999999">
      <c r="B705" s="160"/>
      <c r="D705" s="146" t="s">
        <v>159</v>
      </c>
      <c r="E705" s="161" t="s">
        <v>19</v>
      </c>
      <c r="F705" s="162" t="s">
        <v>1130</v>
      </c>
      <c r="H705" s="161" t="s">
        <v>19</v>
      </c>
      <c r="I705" s="163"/>
      <c r="L705" s="160"/>
      <c r="M705" s="164"/>
      <c r="T705" s="165"/>
      <c r="AT705" s="161" t="s">
        <v>159</v>
      </c>
      <c r="AU705" s="161" t="s">
        <v>155</v>
      </c>
      <c r="AV705" s="14" t="s">
        <v>84</v>
      </c>
      <c r="AW705" s="14" t="s">
        <v>36</v>
      </c>
      <c r="AX705" s="14" t="s">
        <v>76</v>
      </c>
      <c r="AY705" s="161" t="s">
        <v>147</v>
      </c>
    </row>
    <row r="706" spans="2:65" s="12" customFormat="1" ht="10.199999999999999">
      <c r="B706" s="145"/>
      <c r="D706" s="146" t="s">
        <v>159</v>
      </c>
      <c r="E706" s="147" t="s">
        <v>19</v>
      </c>
      <c r="F706" s="148" t="s">
        <v>89</v>
      </c>
      <c r="H706" s="149">
        <v>50.34</v>
      </c>
      <c r="I706" s="150"/>
      <c r="L706" s="145"/>
      <c r="M706" s="151"/>
      <c r="T706" s="152"/>
      <c r="AT706" s="147" t="s">
        <v>159</v>
      </c>
      <c r="AU706" s="147" t="s">
        <v>155</v>
      </c>
      <c r="AV706" s="12" t="s">
        <v>155</v>
      </c>
      <c r="AW706" s="12" t="s">
        <v>36</v>
      </c>
      <c r="AX706" s="12" t="s">
        <v>76</v>
      </c>
      <c r="AY706" s="147" t="s">
        <v>147</v>
      </c>
    </row>
    <row r="707" spans="2:65" s="14" customFormat="1" ht="10.199999999999999">
      <c r="B707" s="160"/>
      <c r="D707" s="146" t="s">
        <v>159</v>
      </c>
      <c r="E707" s="161" t="s">
        <v>19</v>
      </c>
      <c r="F707" s="162" t="s">
        <v>1131</v>
      </c>
      <c r="H707" s="161" t="s">
        <v>19</v>
      </c>
      <c r="I707" s="163"/>
      <c r="L707" s="160"/>
      <c r="M707" s="164"/>
      <c r="T707" s="165"/>
      <c r="AT707" s="161" t="s">
        <v>159</v>
      </c>
      <c r="AU707" s="161" t="s">
        <v>155</v>
      </c>
      <c r="AV707" s="14" t="s">
        <v>84</v>
      </c>
      <c r="AW707" s="14" t="s">
        <v>36</v>
      </c>
      <c r="AX707" s="14" t="s">
        <v>76</v>
      </c>
      <c r="AY707" s="161" t="s">
        <v>147</v>
      </c>
    </row>
    <row r="708" spans="2:65" s="12" customFormat="1" ht="10.199999999999999">
      <c r="B708" s="145"/>
      <c r="D708" s="146" t="s">
        <v>159</v>
      </c>
      <c r="E708" s="147" t="s">
        <v>19</v>
      </c>
      <c r="F708" s="148" t="s">
        <v>1132</v>
      </c>
      <c r="H708" s="149">
        <v>4.2480000000000002</v>
      </c>
      <c r="I708" s="150"/>
      <c r="L708" s="145"/>
      <c r="M708" s="151"/>
      <c r="T708" s="152"/>
      <c r="AT708" s="147" t="s">
        <v>159</v>
      </c>
      <c r="AU708" s="147" t="s">
        <v>155</v>
      </c>
      <c r="AV708" s="12" t="s">
        <v>155</v>
      </c>
      <c r="AW708" s="12" t="s">
        <v>36</v>
      </c>
      <c r="AX708" s="12" t="s">
        <v>76</v>
      </c>
      <c r="AY708" s="147" t="s">
        <v>147</v>
      </c>
    </row>
    <row r="709" spans="2:65" s="13" customFormat="1" ht="10.199999999999999">
      <c r="B709" s="153"/>
      <c r="D709" s="146" t="s">
        <v>159</v>
      </c>
      <c r="E709" s="154" t="s">
        <v>19</v>
      </c>
      <c r="F709" s="155" t="s">
        <v>161</v>
      </c>
      <c r="H709" s="156">
        <v>194.12200000000001</v>
      </c>
      <c r="I709" s="157"/>
      <c r="L709" s="153"/>
      <c r="M709" s="158"/>
      <c r="T709" s="159"/>
      <c r="AT709" s="154" t="s">
        <v>159</v>
      </c>
      <c r="AU709" s="154" t="s">
        <v>155</v>
      </c>
      <c r="AV709" s="13" t="s">
        <v>154</v>
      </c>
      <c r="AW709" s="13" t="s">
        <v>36</v>
      </c>
      <c r="AX709" s="13" t="s">
        <v>84</v>
      </c>
      <c r="AY709" s="154" t="s">
        <v>147</v>
      </c>
    </row>
    <row r="710" spans="2:65" s="11" customFormat="1" ht="22.8" customHeight="1">
      <c r="B710" s="116"/>
      <c r="D710" s="117" t="s">
        <v>75</v>
      </c>
      <c r="E710" s="126" t="s">
        <v>1137</v>
      </c>
      <c r="F710" s="126" t="s">
        <v>1138</v>
      </c>
      <c r="I710" s="119"/>
      <c r="J710" s="127">
        <f>BK710</f>
        <v>0</v>
      </c>
      <c r="L710" s="116"/>
      <c r="M710" s="121"/>
      <c r="P710" s="122">
        <f>P711</f>
        <v>0</v>
      </c>
      <c r="R710" s="122">
        <f>R711</f>
        <v>0</v>
      </c>
      <c r="T710" s="123">
        <f>T711</f>
        <v>0</v>
      </c>
      <c r="AR710" s="117" t="s">
        <v>155</v>
      </c>
      <c r="AT710" s="124" t="s">
        <v>75</v>
      </c>
      <c r="AU710" s="124" t="s">
        <v>84</v>
      </c>
      <c r="AY710" s="117" t="s">
        <v>147</v>
      </c>
      <c r="BK710" s="125">
        <f>BK711</f>
        <v>0</v>
      </c>
    </row>
    <row r="711" spans="2:65" s="1" customFormat="1" ht="16.5" customHeight="1">
      <c r="B711" s="32"/>
      <c r="C711" s="128" t="s">
        <v>1139</v>
      </c>
      <c r="D711" s="128" t="s">
        <v>149</v>
      </c>
      <c r="E711" s="129" t="s">
        <v>1140</v>
      </c>
      <c r="F711" s="130" t="s">
        <v>1141</v>
      </c>
      <c r="G711" s="131" t="s">
        <v>338</v>
      </c>
      <c r="H711" s="132">
        <v>1</v>
      </c>
      <c r="I711" s="133"/>
      <c r="J711" s="134">
        <f>ROUND(I711*H711,2)</f>
        <v>0</v>
      </c>
      <c r="K711" s="130" t="s">
        <v>19</v>
      </c>
      <c r="L711" s="32"/>
      <c r="M711" s="178" t="s">
        <v>19</v>
      </c>
      <c r="N711" s="179" t="s">
        <v>48</v>
      </c>
      <c r="O711" s="180"/>
      <c r="P711" s="181">
        <f>O711*H711</f>
        <v>0</v>
      </c>
      <c r="Q711" s="181">
        <v>0</v>
      </c>
      <c r="R711" s="181">
        <f>Q711*H711</f>
        <v>0</v>
      </c>
      <c r="S711" s="181">
        <v>0</v>
      </c>
      <c r="T711" s="182">
        <f>S711*H711</f>
        <v>0</v>
      </c>
      <c r="AR711" s="139" t="s">
        <v>245</v>
      </c>
      <c r="AT711" s="139" t="s">
        <v>149</v>
      </c>
      <c r="AU711" s="139" t="s">
        <v>155</v>
      </c>
      <c r="AY711" s="17" t="s">
        <v>147</v>
      </c>
      <c r="BE711" s="140">
        <f>IF(N711="základní",J711,0)</f>
        <v>0</v>
      </c>
      <c r="BF711" s="140">
        <f>IF(N711="snížená",J711,0)</f>
        <v>0</v>
      </c>
      <c r="BG711" s="140">
        <f>IF(N711="zákl. přenesená",J711,0)</f>
        <v>0</v>
      </c>
      <c r="BH711" s="140">
        <f>IF(N711="sníž. přenesená",J711,0)</f>
        <v>0</v>
      </c>
      <c r="BI711" s="140">
        <f>IF(N711="nulová",J711,0)</f>
        <v>0</v>
      </c>
      <c r="BJ711" s="17" t="s">
        <v>155</v>
      </c>
      <c r="BK711" s="140">
        <f>ROUND(I711*H711,2)</f>
        <v>0</v>
      </c>
      <c r="BL711" s="17" t="s">
        <v>245</v>
      </c>
      <c r="BM711" s="139" t="s">
        <v>1142</v>
      </c>
    </row>
    <row r="712" spans="2:65" s="1" customFormat="1" ht="6.9" customHeight="1">
      <c r="B712" s="41"/>
      <c r="C712" s="42"/>
      <c r="D712" s="42"/>
      <c r="E712" s="42"/>
      <c r="F712" s="42"/>
      <c r="G712" s="42"/>
      <c r="H712" s="42"/>
      <c r="I712" s="42"/>
      <c r="J712" s="42"/>
      <c r="K712" s="42"/>
      <c r="L712" s="32"/>
    </row>
  </sheetData>
  <sheetProtection algorithmName="SHA-512" hashValue="tFH3FnykpcCq/stoeOWaggvNRzQje3Y7GzER2S3FsaF4lXNRjOoM9DtmUxhD2vdUa3ZDuKr4jEl5Dk47p2BXOw==" saltValue="mZAZ1u1ay9kL/MrvEy581F0iifJEZdfmdUI392aY2UeMZNYOZFpVG1YSP7Pw/16zUtItQbyhAkUOUFTM/Nbcvg==" spinCount="100000" sheet="1" objects="1" scenarios="1" formatColumns="0" formatRows="0" autoFilter="0"/>
  <autoFilter ref="C100:K711" xr:uid="{00000000-0009-0000-0000-000001000000}"/>
  <mergeCells count="9">
    <mergeCell ref="E50:H50"/>
    <mergeCell ref="E91:H91"/>
    <mergeCell ref="E93:H93"/>
    <mergeCell ref="L2:V2"/>
    <mergeCell ref="E7:H7"/>
    <mergeCell ref="E9:H9"/>
    <mergeCell ref="E18:H18"/>
    <mergeCell ref="E27:H27"/>
    <mergeCell ref="E48:H48"/>
  </mergeCells>
  <hyperlinks>
    <hyperlink ref="F105" r:id="rId1" xr:uid="{00000000-0004-0000-0100-000000000000}"/>
    <hyperlink ref="F109" r:id="rId2" xr:uid="{00000000-0004-0000-0100-000001000000}"/>
    <hyperlink ref="F113" r:id="rId3" xr:uid="{00000000-0004-0000-0100-000002000000}"/>
    <hyperlink ref="F118" r:id="rId4" xr:uid="{00000000-0004-0000-0100-000003000000}"/>
    <hyperlink ref="F124" r:id="rId5" xr:uid="{00000000-0004-0000-0100-000004000000}"/>
    <hyperlink ref="F157" r:id="rId6" xr:uid="{00000000-0004-0000-0100-000005000000}"/>
    <hyperlink ref="F189" r:id="rId7" xr:uid="{00000000-0004-0000-0100-000006000000}"/>
    <hyperlink ref="F202" r:id="rId8" xr:uid="{00000000-0004-0000-0100-000007000000}"/>
    <hyperlink ref="F207" r:id="rId9" xr:uid="{00000000-0004-0000-0100-000008000000}"/>
    <hyperlink ref="F211" r:id="rId10" xr:uid="{00000000-0004-0000-0100-000009000000}"/>
    <hyperlink ref="F247" r:id="rId11" xr:uid="{00000000-0004-0000-0100-00000A000000}"/>
    <hyperlink ref="F251" r:id="rId12" xr:uid="{00000000-0004-0000-0100-00000B000000}"/>
    <hyperlink ref="F254" r:id="rId13" xr:uid="{00000000-0004-0000-0100-00000C000000}"/>
    <hyperlink ref="F256" r:id="rId14" xr:uid="{00000000-0004-0000-0100-00000D000000}"/>
    <hyperlink ref="F258" r:id="rId15" xr:uid="{00000000-0004-0000-0100-00000E000000}"/>
    <hyperlink ref="F260" r:id="rId16" xr:uid="{00000000-0004-0000-0100-00000F000000}"/>
    <hyperlink ref="F262" r:id="rId17" xr:uid="{00000000-0004-0000-0100-000010000000}"/>
    <hyperlink ref="F264" r:id="rId18" xr:uid="{00000000-0004-0000-0100-000011000000}"/>
    <hyperlink ref="F266" r:id="rId19" xr:uid="{00000000-0004-0000-0100-000012000000}"/>
    <hyperlink ref="F268" r:id="rId20" xr:uid="{00000000-0004-0000-0100-000013000000}"/>
    <hyperlink ref="F271" r:id="rId21" xr:uid="{00000000-0004-0000-0100-000014000000}"/>
    <hyperlink ref="F274" r:id="rId22" xr:uid="{00000000-0004-0000-0100-000015000000}"/>
    <hyperlink ref="F276" r:id="rId23" xr:uid="{00000000-0004-0000-0100-000016000000}"/>
    <hyperlink ref="F280" r:id="rId24" xr:uid="{00000000-0004-0000-0100-000017000000}"/>
    <hyperlink ref="F282" r:id="rId25" xr:uid="{00000000-0004-0000-0100-000018000000}"/>
    <hyperlink ref="F285" r:id="rId26" xr:uid="{00000000-0004-0000-0100-000019000000}"/>
    <hyperlink ref="F287" r:id="rId27" xr:uid="{00000000-0004-0000-0100-00001A000000}"/>
    <hyperlink ref="F290" r:id="rId28" xr:uid="{00000000-0004-0000-0100-00001B000000}"/>
    <hyperlink ref="F299" r:id="rId29" xr:uid="{00000000-0004-0000-0100-00001C000000}"/>
    <hyperlink ref="F301" r:id="rId30" xr:uid="{00000000-0004-0000-0100-00001D000000}"/>
    <hyperlink ref="F306" r:id="rId31" xr:uid="{00000000-0004-0000-0100-00001E000000}"/>
    <hyperlink ref="F308" r:id="rId32" xr:uid="{00000000-0004-0000-0100-00001F000000}"/>
    <hyperlink ref="F311" r:id="rId33" xr:uid="{00000000-0004-0000-0100-000020000000}"/>
    <hyperlink ref="F317" r:id="rId34" xr:uid="{00000000-0004-0000-0100-000021000000}"/>
    <hyperlink ref="F319" r:id="rId35" xr:uid="{00000000-0004-0000-0100-000022000000}"/>
    <hyperlink ref="F321" r:id="rId36" xr:uid="{00000000-0004-0000-0100-000023000000}"/>
    <hyperlink ref="F323" r:id="rId37" xr:uid="{00000000-0004-0000-0100-000024000000}"/>
    <hyperlink ref="F325" r:id="rId38" xr:uid="{00000000-0004-0000-0100-000025000000}"/>
    <hyperlink ref="F327" r:id="rId39" xr:uid="{00000000-0004-0000-0100-000026000000}"/>
    <hyperlink ref="F331" r:id="rId40" xr:uid="{00000000-0004-0000-0100-000027000000}"/>
    <hyperlink ref="F334" r:id="rId41" xr:uid="{00000000-0004-0000-0100-000028000000}"/>
    <hyperlink ref="F337" r:id="rId42" xr:uid="{00000000-0004-0000-0100-000029000000}"/>
    <hyperlink ref="F350" r:id="rId43" xr:uid="{00000000-0004-0000-0100-00002A000000}"/>
    <hyperlink ref="F352" r:id="rId44" xr:uid="{00000000-0004-0000-0100-00002B000000}"/>
    <hyperlink ref="F355" r:id="rId45" xr:uid="{00000000-0004-0000-0100-00002C000000}"/>
    <hyperlink ref="F358" r:id="rId46" xr:uid="{00000000-0004-0000-0100-00002D000000}"/>
    <hyperlink ref="F360" r:id="rId47" xr:uid="{00000000-0004-0000-0100-00002E000000}"/>
    <hyperlink ref="F363" r:id="rId48" xr:uid="{00000000-0004-0000-0100-00002F000000}"/>
    <hyperlink ref="F368" r:id="rId49" xr:uid="{00000000-0004-0000-0100-000030000000}"/>
    <hyperlink ref="F386" r:id="rId50" xr:uid="{00000000-0004-0000-0100-000031000000}"/>
    <hyperlink ref="F392" r:id="rId51" xr:uid="{00000000-0004-0000-0100-000032000000}"/>
    <hyperlink ref="F398" r:id="rId52" xr:uid="{00000000-0004-0000-0100-000033000000}"/>
    <hyperlink ref="F404" r:id="rId53" xr:uid="{00000000-0004-0000-0100-000034000000}"/>
    <hyperlink ref="F413" r:id="rId54" xr:uid="{00000000-0004-0000-0100-000035000000}"/>
    <hyperlink ref="F415" r:id="rId55" xr:uid="{00000000-0004-0000-0100-000036000000}"/>
    <hyperlink ref="F419" r:id="rId56" xr:uid="{00000000-0004-0000-0100-000037000000}"/>
    <hyperlink ref="F451" r:id="rId57" xr:uid="{00000000-0004-0000-0100-000038000000}"/>
    <hyperlink ref="F463" r:id="rId58" xr:uid="{00000000-0004-0000-0100-000039000000}"/>
    <hyperlink ref="F465" r:id="rId59" xr:uid="{00000000-0004-0000-0100-00003A000000}"/>
    <hyperlink ref="F468" r:id="rId60" xr:uid="{00000000-0004-0000-0100-00003B000000}"/>
    <hyperlink ref="F473" r:id="rId61" xr:uid="{00000000-0004-0000-0100-00003C000000}"/>
    <hyperlink ref="F475" r:id="rId62" xr:uid="{00000000-0004-0000-0100-00003D000000}"/>
    <hyperlink ref="F487" r:id="rId63" xr:uid="{00000000-0004-0000-0100-00003E000000}"/>
    <hyperlink ref="F520" r:id="rId64" xr:uid="{00000000-0004-0000-0100-00003F000000}"/>
    <hyperlink ref="F522" r:id="rId65" xr:uid="{00000000-0004-0000-0100-000040000000}"/>
    <hyperlink ref="F538" r:id="rId66" xr:uid="{00000000-0004-0000-0100-000041000000}"/>
    <hyperlink ref="F544" r:id="rId67" xr:uid="{00000000-0004-0000-0100-000042000000}"/>
    <hyperlink ref="F550" r:id="rId68" xr:uid="{00000000-0004-0000-0100-000043000000}"/>
    <hyperlink ref="F552" r:id="rId69" xr:uid="{00000000-0004-0000-0100-000044000000}"/>
    <hyperlink ref="F555" r:id="rId70" xr:uid="{00000000-0004-0000-0100-000045000000}"/>
    <hyperlink ref="F561" r:id="rId71" xr:uid="{00000000-0004-0000-0100-000046000000}"/>
    <hyperlink ref="F567" r:id="rId72" xr:uid="{00000000-0004-0000-0100-000047000000}"/>
    <hyperlink ref="F573" r:id="rId73" xr:uid="{00000000-0004-0000-0100-000048000000}"/>
    <hyperlink ref="F575" r:id="rId74" xr:uid="{00000000-0004-0000-0100-000049000000}"/>
    <hyperlink ref="F605" r:id="rId75" xr:uid="{00000000-0004-0000-0100-00004A000000}"/>
    <hyperlink ref="F622" r:id="rId76" xr:uid="{00000000-0004-0000-0100-00004B000000}"/>
    <hyperlink ref="F624" r:id="rId77" xr:uid="{00000000-0004-0000-0100-00004C000000}"/>
    <hyperlink ref="F694" r:id="rId78" xr:uid="{00000000-0004-0000-0100-00004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7" t="s">
        <v>88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4.9" customHeight="1">
      <c r="B4" s="20"/>
      <c r="D4" s="21" t="s">
        <v>97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3" t="str">
        <f>'Rekapitulace stavby'!K6</f>
        <v>Stavební úpravy b.j. č.4 v BD č.p. 33, Dvorce</v>
      </c>
      <c r="F7" s="314"/>
      <c r="G7" s="314"/>
      <c r="H7" s="314"/>
      <c r="L7" s="20"/>
    </row>
    <row r="8" spans="2:46" s="1" customFormat="1" ht="12" customHeight="1">
      <c r="B8" s="32"/>
      <c r="D8" s="27" t="s">
        <v>104</v>
      </c>
      <c r="L8" s="32"/>
    </row>
    <row r="9" spans="2:46" s="1" customFormat="1" ht="16.5" customHeight="1">
      <c r="B9" s="32"/>
      <c r="E9" s="295" t="s">
        <v>1143</v>
      </c>
      <c r="F9" s="315"/>
      <c r="G9" s="315"/>
      <c r="H9" s="315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3. 2. 2026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16" t="str">
        <f>'Rekapitulace stavby'!E14</f>
        <v>Vyplň údaj</v>
      </c>
      <c r="F18" s="279"/>
      <c r="G18" s="279"/>
      <c r="H18" s="279"/>
      <c r="I18" s="27" t="s">
        <v>29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">
        <v>38</v>
      </c>
      <c r="L23" s="32"/>
    </row>
    <row r="24" spans="2:12" s="1" customFormat="1" ht="18" customHeight="1">
      <c r="B24" s="32"/>
      <c r="E24" s="25" t="s">
        <v>39</v>
      </c>
      <c r="I24" s="27" t="s">
        <v>29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40</v>
      </c>
      <c r="L26" s="32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8" t="s">
        <v>42</v>
      </c>
      <c r="J30" s="63">
        <f>ROUND(J81,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44</v>
      </c>
      <c r="I32" s="35" t="s">
        <v>43</v>
      </c>
      <c r="J32" s="35" t="s">
        <v>45</v>
      </c>
      <c r="L32" s="32"/>
    </row>
    <row r="33" spans="2:12" s="1" customFormat="1" ht="14.4" customHeight="1">
      <c r="B33" s="32"/>
      <c r="D33" s="52" t="s">
        <v>46</v>
      </c>
      <c r="E33" s="27" t="s">
        <v>47</v>
      </c>
      <c r="F33" s="89">
        <f>ROUND((SUM(BE81:BE103)),  2)</f>
        <v>0</v>
      </c>
      <c r="I33" s="90">
        <v>0.21</v>
      </c>
      <c r="J33" s="89">
        <f>ROUND(((SUM(BE81:BE103))*I33),  2)</f>
        <v>0</v>
      </c>
      <c r="L33" s="32"/>
    </row>
    <row r="34" spans="2:12" s="1" customFormat="1" ht="14.4" customHeight="1">
      <c r="B34" s="32"/>
      <c r="E34" s="27" t="s">
        <v>48</v>
      </c>
      <c r="F34" s="89">
        <f>ROUND((SUM(BF81:BF103)),  2)</f>
        <v>0</v>
      </c>
      <c r="I34" s="90">
        <v>0.12</v>
      </c>
      <c r="J34" s="89">
        <f>ROUND(((SUM(BF81:BF103))*I34),  2)</f>
        <v>0</v>
      </c>
      <c r="L34" s="32"/>
    </row>
    <row r="35" spans="2:12" s="1" customFormat="1" ht="14.4" hidden="1" customHeight="1">
      <c r="B35" s="32"/>
      <c r="E35" s="27" t="s">
        <v>49</v>
      </c>
      <c r="F35" s="89">
        <f>ROUND((SUM(BG81:BG103)),  2)</f>
        <v>0</v>
      </c>
      <c r="I35" s="90">
        <v>0.21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50</v>
      </c>
      <c r="F36" s="89">
        <f>ROUND((SUM(BH81:BH103)),  2)</f>
        <v>0</v>
      </c>
      <c r="I36" s="90">
        <v>0.12</v>
      </c>
      <c r="J36" s="89">
        <f>0</f>
        <v>0</v>
      </c>
      <c r="L36" s="32"/>
    </row>
    <row r="37" spans="2:12" s="1" customFormat="1" ht="14.4" hidden="1" customHeight="1">
      <c r="B37" s="32"/>
      <c r="E37" s="27" t="s">
        <v>51</v>
      </c>
      <c r="F37" s="89">
        <f>ROUND((SUM(BI81:BI103)),  2)</f>
        <v>0</v>
      </c>
      <c r="I37" s="90">
        <v>0</v>
      </c>
      <c r="J37" s="89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1"/>
      <c r="D39" s="92" t="s">
        <v>52</v>
      </c>
      <c r="E39" s="54"/>
      <c r="F39" s="54"/>
      <c r="G39" s="93" t="s">
        <v>53</v>
      </c>
      <c r="H39" s="94" t="s">
        <v>54</v>
      </c>
      <c r="I39" s="54"/>
      <c r="J39" s="95">
        <f>SUM(J30:J37)</f>
        <v>0</v>
      </c>
      <c r="K39" s="96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106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13" t="str">
        <f>E7</f>
        <v>Stavební úpravy b.j. č.4 v BD č.p. 33, Dvorce</v>
      </c>
      <c r="F48" s="314"/>
      <c r="G48" s="314"/>
      <c r="H48" s="314"/>
      <c r="L48" s="32"/>
    </row>
    <row r="49" spans="2:47" s="1" customFormat="1" ht="12" customHeight="1">
      <c r="B49" s="32"/>
      <c r="C49" s="27" t="s">
        <v>104</v>
      </c>
      <c r="L49" s="32"/>
    </row>
    <row r="50" spans="2:47" s="1" customFormat="1" ht="16.5" customHeight="1">
      <c r="B50" s="32"/>
      <c r="E50" s="295" t="str">
        <f>E9</f>
        <v>SO02 - Vedlejší rozpočtové náklady</v>
      </c>
      <c r="F50" s="315"/>
      <c r="G50" s="315"/>
      <c r="H50" s="315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Dvorce</v>
      </c>
      <c r="I52" s="27" t="s">
        <v>23</v>
      </c>
      <c r="J52" s="49" t="str">
        <f>IF(J12="","",J12)</f>
        <v>3. 2. 2026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Dvorce</v>
      </c>
      <c r="I54" s="27" t="s">
        <v>33</v>
      </c>
      <c r="J54" s="30" t="str">
        <f>E21</f>
        <v>Ing. Bronislav Böhm</v>
      </c>
      <c r="L54" s="32"/>
    </row>
    <row r="55" spans="2:47" s="1" customFormat="1" ht="15.15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>Michal Pešek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7" t="s">
        <v>107</v>
      </c>
      <c r="D57" s="91"/>
      <c r="E57" s="91"/>
      <c r="F57" s="91"/>
      <c r="G57" s="91"/>
      <c r="H57" s="91"/>
      <c r="I57" s="91"/>
      <c r="J57" s="98" t="s">
        <v>108</v>
      </c>
      <c r="K57" s="91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9" t="s">
        <v>74</v>
      </c>
      <c r="J59" s="63">
        <f>J81</f>
        <v>0</v>
      </c>
      <c r="L59" s="32"/>
      <c r="AU59" s="17" t="s">
        <v>109</v>
      </c>
    </row>
    <row r="60" spans="2:47" s="8" customFormat="1" ht="24.9" customHeight="1">
      <c r="B60" s="100"/>
      <c r="D60" s="101" t="s">
        <v>1144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" customHeight="1">
      <c r="B61" s="100"/>
      <c r="D61" s="101" t="s">
        <v>1145</v>
      </c>
      <c r="E61" s="102"/>
      <c r="F61" s="102"/>
      <c r="G61" s="102"/>
      <c r="H61" s="102"/>
      <c r="I61" s="102"/>
      <c r="J61" s="103">
        <f>J90</f>
        <v>0</v>
      </c>
      <c r="L61" s="100"/>
    </row>
    <row r="62" spans="2:47" s="1" customFormat="1" ht="21.75" customHeight="1">
      <c r="B62" s="32"/>
      <c r="L62" s="32"/>
    </row>
    <row r="63" spans="2:47" s="1" customFormat="1" ht="6.9" customHeight="1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32"/>
    </row>
    <row r="67" spans="2:20" s="1" customFormat="1" ht="6.9" customHeight="1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32"/>
    </row>
    <row r="68" spans="2:20" s="1" customFormat="1" ht="24.9" customHeight="1">
      <c r="B68" s="32"/>
      <c r="C68" s="21" t="s">
        <v>132</v>
      </c>
      <c r="L68" s="32"/>
    </row>
    <row r="69" spans="2:20" s="1" customFormat="1" ht="6.9" customHeight="1">
      <c r="B69" s="32"/>
      <c r="L69" s="32"/>
    </row>
    <row r="70" spans="2:20" s="1" customFormat="1" ht="12" customHeight="1">
      <c r="B70" s="32"/>
      <c r="C70" s="27" t="s">
        <v>16</v>
      </c>
      <c r="L70" s="32"/>
    </row>
    <row r="71" spans="2:20" s="1" customFormat="1" ht="16.5" customHeight="1">
      <c r="B71" s="32"/>
      <c r="E71" s="313" t="str">
        <f>E7</f>
        <v>Stavební úpravy b.j. č.4 v BD č.p. 33, Dvorce</v>
      </c>
      <c r="F71" s="314"/>
      <c r="G71" s="314"/>
      <c r="H71" s="314"/>
      <c r="L71" s="32"/>
    </row>
    <row r="72" spans="2:20" s="1" customFormat="1" ht="12" customHeight="1">
      <c r="B72" s="32"/>
      <c r="C72" s="27" t="s">
        <v>104</v>
      </c>
      <c r="L72" s="32"/>
    </row>
    <row r="73" spans="2:20" s="1" customFormat="1" ht="16.5" customHeight="1">
      <c r="B73" s="32"/>
      <c r="E73" s="295" t="str">
        <f>E9</f>
        <v>SO02 - Vedlejší rozpočtové náklady</v>
      </c>
      <c r="F73" s="315"/>
      <c r="G73" s="315"/>
      <c r="H73" s="315"/>
      <c r="L73" s="32"/>
    </row>
    <row r="74" spans="2:20" s="1" customFormat="1" ht="6.9" customHeight="1">
      <c r="B74" s="32"/>
      <c r="L74" s="32"/>
    </row>
    <row r="75" spans="2:20" s="1" customFormat="1" ht="12" customHeight="1">
      <c r="B75" s="32"/>
      <c r="C75" s="27" t="s">
        <v>21</v>
      </c>
      <c r="F75" s="25" t="str">
        <f>F12</f>
        <v>Dvorce</v>
      </c>
      <c r="I75" s="27" t="s">
        <v>23</v>
      </c>
      <c r="J75" s="49" t="str">
        <f>IF(J12="","",J12)</f>
        <v>3. 2. 2026</v>
      </c>
      <c r="L75" s="32"/>
    </row>
    <row r="76" spans="2:20" s="1" customFormat="1" ht="6.9" customHeight="1">
      <c r="B76" s="32"/>
      <c r="L76" s="32"/>
    </row>
    <row r="77" spans="2:20" s="1" customFormat="1" ht="15.15" customHeight="1">
      <c r="B77" s="32"/>
      <c r="C77" s="27" t="s">
        <v>25</v>
      </c>
      <c r="F77" s="25" t="str">
        <f>E15</f>
        <v>Obec Dvorce</v>
      </c>
      <c r="I77" s="27" t="s">
        <v>33</v>
      </c>
      <c r="J77" s="30" t="str">
        <f>E21</f>
        <v>Ing. Bronislav Böhm</v>
      </c>
      <c r="L77" s="32"/>
    </row>
    <row r="78" spans="2:20" s="1" customFormat="1" ht="15.15" customHeight="1">
      <c r="B78" s="32"/>
      <c r="C78" s="27" t="s">
        <v>31</v>
      </c>
      <c r="F78" s="25" t="str">
        <f>IF(E18="","",E18)</f>
        <v>Vyplň údaj</v>
      </c>
      <c r="I78" s="27" t="s">
        <v>37</v>
      </c>
      <c r="J78" s="30" t="str">
        <f>E24</f>
        <v>Michal Pešek</v>
      </c>
      <c r="L78" s="32"/>
    </row>
    <row r="79" spans="2:20" s="1" customFormat="1" ht="10.35" customHeight="1">
      <c r="B79" s="32"/>
      <c r="L79" s="32"/>
    </row>
    <row r="80" spans="2:20" s="10" customFormat="1" ht="29.25" customHeight="1">
      <c r="B80" s="108"/>
      <c r="C80" s="109" t="s">
        <v>133</v>
      </c>
      <c r="D80" s="110" t="s">
        <v>61</v>
      </c>
      <c r="E80" s="110" t="s">
        <v>57</v>
      </c>
      <c r="F80" s="110" t="s">
        <v>58</v>
      </c>
      <c r="G80" s="110" t="s">
        <v>134</v>
      </c>
      <c r="H80" s="110" t="s">
        <v>135</v>
      </c>
      <c r="I80" s="110" t="s">
        <v>136</v>
      </c>
      <c r="J80" s="110" t="s">
        <v>108</v>
      </c>
      <c r="K80" s="111" t="s">
        <v>137</v>
      </c>
      <c r="L80" s="108"/>
      <c r="M80" s="56" t="s">
        <v>19</v>
      </c>
      <c r="N80" s="57" t="s">
        <v>46</v>
      </c>
      <c r="O80" s="57" t="s">
        <v>138</v>
      </c>
      <c r="P80" s="57" t="s">
        <v>139</v>
      </c>
      <c r="Q80" s="57" t="s">
        <v>140</v>
      </c>
      <c r="R80" s="57" t="s">
        <v>141</v>
      </c>
      <c r="S80" s="57" t="s">
        <v>142</v>
      </c>
      <c r="T80" s="58" t="s">
        <v>143</v>
      </c>
    </row>
    <row r="81" spans="2:65" s="1" customFormat="1" ht="22.8" customHeight="1">
      <c r="B81" s="32"/>
      <c r="C81" s="61" t="s">
        <v>144</v>
      </c>
      <c r="J81" s="112">
        <f>BK81</f>
        <v>0</v>
      </c>
      <c r="L81" s="32"/>
      <c r="M81" s="59"/>
      <c r="N81" s="50"/>
      <c r="O81" s="50"/>
      <c r="P81" s="113">
        <f>P82+P90</f>
        <v>0</v>
      </c>
      <c r="Q81" s="50"/>
      <c r="R81" s="113">
        <f>R82+R90</f>
        <v>0</v>
      </c>
      <c r="S81" s="50"/>
      <c r="T81" s="114">
        <f>T82+T90</f>
        <v>0</v>
      </c>
      <c r="AT81" s="17" t="s">
        <v>75</v>
      </c>
      <c r="AU81" s="17" t="s">
        <v>109</v>
      </c>
      <c r="BK81" s="115">
        <f>BK82+BK90</f>
        <v>0</v>
      </c>
    </row>
    <row r="82" spans="2:65" s="11" customFormat="1" ht="25.95" customHeight="1">
      <c r="B82" s="116"/>
      <c r="D82" s="117" t="s">
        <v>75</v>
      </c>
      <c r="E82" s="118" t="s">
        <v>1146</v>
      </c>
      <c r="F82" s="118" t="s">
        <v>1147</v>
      </c>
      <c r="I82" s="119"/>
      <c r="J82" s="120">
        <f>BK82</f>
        <v>0</v>
      </c>
      <c r="L82" s="116"/>
      <c r="M82" s="121"/>
      <c r="P82" s="122">
        <f>SUM(P83:P89)</f>
        <v>0</v>
      </c>
      <c r="R82" s="122">
        <f>SUM(R83:R89)</f>
        <v>0</v>
      </c>
      <c r="T82" s="123">
        <f>SUM(T83:T89)</f>
        <v>0</v>
      </c>
      <c r="AR82" s="117" t="s">
        <v>154</v>
      </c>
      <c r="AT82" s="124" t="s">
        <v>75</v>
      </c>
      <c r="AU82" s="124" t="s">
        <v>76</v>
      </c>
      <c r="AY82" s="117" t="s">
        <v>147</v>
      </c>
      <c r="BK82" s="125">
        <f>SUM(BK83:BK89)</f>
        <v>0</v>
      </c>
    </row>
    <row r="83" spans="2:65" s="1" customFormat="1" ht="37.799999999999997" customHeight="1">
      <c r="B83" s="32"/>
      <c r="C83" s="128" t="s">
        <v>84</v>
      </c>
      <c r="D83" s="128" t="s">
        <v>149</v>
      </c>
      <c r="E83" s="129" t="s">
        <v>1148</v>
      </c>
      <c r="F83" s="130" t="s">
        <v>1149</v>
      </c>
      <c r="G83" s="131" t="s">
        <v>338</v>
      </c>
      <c r="H83" s="132">
        <v>1</v>
      </c>
      <c r="I83" s="133"/>
      <c r="J83" s="134">
        <f>ROUND(I83*H83,2)</f>
        <v>0</v>
      </c>
      <c r="K83" s="130" t="s">
        <v>19</v>
      </c>
      <c r="L83" s="32"/>
      <c r="M83" s="135" t="s">
        <v>19</v>
      </c>
      <c r="N83" s="136" t="s">
        <v>48</v>
      </c>
      <c r="P83" s="137">
        <f>O83*H83</f>
        <v>0</v>
      </c>
      <c r="Q83" s="137">
        <v>0</v>
      </c>
      <c r="R83" s="137">
        <f>Q83*H83</f>
        <v>0</v>
      </c>
      <c r="S83" s="137">
        <v>0</v>
      </c>
      <c r="T83" s="138">
        <f>S83*H83</f>
        <v>0</v>
      </c>
      <c r="AR83" s="139" t="s">
        <v>1150</v>
      </c>
      <c r="AT83" s="139" t="s">
        <v>149</v>
      </c>
      <c r="AU83" s="139" t="s">
        <v>84</v>
      </c>
      <c r="AY83" s="17" t="s">
        <v>147</v>
      </c>
      <c r="BE83" s="140">
        <f>IF(N83="základní",J83,0)</f>
        <v>0</v>
      </c>
      <c r="BF83" s="140">
        <f>IF(N83="snížená",J83,0)</f>
        <v>0</v>
      </c>
      <c r="BG83" s="140">
        <f>IF(N83="zákl. přenesená",J83,0)</f>
        <v>0</v>
      </c>
      <c r="BH83" s="140">
        <f>IF(N83="sníž. přenesená",J83,0)</f>
        <v>0</v>
      </c>
      <c r="BI83" s="140">
        <f>IF(N83="nulová",J83,0)</f>
        <v>0</v>
      </c>
      <c r="BJ83" s="17" t="s">
        <v>155</v>
      </c>
      <c r="BK83" s="140">
        <f>ROUND(I83*H83,2)</f>
        <v>0</v>
      </c>
      <c r="BL83" s="17" t="s">
        <v>1150</v>
      </c>
      <c r="BM83" s="139" t="s">
        <v>1151</v>
      </c>
    </row>
    <row r="84" spans="2:65" s="12" customFormat="1" ht="10.199999999999999">
      <c r="B84" s="145"/>
      <c r="D84" s="146" t="s">
        <v>159</v>
      </c>
      <c r="E84" s="147" t="s">
        <v>19</v>
      </c>
      <c r="F84" s="148" t="s">
        <v>84</v>
      </c>
      <c r="H84" s="149">
        <v>1</v>
      </c>
      <c r="I84" s="150"/>
      <c r="L84" s="145"/>
      <c r="M84" s="151"/>
      <c r="T84" s="152"/>
      <c r="AT84" s="147" t="s">
        <v>159</v>
      </c>
      <c r="AU84" s="147" t="s">
        <v>84</v>
      </c>
      <c r="AV84" s="12" t="s">
        <v>155</v>
      </c>
      <c r="AW84" s="12" t="s">
        <v>36</v>
      </c>
      <c r="AX84" s="12" t="s">
        <v>76</v>
      </c>
      <c r="AY84" s="147" t="s">
        <v>147</v>
      </c>
    </row>
    <row r="85" spans="2:65" s="13" customFormat="1" ht="10.199999999999999">
      <c r="B85" s="153"/>
      <c r="D85" s="146" t="s">
        <v>159</v>
      </c>
      <c r="E85" s="154" t="s">
        <v>19</v>
      </c>
      <c r="F85" s="155" t="s">
        <v>161</v>
      </c>
      <c r="H85" s="156">
        <v>1</v>
      </c>
      <c r="I85" s="157"/>
      <c r="L85" s="153"/>
      <c r="M85" s="158"/>
      <c r="T85" s="159"/>
      <c r="AT85" s="154" t="s">
        <v>159</v>
      </c>
      <c r="AU85" s="154" t="s">
        <v>84</v>
      </c>
      <c r="AV85" s="13" t="s">
        <v>154</v>
      </c>
      <c r="AW85" s="13" t="s">
        <v>36</v>
      </c>
      <c r="AX85" s="13" t="s">
        <v>84</v>
      </c>
      <c r="AY85" s="154" t="s">
        <v>147</v>
      </c>
    </row>
    <row r="86" spans="2:65" s="1" customFormat="1" ht="24.15" customHeight="1">
      <c r="B86" s="32"/>
      <c r="C86" s="128" t="s">
        <v>155</v>
      </c>
      <c r="D86" s="128" t="s">
        <v>149</v>
      </c>
      <c r="E86" s="129" t="s">
        <v>1152</v>
      </c>
      <c r="F86" s="130" t="s">
        <v>1153</v>
      </c>
      <c r="G86" s="131" t="s">
        <v>338</v>
      </c>
      <c r="H86" s="132">
        <v>1</v>
      </c>
      <c r="I86" s="133"/>
      <c r="J86" s="134">
        <f>ROUND(I86*H86,2)</f>
        <v>0</v>
      </c>
      <c r="K86" s="130" t="s">
        <v>19</v>
      </c>
      <c r="L86" s="32"/>
      <c r="M86" s="135" t="s">
        <v>19</v>
      </c>
      <c r="N86" s="136" t="s">
        <v>48</v>
      </c>
      <c r="P86" s="137">
        <f>O86*H86</f>
        <v>0</v>
      </c>
      <c r="Q86" s="137">
        <v>0</v>
      </c>
      <c r="R86" s="137">
        <f>Q86*H86</f>
        <v>0</v>
      </c>
      <c r="S86" s="137">
        <v>0</v>
      </c>
      <c r="T86" s="138">
        <f>S86*H86</f>
        <v>0</v>
      </c>
      <c r="AR86" s="139" t="s">
        <v>1150</v>
      </c>
      <c r="AT86" s="139" t="s">
        <v>149</v>
      </c>
      <c r="AU86" s="139" t="s">
        <v>84</v>
      </c>
      <c r="AY86" s="17" t="s">
        <v>147</v>
      </c>
      <c r="BE86" s="140">
        <f>IF(N86="základní",J86,0)</f>
        <v>0</v>
      </c>
      <c r="BF86" s="140">
        <f>IF(N86="snížená",J86,0)</f>
        <v>0</v>
      </c>
      <c r="BG86" s="140">
        <f>IF(N86="zákl. přenesená",J86,0)</f>
        <v>0</v>
      </c>
      <c r="BH86" s="140">
        <f>IF(N86="sníž. přenesená",J86,0)</f>
        <v>0</v>
      </c>
      <c r="BI86" s="140">
        <f>IF(N86="nulová",J86,0)</f>
        <v>0</v>
      </c>
      <c r="BJ86" s="17" t="s">
        <v>155</v>
      </c>
      <c r="BK86" s="140">
        <f>ROUND(I86*H86,2)</f>
        <v>0</v>
      </c>
      <c r="BL86" s="17" t="s">
        <v>1150</v>
      </c>
      <c r="BM86" s="139" t="s">
        <v>1154</v>
      </c>
    </row>
    <row r="87" spans="2:65" s="12" customFormat="1" ht="10.199999999999999">
      <c r="B87" s="145"/>
      <c r="D87" s="146" t="s">
        <v>159</v>
      </c>
      <c r="E87" s="147" t="s">
        <v>19</v>
      </c>
      <c r="F87" s="148" t="s">
        <v>84</v>
      </c>
      <c r="H87" s="149">
        <v>1</v>
      </c>
      <c r="I87" s="150"/>
      <c r="L87" s="145"/>
      <c r="M87" s="151"/>
      <c r="T87" s="152"/>
      <c r="AT87" s="147" t="s">
        <v>159</v>
      </c>
      <c r="AU87" s="147" t="s">
        <v>84</v>
      </c>
      <c r="AV87" s="12" t="s">
        <v>155</v>
      </c>
      <c r="AW87" s="12" t="s">
        <v>36</v>
      </c>
      <c r="AX87" s="12" t="s">
        <v>76</v>
      </c>
      <c r="AY87" s="147" t="s">
        <v>147</v>
      </c>
    </row>
    <row r="88" spans="2:65" s="13" customFormat="1" ht="10.199999999999999">
      <c r="B88" s="153"/>
      <c r="D88" s="146" t="s">
        <v>159</v>
      </c>
      <c r="E88" s="154" t="s">
        <v>19</v>
      </c>
      <c r="F88" s="155" t="s">
        <v>161</v>
      </c>
      <c r="H88" s="156">
        <v>1</v>
      </c>
      <c r="I88" s="157"/>
      <c r="L88" s="153"/>
      <c r="M88" s="158"/>
      <c r="T88" s="159"/>
      <c r="AT88" s="154" t="s">
        <v>159</v>
      </c>
      <c r="AU88" s="154" t="s">
        <v>84</v>
      </c>
      <c r="AV88" s="13" t="s">
        <v>154</v>
      </c>
      <c r="AW88" s="13" t="s">
        <v>36</v>
      </c>
      <c r="AX88" s="13" t="s">
        <v>84</v>
      </c>
      <c r="AY88" s="154" t="s">
        <v>147</v>
      </c>
    </row>
    <row r="89" spans="2:65" s="1" customFormat="1" ht="49.05" customHeight="1">
      <c r="B89" s="32"/>
      <c r="C89" s="128" t="s">
        <v>93</v>
      </c>
      <c r="D89" s="128" t="s">
        <v>149</v>
      </c>
      <c r="E89" s="129" t="s">
        <v>1155</v>
      </c>
      <c r="F89" s="130" t="s">
        <v>1156</v>
      </c>
      <c r="G89" s="131" t="s">
        <v>338</v>
      </c>
      <c r="H89" s="132">
        <v>1</v>
      </c>
      <c r="I89" s="133"/>
      <c r="J89" s="134">
        <f>ROUND(I89*H89,2)</f>
        <v>0</v>
      </c>
      <c r="K89" s="130" t="s">
        <v>19</v>
      </c>
      <c r="L89" s="32"/>
      <c r="M89" s="135" t="s">
        <v>19</v>
      </c>
      <c r="N89" s="136" t="s">
        <v>48</v>
      </c>
      <c r="P89" s="137">
        <f>O89*H89</f>
        <v>0</v>
      </c>
      <c r="Q89" s="137">
        <v>0</v>
      </c>
      <c r="R89" s="137">
        <f>Q89*H89</f>
        <v>0</v>
      </c>
      <c r="S89" s="137">
        <v>0</v>
      </c>
      <c r="T89" s="138">
        <f>S89*H89</f>
        <v>0</v>
      </c>
      <c r="AR89" s="139" t="s">
        <v>1150</v>
      </c>
      <c r="AT89" s="139" t="s">
        <v>149</v>
      </c>
      <c r="AU89" s="139" t="s">
        <v>84</v>
      </c>
      <c r="AY89" s="17" t="s">
        <v>147</v>
      </c>
      <c r="BE89" s="140">
        <f>IF(N89="základní",J89,0)</f>
        <v>0</v>
      </c>
      <c r="BF89" s="140">
        <f>IF(N89="snížená",J89,0)</f>
        <v>0</v>
      </c>
      <c r="BG89" s="140">
        <f>IF(N89="zákl. přenesená",J89,0)</f>
        <v>0</v>
      </c>
      <c r="BH89" s="140">
        <f>IF(N89="sníž. přenesená",J89,0)</f>
        <v>0</v>
      </c>
      <c r="BI89" s="140">
        <f>IF(N89="nulová",J89,0)</f>
        <v>0</v>
      </c>
      <c r="BJ89" s="17" t="s">
        <v>155</v>
      </c>
      <c r="BK89" s="140">
        <f>ROUND(I89*H89,2)</f>
        <v>0</v>
      </c>
      <c r="BL89" s="17" t="s">
        <v>1150</v>
      </c>
      <c r="BM89" s="139" t="s">
        <v>1157</v>
      </c>
    </row>
    <row r="90" spans="2:65" s="11" customFormat="1" ht="25.95" customHeight="1">
      <c r="B90" s="116"/>
      <c r="D90" s="117" t="s">
        <v>75</v>
      </c>
      <c r="E90" s="118" t="s">
        <v>1158</v>
      </c>
      <c r="F90" s="118" t="s">
        <v>1159</v>
      </c>
      <c r="I90" s="119"/>
      <c r="J90" s="120">
        <f>BK90</f>
        <v>0</v>
      </c>
      <c r="L90" s="116"/>
      <c r="M90" s="121"/>
      <c r="P90" s="122">
        <f>SUM(P91:P103)</f>
        <v>0</v>
      </c>
      <c r="R90" s="122">
        <f>SUM(R91:R103)</f>
        <v>0</v>
      </c>
      <c r="T90" s="123">
        <f>SUM(T91:T103)</f>
        <v>0</v>
      </c>
      <c r="AR90" s="117" t="s">
        <v>181</v>
      </c>
      <c r="AT90" s="124" t="s">
        <v>75</v>
      </c>
      <c r="AU90" s="124" t="s">
        <v>76</v>
      </c>
      <c r="AY90" s="117" t="s">
        <v>147</v>
      </c>
      <c r="BK90" s="125">
        <f>SUM(BK91:BK103)</f>
        <v>0</v>
      </c>
    </row>
    <row r="91" spans="2:65" s="1" customFormat="1" ht="66.75" customHeight="1">
      <c r="B91" s="32"/>
      <c r="C91" s="128" t="s">
        <v>154</v>
      </c>
      <c r="D91" s="128" t="s">
        <v>149</v>
      </c>
      <c r="E91" s="129" t="s">
        <v>1160</v>
      </c>
      <c r="F91" s="130" t="s">
        <v>1161</v>
      </c>
      <c r="G91" s="131" t="s">
        <v>338</v>
      </c>
      <c r="H91" s="132">
        <v>1</v>
      </c>
      <c r="I91" s="133"/>
      <c r="J91" s="134">
        <f>ROUND(I91*H91,2)</f>
        <v>0</v>
      </c>
      <c r="K91" s="130" t="s">
        <v>19</v>
      </c>
      <c r="L91" s="32"/>
      <c r="M91" s="135" t="s">
        <v>19</v>
      </c>
      <c r="N91" s="136" t="s">
        <v>48</v>
      </c>
      <c r="P91" s="137">
        <f>O91*H91</f>
        <v>0</v>
      </c>
      <c r="Q91" s="137">
        <v>0</v>
      </c>
      <c r="R91" s="137">
        <f>Q91*H91</f>
        <v>0</v>
      </c>
      <c r="S91" s="137">
        <v>0</v>
      </c>
      <c r="T91" s="138">
        <f>S91*H91</f>
        <v>0</v>
      </c>
      <c r="AR91" s="139" t="s">
        <v>154</v>
      </c>
      <c r="AT91" s="139" t="s">
        <v>149</v>
      </c>
      <c r="AU91" s="139" t="s">
        <v>84</v>
      </c>
      <c r="AY91" s="17" t="s">
        <v>147</v>
      </c>
      <c r="BE91" s="140">
        <f>IF(N91="základní",J91,0)</f>
        <v>0</v>
      </c>
      <c r="BF91" s="140">
        <f>IF(N91="snížená",J91,0)</f>
        <v>0</v>
      </c>
      <c r="BG91" s="140">
        <f>IF(N91="zákl. přenesená",J91,0)</f>
        <v>0</v>
      </c>
      <c r="BH91" s="140">
        <f>IF(N91="sníž. přenesená",J91,0)</f>
        <v>0</v>
      </c>
      <c r="BI91" s="140">
        <f>IF(N91="nulová",J91,0)</f>
        <v>0</v>
      </c>
      <c r="BJ91" s="17" t="s">
        <v>155</v>
      </c>
      <c r="BK91" s="140">
        <f>ROUND(I91*H91,2)</f>
        <v>0</v>
      </c>
      <c r="BL91" s="17" t="s">
        <v>154</v>
      </c>
      <c r="BM91" s="139" t="s">
        <v>1162</v>
      </c>
    </row>
    <row r="92" spans="2:65" s="12" customFormat="1" ht="10.199999999999999">
      <c r="B92" s="145"/>
      <c r="D92" s="146" t="s">
        <v>159</v>
      </c>
      <c r="E92" s="147" t="s">
        <v>19</v>
      </c>
      <c r="F92" s="148" t="s">
        <v>84</v>
      </c>
      <c r="H92" s="149">
        <v>1</v>
      </c>
      <c r="I92" s="150"/>
      <c r="L92" s="145"/>
      <c r="M92" s="151"/>
      <c r="T92" s="152"/>
      <c r="AT92" s="147" t="s">
        <v>159</v>
      </c>
      <c r="AU92" s="147" t="s">
        <v>84</v>
      </c>
      <c r="AV92" s="12" t="s">
        <v>155</v>
      </c>
      <c r="AW92" s="12" t="s">
        <v>36</v>
      </c>
      <c r="AX92" s="12" t="s">
        <v>76</v>
      </c>
      <c r="AY92" s="147" t="s">
        <v>147</v>
      </c>
    </row>
    <row r="93" spans="2:65" s="13" customFormat="1" ht="10.199999999999999">
      <c r="B93" s="153"/>
      <c r="D93" s="146" t="s">
        <v>159</v>
      </c>
      <c r="E93" s="154" t="s">
        <v>19</v>
      </c>
      <c r="F93" s="155" t="s">
        <v>161</v>
      </c>
      <c r="H93" s="156">
        <v>1</v>
      </c>
      <c r="I93" s="157"/>
      <c r="L93" s="153"/>
      <c r="M93" s="158"/>
      <c r="T93" s="159"/>
      <c r="AT93" s="154" t="s">
        <v>159</v>
      </c>
      <c r="AU93" s="154" t="s">
        <v>84</v>
      </c>
      <c r="AV93" s="13" t="s">
        <v>154</v>
      </c>
      <c r="AW93" s="13" t="s">
        <v>36</v>
      </c>
      <c r="AX93" s="13" t="s">
        <v>84</v>
      </c>
      <c r="AY93" s="154" t="s">
        <v>147</v>
      </c>
    </row>
    <row r="94" spans="2:65" s="1" customFormat="1" ht="49.05" customHeight="1">
      <c r="B94" s="32"/>
      <c r="C94" s="128" t="s">
        <v>181</v>
      </c>
      <c r="D94" s="128" t="s">
        <v>149</v>
      </c>
      <c r="E94" s="129" t="s">
        <v>1163</v>
      </c>
      <c r="F94" s="130" t="s">
        <v>1164</v>
      </c>
      <c r="G94" s="131" t="s">
        <v>338</v>
      </c>
      <c r="H94" s="132">
        <v>1</v>
      </c>
      <c r="I94" s="133"/>
      <c r="J94" s="134">
        <f>ROUND(I94*H94,2)</f>
        <v>0</v>
      </c>
      <c r="K94" s="130" t="s">
        <v>19</v>
      </c>
      <c r="L94" s="32"/>
      <c r="M94" s="135" t="s">
        <v>19</v>
      </c>
      <c r="N94" s="136" t="s">
        <v>48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154</v>
      </c>
      <c r="AT94" s="139" t="s">
        <v>149</v>
      </c>
      <c r="AU94" s="139" t="s">
        <v>84</v>
      </c>
      <c r="AY94" s="17" t="s">
        <v>147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7" t="s">
        <v>155</v>
      </c>
      <c r="BK94" s="140">
        <f>ROUND(I94*H94,2)</f>
        <v>0</v>
      </c>
      <c r="BL94" s="17" t="s">
        <v>154</v>
      </c>
      <c r="BM94" s="139" t="s">
        <v>1165</v>
      </c>
    </row>
    <row r="95" spans="2:65" s="12" customFormat="1" ht="10.199999999999999">
      <c r="B95" s="145"/>
      <c r="D95" s="146" t="s">
        <v>159</v>
      </c>
      <c r="E95" s="147" t="s">
        <v>19</v>
      </c>
      <c r="F95" s="148" t="s">
        <v>84</v>
      </c>
      <c r="H95" s="149">
        <v>1</v>
      </c>
      <c r="I95" s="150"/>
      <c r="L95" s="145"/>
      <c r="M95" s="151"/>
      <c r="T95" s="152"/>
      <c r="AT95" s="147" t="s">
        <v>159</v>
      </c>
      <c r="AU95" s="147" t="s">
        <v>84</v>
      </c>
      <c r="AV95" s="12" t="s">
        <v>155</v>
      </c>
      <c r="AW95" s="12" t="s">
        <v>36</v>
      </c>
      <c r="AX95" s="12" t="s">
        <v>76</v>
      </c>
      <c r="AY95" s="147" t="s">
        <v>147</v>
      </c>
    </row>
    <row r="96" spans="2:65" s="13" customFormat="1" ht="10.199999999999999">
      <c r="B96" s="153"/>
      <c r="D96" s="146" t="s">
        <v>159</v>
      </c>
      <c r="E96" s="154" t="s">
        <v>19</v>
      </c>
      <c r="F96" s="155" t="s">
        <v>161</v>
      </c>
      <c r="H96" s="156">
        <v>1</v>
      </c>
      <c r="I96" s="157"/>
      <c r="L96" s="153"/>
      <c r="M96" s="158"/>
      <c r="T96" s="159"/>
      <c r="AT96" s="154" t="s">
        <v>159</v>
      </c>
      <c r="AU96" s="154" t="s">
        <v>84</v>
      </c>
      <c r="AV96" s="13" t="s">
        <v>154</v>
      </c>
      <c r="AW96" s="13" t="s">
        <v>36</v>
      </c>
      <c r="AX96" s="13" t="s">
        <v>84</v>
      </c>
      <c r="AY96" s="154" t="s">
        <v>147</v>
      </c>
    </row>
    <row r="97" spans="2:65" s="1" customFormat="1" ht="44.25" customHeight="1">
      <c r="B97" s="32"/>
      <c r="C97" s="128" t="s">
        <v>188</v>
      </c>
      <c r="D97" s="128" t="s">
        <v>149</v>
      </c>
      <c r="E97" s="129" t="s">
        <v>1166</v>
      </c>
      <c r="F97" s="130" t="s">
        <v>1167</v>
      </c>
      <c r="G97" s="131" t="s">
        <v>338</v>
      </c>
      <c r="H97" s="132">
        <v>1</v>
      </c>
      <c r="I97" s="133"/>
      <c r="J97" s="134">
        <f>ROUND(I97*H97,2)</f>
        <v>0</v>
      </c>
      <c r="K97" s="130" t="s">
        <v>19</v>
      </c>
      <c r="L97" s="32"/>
      <c r="M97" s="135" t="s">
        <v>19</v>
      </c>
      <c r="N97" s="136" t="s">
        <v>48</v>
      </c>
      <c r="P97" s="137">
        <f>O97*H97</f>
        <v>0</v>
      </c>
      <c r="Q97" s="137">
        <v>0</v>
      </c>
      <c r="R97" s="137">
        <f>Q97*H97</f>
        <v>0</v>
      </c>
      <c r="S97" s="137">
        <v>0</v>
      </c>
      <c r="T97" s="138">
        <f>S97*H97</f>
        <v>0</v>
      </c>
      <c r="AR97" s="139" t="s">
        <v>154</v>
      </c>
      <c r="AT97" s="139" t="s">
        <v>149</v>
      </c>
      <c r="AU97" s="139" t="s">
        <v>84</v>
      </c>
      <c r="AY97" s="17" t="s">
        <v>147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7" t="s">
        <v>155</v>
      </c>
      <c r="BK97" s="140">
        <f>ROUND(I97*H97,2)</f>
        <v>0</v>
      </c>
      <c r="BL97" s="17" t="s">
        <v>154</v>
      </c>
      <c r="BM97" s="139" t="s">
        <v>1168</v>
      </c>
    </row>
    <row r="98" spans="2:65" s="12" customFormat="1" ht="10.199999999999999">
      <c r="B98" s="145"/>
      <c r="D98" s="146" t="s">
        <v>159</v>
      </c>
      <c r="E98" s="147" t="s">
        <v>19</v>
      </c>
      <c r="F98" s="148" t="s">
        <v>84</v>
      </c>
      <c r="H98" s="149">
        <v>1</v>
      </c>
      <c r="I98" s="150"/>
      <c r="L98" s="145"/>
      <c r="M98" s="151"/>
      <c r="T98" s="152"/>
      <c r="AT98" s="147" t="s">
        <v>159</v>
      </c>
      <c r="AU98" s="147" t="s">
        <v>84</v>
      </c>
      <c r="AV98" s="12" t="s">
        <v>155</v>
      </c>
      <c r="AW98" s="12" t="s">
        <v>36</v>
      </c>
      <c r="AX98" s="12" t="s">
        <v>76</v>
      </c>
      <c r="AY98" s="147" t="s">
        <v>147</v>
      </c>
    </row>
    <row r="99" spans="2:65" s="13" customFormat="1" ht="10.199999999999999">
      <c r="B99" s="153"/>
      <c r="D99" s="146" t="s">
        <v>159</v>
      </c>
      <c r="E99" s="154" t="s">
        <v>19</v>
      </c>
      <c r="F99" s="155" t="s">
        <v>161</v>
      </c>
      <c r="H99" s="156">
        <v>1</v>
      </c>
      <c r="I99" s="157"/>
      <c r="L99" s="153"/>
      <c r="M99" s="158"/>
      <c r="T99" s="159"/>
      <c r="AT99" s="154" t="s">
        <v>159</v>
      </c>
      <c r="AU99" s="154" t="s">
        <v>84</v>
      </c>
      <c r="AV99" s="13" t="s">
        <v>154</v>
      </c>
      <c r="AW99" s="13" t="s">
        <v>36</v>
      </c>
      <c r="AX99" s="13" t="s">
        <v>84</v>
      </c>
      <c r="AY99" s="154" t="s">
        <v>147</v>
      </c>
    </row>
    <row r="100" spans="2:65" s="1" customFormat="1" ht="44.25" customHeight="1">
      <c r="B100" s="32"/>
      <c r="C100" s="128" t="s">
        <v>194</v>
      </c>
      <c r="D100" s="128" t="s">
        <v>149</v>
      </c>
      <c r="E100" s="129" t="s">
        <v>1169</v>
      </c>
      <c r="F100" s="130" t="s">
        <v>1170</v>
      </c>
      <c r="G100" s="131" t="s">
        <v>338</v>
      </c>
      <c r="H100" s="132">
        <v>1</v>
      </c>
      <c r="I100" s="133"/>
      <c r="J100" s="134">
        <f>ROUND(I100*H100,2)</f>
        <v>0</v>
      </c>
      <c r="K100" s="130" t="s">
        <v>19</v>
      </c>
      <c r="L100" s="32"/>
      <c r="M100" s="135" t="s">
        <v>19</v>
      </c>
      <c r="N100" s="136" t="s">
        <v>48</v>
      </c>
      <c r="P100" s="137">
        <f>O100*H100</f>
        <v>0</v>
      </c>
      <c r="Q100" s="137">
        <v>0</v>
      </c>
      <c r="R100" s="137">
        <f>Q100*H100</f>
        <v>0</v>
      </c>
      <c r="S100" s="137">
        <v>0</v>
      </c>
      <c r="T100" s="138">
        <f>S100*H100</f>
        <v>0</v>
      </c>
      <c r="AR100" s="139" t="s">
        <v>154</v>
      </c>
      <c r="AT100" s="139" t="s">
        <v>149</v>
      </c>
      <c r="AU100" s="139" t="s">
        <v>84</v>
      </c>
      <c r="AY100" s="17" t="s">
        <v>147</v>
      </c>
      <c r="BE100" s="140">
        <f>IF(N100="základní",J100,0)</f>
        <v>0</v>
      </c>
      <c r="BF100" s="140">
        <f>IF(N100="snížená",J100,0)</f>
        <v>0</v>
      </c>
      <c r="BG100" s="140">
        <f>IF(N100="zákl. přenesená",J100,0)</f>
        <v>0</v>
      </c>
      <c r="BH100" s="140">
        <f>IF(N100="sníž. přenesená",J100,0)</f>
        <v>0</v>
      </c>
      <c r="BI100" s="140">
        <f>IF(N100="nulová",J100,0)</f>
        <v>0</v>
      </c>
      <c r="BJ100" s="17" t="s">
        <v>155</v>
      </c>
      <c r="BK100" s="140">
        <f>ROUND(I100*H100,2)</f>
        <v>0</v>
      </c>
      <c r="BL100" s="17" t="s">
        <v>154</v>
      </c>
      <c r="BM100" s="139" t="s">
        <v>1171</v>
      </c>
    </row>
    <row r="101" spans="2:65" s="12" customFormat="1" ht="10.199999999999999">
      <c r="B101" s="145"/>
      <c r="D101" s="146" t="s">
        <v>159</v>
      </c>
      <c r="E101" s="147" t="s">
        <v>19</v>
      </c>
      <c r="F101" s="148" t="s">
        <v>84</v>
      </c>
      <c r="H101" s="149">
        <v>1</v>
      </c>
      <c r="I101" s="150"/>
      <c r="L101" s="145"/>
      <c r="M101" s="151"/>
      <c r="T101" s="152"/>
      <c r="AT101" s="147" t="s">
        <v>159</v>
      </c>
      <c r="AU101" s="147" t="s">
        <v>84</v>
      </c>
      <c r="AV101" s="12" t="s">
        <v>155</v>
      </c>
      <c r="AW101" s="12" t="s">
        <v>36</v>
      </c>
      <c r="AX101" s="12" t="s">
        <v>76</v>
      </c>
      <c r="AY101" s="147" t="s">
        <v>147</v>
      </c>
    </row>
    <row r="102" spans="2:65" s="13" customFormat="1" ht="10.199999999999999">
      <c r="B102" s="153"/>
      <c r="D102" s="146" t="s">
        <v>159</v>
      </c>
      <c r="E102" s="154" t="s">
        <v>19</v>
      </c>
      <c r="F102" s="155" t="s">
        <v>161</v>
      </c>
      <c r="H102" s="156">
        <v>1</v>
      </c>
      <c r="I102" s="157"/>
      <c r="L102" s="153"/>
      <c r="M102" s="158"/>
      <c r="T102" s="159"/>
      <c r="AT102" s="154" t="s">
        <v>159</v>
      </c>
      <c r="AU102" s="154" t="s">
        <v>84</v>
      </c>
      <c r="AV102" s="13" t="s">
        <v>154</v>
      </c>
      <c r="AW102" s="13" t="s">
        <v>36</v>
      </c>
      <c r="AX102" s="13" t="s">
        <v>84</v>
      </c>
      <c r="AY102" s="154" t="s">
        <v>147</v>
      </c>
    </row>
    <row r="103" spans="2:65" s="1" customFormat="1" ht="33" customHeight="1">
      <c r="B103" s="32"/>
      <c r="C103" s="128" t="s">
        <v>198</v>
      </c>
      <c r="D103" s="128" t="s">
        <v>149</v>
      </c>
      <c r="E103" s="129" t="s">
        <v>1172</v>
      </c>
      <c r="F103" s="130" t="s">
        <v>1173</v>
      </c>
      <c r="G103" s="131" t="s">
        <v>338</v>
      </c>
      <c r="H103" s="132">
        <v>1</v>
      </c>
      <c r="I103" s="133"/>
      <c r="J103" s="134">
        <f>ROUND(I103*H103,2)</f>
        <v>0</v>
      </c>
      <c r="K103" s="130" t="s">
        <v>19</v>
      </c>
      <c r="L103" s="32"/>
      <c r="M103" s="178" t="s">
        <v>19</v>
      </c>
      <c r="N103" s="179" t="s">
        <v>48</v>
      </c>
      <c r="O103" s="180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AR103" s="139" t="s">
        <v>154</v>
      </c>
      <c r="AT103" s="139" t="s">
        <v>149</v>
      </c>
      <c r="AU103" s="139" t="s">
        <v>84</v>
      </c>
      <c r="AY103" s="17" t="s">
        <v>147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7" t="s">
        <v>155</v>
      </c>
      <c r="BK103" s="140">
        <f>ROUND(I103*H103,2)</f>
        <v>0</v>
      </c>
      <c r="BL103" s="17" t="s">
        <v>154</v>
      </c>
      <c r="BM103" s="139" t="s">
        <v>1174</v>
      </c>
    </row>
    <row r="104" spans="2:65" s="1" customFormat="1" ht="6.9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2"/>
    </row>
  </sheetData>
  <sheetProtection algorithmName="SHA-512" hashValue="sVR02zcv2ly7YssOHzQYFZ5TkbUzO9smd5FxrPBt4wDyoZkaHGBw8DF7J+eJmMEZ/qoeiDkrG6FubTvSHx6Zzg==" saltValue="/iQWNIK4zlYz1g1DBmhqSQfMFDvMMjSes1zQCYbRcZpKGahTmnZN8zOtsP93zS+WBeEBHjJ5rijQDHyQVH6LrA==" spinCount="100000" sheet="1" objects="1" scenarios="1" formatColumns="0" formatRows="0" autoFilter="0"/>
  <autoFilter ref="C80:K103" xr:uid="{00000000-0009-0000-0000-000002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55"/>
  <sheetViews>
    <sheetView showGridLines="0" workbookViewId="0"/>
  </sheetViews>
  <sheetFormatPr defaultRowHeight="14.4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1175</v>
      </c>
      <c r="H4" s="20"/>
    </row>
    <row r="5" spans="2:8" ht="12" customHeight="1">
      <c r="B5" s="20"/>
      <c r="C5" s="24" t="s">
        <v>13</v>
      </c>
      <c r="D5" s="284" t="s">
        <v>14</v>
      </c>
      <c r="E5" s="280"/>
      <c r="F5" s="280"/>
      <c r="H5" s="20"/>
    </row>
    <row r="6" spans="2:8" ht="36.9" customHeight="1">
      <c r="B6" s="20"/>
      <c r="C6" s="26" t="s">
        <v>16</v>
      </c>
      <c r="D6" s="281" t="s">
        <v>17</v>
      </c>
      <c r="E6" s="280"/>
      <c r="F6" s="280"/>
      <c r="H6" s="20"/>
    </row>
    <row r="7" spans="2:8" ht="16.5" customHeight="1">
      <c r="B7" s="20"/>
      <c r="C7" s="27" t="s">
        <v>23</v>
      </c>
      <c r="D7" s="49" t="str">
        <f>'Rekapitulace stavby'!AN8</f>
        <v>3. 2. 2026</v>
      </c>
      <c r="H7" s="20"/>
    </row>
    <row r="8" spans="2:8" s="1" customFormat="1" ht="10.8" customHeight="1">
      <c r="B8" s="32"/>
      <c r="H8" s="32"/>
    </row>
    <row r="9" spans="2:8" s="10" customFormat="1" ht="29.25" customHeight="1">
      <c r="B9" s="108"/>
      <c r="C9" s="109" t="s">
        <v>57</v>
      </c>
      <c r="D9" s="110" t="s">
        <v>58</v>
      </c>
      <c r="E9" s="110" t="s">
        <v>134</v>
      </c>
      <c r="F9" s="111" t="s">
        <v>1176</v>
      </c>
      <c r="H9" s="108"/>
    </row>
    <row r="10" spans="2:8" s="1" customFormat="1" ht="26.4" customHeight="1">
      <c r="B10" s="32"/>
      <c r="C10" s="183" t="s">
        <v>81</v>
      </c>
      <c r="D10" s="183" t="s">
        <v>82</v>
      </c>
      <c r="H10" s="32"/>
    </row>
    <row r="11" spans="2:8" s="1" customFormat="1" ht="16.8" customHeight="1">
      <c r="B11" s="32"/>
      <c r="C11" s="184" t="s">
        <v>98</v>
      </c>
      <c r="D11" s="185" t="s">
        <v>99</v>
      </c>
      <c r="E11" s="186" t="s">
        <v>91</v>
      </c>
      <c r="F11" s="187">
        <v>3.86</v>
      </c>
      <c r="H11" s="32"/>
    </row>
    <row r="12" spans="2:8" s="1" customFormat="1" ht="16.8" customHeight="1">
      <c r="B12" s="32"/>
      <c r="C12" s="188" t="s">
        <v>19</v>
      </c>
      <c r="D12" s="188" t="s">
        <v>1177</v>
      </c>
      <c r="E12" s="17" t="s">
        <v>19</v>
      </c>
      <c r="F12" s="189">
        <v>0.99</v>
      </c>
      <c r="H12" s="32"/>
    </row>
    <row r="13" spans="2:8" s="1" customFormat="1" ht="16.8" customHeight="1">
      <c r="B13" s="32"/>
      <c r="C13" s="188" t="s">
        <v>19</v>
      </c>
      <c r="D13" s="188" t="s">
        <v>853</v>
      </c>
      <c r="E13" s="17" t="s">
        <v>19</v>
      </c>
      <c r="F13" s="189">
        <v>2.87</v>
      </c>
      <c r="H13" s="32"/>
    </row>
    <row r="14" spans="2:8" s="1" customFormat="1" ht="16.8" customHeight="1">
      <c r="B14" s="32"/>
      <c r="C14" s="188" t="s">
        <v>19</v>
      </c>
      <c r="D14" s="188" t="s">
        <v>161</v>
      </c>
      <c r="E14" s="17" t="s">
        <v>19</v>
      </c>
      <c r="F14" s="189">
        <v>3.86</v>
      </c>
      <c r="H14" s="32"/>
    </row>
    <row r="15" spans="2:8" s="1" customFormat="1" ht="16.8" customHeight="1">
      <c r="B15" s="32"/>
      <c r="C15" s="190" t="s">
        <v>1178</v>
      </c>
      <c r="H15" s="32"/>
    </row>
    <row r="16" spans="2:8" s="1" customFormat="1" ht="16.8" customHeight="1">
      <c r="B16" s="32"/>
      <c r="C16" s="188" t="s">
        <v>818</v>
      </c>
      <c r="D16" s="188" t="s">
        <v>1179</v>
      </c>
      <c r="E16" s="17" t="s">
        <v>91</v>
      </c>
      <c r="F16" s="189">
        <v>3.86</v>
      </c>
      <c r="H16" s="32"/>
    </row>
    <row r="17" spans="2:8" s="1" customFormat="1" ht="16.8" customHeight="1">
      <c r="B17" s="32"/>
      <c r="C17" s="188" t="s">
        <v>822</v>
      </c>
      <c r="D17" s="188" t="s">
        <v>1180</v>
      </c>
      <c r="E17" s="17" t="s">
        <v>91</v>
      </c>
      <c r="F17" s="189">
        <v>3.86</v>
      </c>
      <c r="H17" s="32"/>
    </row>
    <row r="18" spans="2:8" s="1" customFormat="1" ht="16.8" customHeight="1">
      <c r="B18" s="32"/>
      <c r="C18" s="188" t="s">
        <v>826</v>
      </c>
      <c r="D18" s="188" t="s">
        <v>1181</v>
      </c>
      <c r="E18" s="17" t="s">
        <v>91</v>
      </c>
      <c r="F18" s="189">
        <v>3.86</v>
      </c>
      <c r="H18" s="32"/>
    </row>
    <row r="19" spans="2:8" s="1" customFormat="1" ht="20.399999999999999">
      <c r="B19" s="32"/>
      <c r="C19" s="188" t="s">
        <v>836</v>
      </c>
      <c r="D19" s="188" t="s">
        <v>1182</v>
      </c>
      <c r="E19" s="17" t="s">
        <v>91</v>
      </c>
      <c r="F19" s="189">
        <v>3.08</v>
      </c>
      <c r="H19" s="32"/>
    </row>
    <row r="20" spans="2:8" s="1" customFormat="1" ht="20.399999999999999">
      <c r="B20" s="32"/>
      <c r="C20" s="188" t="s">
        <v>846</v>
      </c>
      <c r="D20" s="188" t="s">
        <v>1183</v>
      </c>
      <c r="E20" s="17" t="s">
        <v>91</v>
      </c>
      <c r="F20" s="189">
        <v>3.08</v>
      </c>
      <c r="H20" s="32"/>
    </row>
    <row r="21" spans="2:8" s="1" customFormat="1" ht="16.8" customHeight="1">
      <c r="B21" s="32"/>
      <c r="C21" s="188" t="s">
        <v>871</v>
      </c>
      <c r="D21" s="188" t="s">
        <v>1184</v>
      </c>
      <c r="E21" s="17" t="s">
        <v>91</v>
      </c>
      <c r="F21" s="189">
        <v>3.08</v>
      </c>
      <c r="H21" s="32"/>
    </row>
    <row r="22" spans="2:8" s="1" customFormat="1" ht="16.8" customHeight="1">
      <c r="B22" s="32"/>
      <c r="C22" s="184" t="s">
        <v>94</v>
      </c>
      <c r="D22" s="185" t="s">
        <v>95</v>
      </c>
      <c r="E22" s="186" t="s">
        <v>91</v>
      </c>
      <c r="F22" s="187">
        <v>18.760000000000002</v>
      </c>
      <c r="H22" s="32"/>
    </row>
    <row r="23" spans="2:8" s="1" customFormat="1" ht="16.8" customHeight="1">
      <c r="B23" s="32"/>
      <c r="C23" s="188" t="s">
        <v>19</v>
      </c>
      <c r="D23" s="188" t="s">
        <v>1018</v>
      </c>
      <c r="E23" s="17" t="s">
        <v>19</v>
      </c>
      <c r="F23" s="189">
        <v>6.6</v>
      </c>
      <c r="H23" s="32"/>
    </row>
    <row r="24" spans="2:8" s="1" customFormat="1" ht="16.8" customHeight="1">
      <c r="B24" s="32"/>
      <c r="C24" s="188" t="s">
        <v>19</v>
      </c>
      <c r="D24" s="188" t="s">
        <v>1185</v>
      </c>
      <c r="E24" s="17" t="s">
        <v>19</v>
      </c>
      <c r="F24" s="189">
        <v>12.16</v>
      </c>
      <c r="H24" s="32"/>
    </row>
    <row r="25" spans="2:8" s="1" customFormat="1" ht="16.8" customHeight="1">
      <c r="B25" s="32"/>
      <c r="C25" s="188" t="s">
        <v>19</v>
      </c>
      <c r="D25" s="188" t="s">
        <v>161</v>
      </c>
      <c r="E25" s="17" t="s">
        <v>19</v>
      </c>
      <c r="F25" s="189">
        <v>18.760000000000002</v>
      </c>
      <c r="H25" s="32"/>
    </row>
    <row r="26" spans="2:8" s="1" customFormat="1" ht="16.8" customHeight="1">
      <c r="B26" s="32"/>
      <c r="C26" s="190" t="s">
        <v>1178</v>
      </c>
      <c r="H26" s="32"/>
    </row>
    <row r="27" spans="2:8" s="1" customFormat="1" ht="16.8" customHeight="1">
      <c r="B27" s="32"/>
      <c r="C27" s="188" t="s">
        <v>220</v>
      </c>
      <c r="D27" s="188" t="s">
        <v>1186</v>
      </c>
      <c r="E27" s="17" t="s">
        <v>91</v>
      </c>
      <c r="F27" s="189">
        <v>18.760000000000002</v>
      </c>
      <c r="H27" s="32"/>
    </row>
    <row r="28" spans="2:8" s="1" customFormat="1" ht="16.8" customHeight="1">
      <c r="B28" s="32"/>
      <c r="C28" s="188" t="s">
        <v>974</v>
      </c>
      <c r="D28" s="188" t="s">
        <v>1187</v>
      </c>
      <c r="E28" s="17" t="s">
        <v>91</v>
      </c>
      <c r="F28" s="189">
        <v>18.760000000000002</v>
      </c>
      <c r="H28" s="32"/>
    </row>
    <row r="29" spans="2:8" s="1" customFormat="1" ht="16.8" customHeight="1">
      <c r="B29" s="32"/>
      <c r="C29" s="188" t="s">
        <v>978</v>
      </c>
      <c r="D29" s="188" t="s">
        <v>1188</v>
      </c>
      <c r="E29" s="17" t="s">
        <v>91</v>
      </c>
      <c r="F29" s="189">
        <v>18.760000000000002</v>
      </c>
      <c r="H29" s="32"/>
    </row>
    <row r="30" spans="2:8" s="1" customFormat="1" ht="20.399999999999999">
      <c r="B30" s="32"/>
      <c r="C30" s="188" t="s">
        <v>1005</v>
      </c>
      <c r="D30" s="188" t="s">
        <v>1189</v>
      </c>
      <c r="E30" s="17" t="s">
        <v>91</v>
      </c>
      <c r="F30" s="189">
        <v>18.760000000000002</v>
      </c>
      <c r="H30" s="32"/>
    </row>
    <row r="31" spans="2:8" s="1" customFormat="1" ht="16.8" customHeight="1">
      <c r="B31" s="32"/>
      <c r="C31" s="188" t="s">
        <v>1036</v>
      </c>
      <c r="D31" s="188" t="s">
        <v>1190</v>
      </c>
      <c r="E31" s="17" t="s">
        <v>91</v>
      </c>
      <c r="F31" s="189">
        <v>18.760000000000002</v>
      </c>
      <c r="H31" s="32"/>
    </row>
    <row r="32" spans="2:8" s="1" customFormat="1" ht="16.8" customHeight="1">
      <c r="B32" s="32"/>
      <c r="C32" s="184" t="s">
        <v>101</v>
      </c>
      <c r="D32" s="185" t="s">
        <v>102</v>
      </c>
      <c r="E32" s="186" t="s">
        <v>91</v>
      </c>
      <c r="F32" s="187">
        <v>46.48</v>
      </c>
      <c r="H32" s="32"/>
    </row>
    <row r="33" spans="2:8" s="1" customFormat="1" ht="16.8" customHeight="1">
      <c r="B33" s="32"/>
      <c r="C33" s="188" t="s">
        <v>19</v>
      </c>
      <c r="D33" s="188" t="s">
        <v>945</v>
      </c>
      <c r="E33" s="17" t="s">
        <v>19</v>
      </c>
      <c r="F33" s="189">
        <v>6.96</v>
      </c>
      <c r="H33" s="32"/>
    </row>
    <row r="34" spans="2:8" s="1" customFormat="1" ht="16.8" customHeight="1">
      <c r="B34" s="32"/>
      <c r="C34" s="188" t="s">
        <v>19</v>
      </c>
      <c r="D34" s="188" t="s">
        <v>1191</v>
      </c>
      <c r="E34" s="17" t="s">
        <v>19</v>
      </c>
      <c r="F34" s="189">
        <v>19.25</v>
      </c>
      <c r="H34" s="32"/>
    </row>
    <row r="35" spans="2:8" s="1" customFormat="1" ht="16.8" customHeight="1">
      <c r="B35" s="32"/>
      <c r="C35" s="188" t="s">
        <v>19</v>
      </c>
      <c r="D35" s="188" t="s">
        <v>1192</v>
      </c>
      <c r="E35" s="17" t="s">
        <v>19</v>
      </c>
      <c r="F35" s="189">
        <v>12.73</v>
      </c>
      <c r="H35" s="32"/>
    </row>
    <row r="36" spans="2:8" s="1" customFormat="1" ht="16.8" customHeight="1">
      <c r="B36" s="32"/>
      <c r="C36" s="188" t="s">
        <v>19</v>
      </c>
      <c r="D36" s="188" t="s">
        <v>946</v>
      </c>
      <c r="E36" s="17" t="s">
        <v>19</v>
      </c>
      <c r="F36" s="189">
        <v>7.54</v>
      </c>
      <c r="H36" s="32"/>
    </row>
    <row r="37" spans="2:8" s="1" customFormat="1" ht="16.8" customHeight="1">
      <c r="B37" s="32"/>
      <c r="C37" s="188" t="s">
        <v>19</v>
      </c>
      <c r="D37" s="188" t="s">
        <v>161</v>
      </c>
      <c r="E37" s="17" t="s">
        <v>19</v>
      </c>
      <c r="F37" s="189">
        <v>46.48</v>
      </c>
      <c r="H37" s="32"/>
    </row>
    <row r="38" spans="2:8" s="1" customFormat="1" ht="16.8" customHeight="1">
      <c r="B38" s="32"/>
      <c r="C38" s="190" t="s">
        <v>1178</v>
      </c>
      <c r="H38" s="32"/>
    </row>
    <row r="39" spans="2:8" s="1" customFormat="1" ht="20.399999999999999">
      <c r="B39" s="32"/>
      <c r="C39" s="188" t="s">
        <v>910</v>
      </c>
      <c r="D39" s="188" t="s">
        <v>1193</v>
      </c>
      <c r="E39" s="17" t="s">
        <v>91</v>
      </c>
      <c r="F39" s="189">
        <v>46.48</v>
      </c>
      <c r="H39" s="32"/>
    </row>
    <row r="40" spans="2:8" s="1" customFormat="1" ht="16.8" customHeight="1">
      <c r="B40" s="32"/>
      <c r="C40" s="188" t="s">
        <v>920</v>
      </c>
      <c r="D40" s="188" t="s">
        <v>1194</v>
      </c>
      <c r="E40" s="17" t="s">
        <v>91</v>
      </c>
      <c r="F40" s="189">
        <v>46.48</v>
      </c>
      <c r="H40" s="32"/>
    </row>
    <row r="41" spans="2:8" s="1" customFormat="1" ht="16.8" customHeight="1">
      <c r="B41" s="32"/>
      <c r="C41" s="184" t="s">
        <v>89</v>
      </c>
      <c r="D41" s="185" t="s">
        <v>90</v>
      </c>
      <c r="E41" s="186" t="s">
        <v>91</v>
      </c>
      <c r="F41" s="187">
        <v>50.34</v>
      </c>
      <c r="H41" s="32"/>
    </row>
    <row r="42" spans="2:8" s="1" customFormat="1" ht="16.8" customHeight="1">
      <c r="B42" s="32"/>
      <c r="C42" s="188" t="s">
        <v>19</v>
      </c>
      <c r="D42" s="188" t="s">
        <v>1195</v>
      </c>
      <c r="E42" s="17" t="s">
        <v>19</v>
      </c>
      <c r="F42" s="189">
        <v>50.34</v>
      </c>
      <c r="H42" s="32"/>
    </row>
    <row r="43" spans="2:8" s="1" customFormat="1" ht="16.8" customHeight="1">
      <c r="B43" s="32"/>
      <c r="C43" s="188" t="s">
        <v>19</v>
      </c>
      <c r="D43" s="188" t="s">
        <v>161</v>
      </c>
      <c r="E43" s="17" t="s">
        <v>19</v>
      </c>
      <c r="F43" s="189">
        <v>50.34</v>
      </c>
      <c r="H43" s="32"/>
    </row>
    <row r="44" spans="2:8" s="1" customFormat="1" ht="16.8" customHeight="1">
      <c r="B44" s="32"/>
      <c r="C44" s="190" t="s">
        <v>1178</v>
      </c>
      <c r="H44" s="32"/>
    </row>
    <row r="45" spans="2:8" s="1" customFormat="1" ht="16.8" customHeight="1">
      <c r="B45" s="32"/>
      <c r="C45" s="188" t="s">
        <v>190</v>
      </c>
      <c r="D45" s="188" t="s">
        <v>1196</v>
      </c>
      <c r="E45" s="17" t="s">
        <v>91</v>
      </c>
      <c r="F45" s="189">
        <v>50.34</v>
      </c>
      <c r="H45" s="32"/>
    </row>
    <row r="46" spans="2:8" s="1" customFormat="1" ht="16.8" customHeight="1">
      <c r="B46" s="32"/>
      <c r="C46" s="188" t="s">
        <v>195</v>
      </c>
      <c r="D46" s="188" t="s">
        <v>1197</v>
      </c>
      <c r="E46" s="17" t="s">
        <v>91</v>
      </c>
      <c r="F46" s="189">
        <v>50.34</v>
      </c>
      <c r="H46" s="32"/>
    </row>
    <row r="47" spans="2:8" s="1" customFormat="1" ht="16.8" customHeight="1">
      <c r="B47" s="32"/>
      <c r="C47" s="188" t="s">
        <v>199</v>
      </c>
      <c r="D47" s="188" t="s">
        <v>1198</v>
      </c>
      <c r="E47" s="17" t="s">
        <v>91</v>
      </c>
      <c r="F47" s="189">
        <v>50.34</v>
      </c>
      <c r="H47" s="32"/>
    </row>
    <row r="48" spans="2:8" s="1" customFormat="1" ht="16.8" customHeight="1">
      <c r="B48" s="32"/>
      <c r="C48" s="188" t="s">
        <v>1088</v>
      </c>
      <c r="D48" s="188" t="s">
        <v>1199</v>
      </c>
      <c r="E48" s="17" t="s">
        <v>91</v>
      </c>
      <c r="F48" s="189">
        <v>50.34</v>
      </c>
      <c r="H48" s="32"/>
    </row>
    <row r="49" spans="2:8" s="1" customFormat="1" ht="16.8" customHeight="1">
      <c r="B49" s="32"/>
      <c r="C49" s="188" t="s">
        <v>1124</v>
      </c>
      <c r="D49" s="188" t="s">
        <v>1200</v>
      </c>
      <c r="E49" s="17" t="s">
        <v>91</v>
      </c>
      <c r="F49" s="189">
        <v>194.12200000000001</v>
      </c>
      <c r="H49" s="32"/>
    </row>
    <row r="50" spans="2:8" s="1" customFormat="1" ht="16.8" customHeight="1">
      <c r="B50" s="32"/>
      <c r="C50" s="188" t="s">
        <v>1134</v>
      </c>
      <c r="D50" s="188" t="s">
        <v>1201</v>
      </c>
      <c r="E50" s="17" t="s">
        <v>91</v>
      </c>
      <c r="F50" s="189">
        <v>194.12200000000001</v>
      </c>
      <c r="H50" s="32"/>
    </row>
    <row r="51" spans="2:8" s="1" customFormat="1" ht="20.399999999999999">
      <c r="B51" s="32"/>
      <c r="C51" s="188" t="s">
        <v>259</v>
      </c>
      <c r="D51" s="188" t="s">
        <v>1202</v>
      </c>
      <c r="E51" s="17" t="s">
        <v>91</v>
      </c>
      <c r="F51" s="189">
        <v>50.34</v>
      </c>
      <c r="H51" s="32"/>
    </row>
    <row r="52" spans="2:8" s="1" customFormat="1" ht="16.8" customHeight="1">
      <c r="B52" s="32"/>
      <c r="C52" s="188" t="s">
        <v>263</v>
      </c>
      <c r="D52" s="188" t="s">
        <v>1203</v>
      </c>
      <c r="E52" s="17" t="s">
        <v>91</v>
      </c>
      <c r="F52" s="189">
        <v>50.34</v>
      </c>
      <c r="H52" s="32"/>
    </row>
    <row r="53" spans="2:8" s="1" customFormat="1" ht="20.399999999999999">
      <c r="B53" s="32"/>
      <c r="C53" s="188" t="s">
        <v>273</v>
      </c>
      <c r="D53" s="188" t="s">
        <v>1204</v>
      </c>
      <c r="E53" s="17" t="s">
        <v>91</v>
      </c>
      <c r="F53" s="189">
        <v>50.34</v>
      </c>
      <c r="H53" s="32"/>
    </row>
    <row r="54" spans="2:8" s="1" customFormat="1" ht="7.35" customHeight="1">
      <c r="B54" s="41"/>
      <c r="C54" s="42"/>
      <c r="D54" s="42"/>
      <c r="E54" s="42"/>
      <c r="F54" s="42"/>
      <c r="G54" s="42"/>
      <c r="H54" s="32"/>
    </row>
    <row r="55" spans="2:8" s="1" customFormat="1" ht="10.199999999999999"/>
  </sheetData>
  <sheetProtection algorithmName="SHA-512" hashValue="E2qIzA16viTpykyERnBFXo/+gPJN1jH/yn9AEDOh7QXJ/RWKxjcZaigSnSeRYusnFiJEV3OpDK0etHss1D919w==" saltValue="OCJtOngLZJ6Xz21ROETaGd9RgdEdEW7fnJs+TBIFGrlZqyEge1PqgS6jeqOuh4O5h4YEaK7BpRb4NCqm+a+rrQ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4.4"/>
  <cols>
    <col min="1" max="1" width="8.28515625" style="191" customWidth="1"/>
    <col min="2" max="2" width="1.7109375" style="191" customWidth="1"/>
    <col min="3" max="4" width="5" style="191" customWidth="1"/>
    <col min="5" max="5" width="11.7109375" style="191" customWidth="1"/>
    <col min="6" max="6" width="9.140625" style="191" customWidth="1"/>
    <col min="7" max="7" width="5" style="191" customWidth="1"/>
    <col min="8" max="8" width="77.85546875" style="191" customWidth="1"/>
    <col min="9" max="10" width="20" style="191" customWidth="1"/>
    <col min="11" max="11" width="1.7109375" style="191" customWidth="1"/>
  </cols>
  <sheetData>
    <row r="1" spans="2:11" customFormat="1" ht="37.5" customHeight="1"/>
    <row r="2" spans="2:11" customFormat="1" ht="7.5" customHeight="1">
      <c r="B2" s="192"/>
      <c r="C2" s="193"/>
      <c r="D2" s="193"/>
      <c r="E2" s="193"/>
      <c r="F2" s="193"/>
      <c r="G2" s="193"/>
      <c r="H2" s="193"/>
      <c r="I2" s="193"/>
      <c r="J2" s="193"/>
      <c r="K2" s="194"/>
    </row>
    <row r="3" spans="2:11" s="15" customFormat="1" ht="45" customHeight="1">
      <c r="B3" s="195"/>
      <c r="C3" s="319" t="s">
        <v>1205</v>
      </c>
      <c r="D3" s="319"/>
      <c r="E3" s="319"/>
      <c r="F3" s="319"/>
      <c r="G3" s="319"/>
      <c r="H3" s="319"/>
      <c r="I3" s="319"/>
      <c r="J3" s="319"/>
      <c r="K3" s="196"/>
    </row>
    <row r="4" spans="2:11" customFormat="1" ht="25.5" customHeight="1">
      <c r="B4" s="197"/>
      <c r="C4" s="318" t="s">
        <v>1206</v>
      </c>
      <c r="D4" s="318"/>
      <c r="E4" s="318"/>
      <c r="F4" s="318"/>
      <c r="G4" s="318"/>
      <c r="H4" s="318"/>
      <c r="I4" s="318"/>
      <c r="J4" s="318"/>
      <c r="K4" s="198"/>
    </row>
    <row r="5" spans="2:11" customFormat="1" ht="5.25" customHeight="1">
      <c r="B5" s="197"/>
      <c r="C5" s="199"/>
      <c r="D5" s="199"/>
      <c r="E5" s="199"/>
      <c r="F5" s="199"/>
      <c r="G5" s="199"/>
      <c r="H5" s="199"/>
      <c r="I5" s="199"/>
      <c r="J5" s="199"/>
      <c r="K5" s="198"/>
    </row>
    <row r="6" spans="2:11" customFormat="1" ht="15" customHeight="1">
      <c r="B6" s="197"/>
      <c r="C6" s="317" t="s">
        <v>1207</v>
      </c>
      <c r="D6" s="317"/>
      <c r="E6" s="317"/>
      <c r="F6" s="317"/>
      <c r="G6" s="317"/>
      <c r="H6" s="317"/>
      <c r="I6" s="317"/>
      <c r="J6" s="317"/>
      <c r="K6" s="198"/>
    </row>
    <row r="7" spans="2:11" customFormat="1" ht="15" customHeight="1">
      <c r="B7" s="201"/>
      <c r="C7" s="317" t="s">
        <v>1208</v>
      </c>
      <c r="D7" s="317"/>
      <c r="E7" s="317"/>
      <c r="F7" s="317"/>
      <c r="G7" s="317"/>
      <c r="H7" s="317"/>
      <c r="I7" s="317"/>
      <c r="J7" s="317"/>
      <c r="K7" s="198"/>
    </row>
    <row r="8" spans="2:11" customFormat="1" ht="12.75" customHeight="1">
      <c r="B8" s="201"/>
      <c r="C8" s="200"/>
      <c r="D8" s="200"/>
      <c r="E8" s="200"/>
      <c r="F8" s="200"/>
      <c r="G8" s="200"/>
      <c r="H8" s="200"/>
      <c r="I8" s="200"/>
      <c r="J8" s="200"/>
      <c r="K8" s="198"/>
    </row>
    <row r="9" spans="2:11" customFormat="1" ht="15" customHeight="1">
      <c r="B9" s="201"/>
      <c r="C9" s="317" t="s">
        <v>1209</v>
      </c>
      <c r="D9" s="317"/>
      <c r="E9" s="317"/>
      <c r="F9" s="317"/>
      <c r="G9" s="317"/>
      <c r="H9" s="317"/>
      <c r="I9" s="317"/>
      <c r="J9" s="317"/>
      <c r="K9" s="198"/>
    </row>
    <row r="10" spans="2:11" customFormat="1" ht="15" customHeight="1">
      <c r="B10" s="201"/>
      <c r="C10" s="200"/>
      <c r="D10" s="317" t="s">
        <v>1210</v>
      </c>
      <c r="E10" s="317"/>
      <c r="F10" s="317"/>
      <c r="G10" s="317"/>
      <c r="H10" s="317"/>
      <c r="I10" s="317"/>
      <c r="J10" s="317"/>
      <c r="K10" s="198"/>
    </row>
    <row r="11" spans="2:11" customFormat="1" ht="15" customHeight="1">
      <c r="B11" s="201"/>
      <c r="C11" s="202"/>
      <c r="D11" s="317" t="s">
        <v>1211</v>
      </c>
      <c r="E11" s="317"/>
      <c r="F11" s="317"/>
      <c r="G11" s="317"/>
      <c r="H11" s="317"/>
      <c r="I11" s="317"/>
      <c r="J11" s="317"/>
      <c r="K11" s="198"/>
    </row>
    <row r="12" spans="2:11" customFormat="1" ht="15" customHeight="1">
      <c r="B12" s="201"/>
      <c r="C12" s="202"/>
      <c r="D12" s="200"/>
      <c r="E12" s="200"/>
      <c r="F12" s="200"/>
      <c r="G12" s="200"/>
      <c r="H12" s="200"/>
      <c r="I12" s="200"/>
      <c r="J12" s="200"/>
      <c r="K12" s="198"/>
    </row>
    <row r="13" spans="2:11" customFormat="1" ht="15" customHeight="1">
      <c r="B13" s="201"/>
      <c r="C13" s="202"/>
      <c r="D13" s="203" t="s">
        <v>1212</v>
      </c>
      <c r="E13" s="200"/>
      <c r="F13" s="200"/>
      <c r="G13" s="200"/>
      <c r="H13" s="200"/>
      <c r="I13" s="200"/>
      <c r="J13" s="200"/>
      <c r="K13" s="198"/>
    </row>
    <row r="14" spans="2:11" customFormat="1" ht="12.75" customHeight="1">
      <c r="B14" s="201"/>
      <c r="C14" s="202"/>
      <c r="D14" s="202"/>
      <c r="E14" s="202"/>
      <c r="F14" s="202"/>
      <c r="G14" s="202"/>
      <c r="H14" s="202"/>
      <c r="I14" s="202"/>
      <c r="J14" s="202"/>
      <c r="K14" s="198"/>
    </row>
    <row r="15" spans="2:11" customFormat="1" ht="15" customHeight="1">
      <c r="B15" s="201"/>
      <c r="C15" s="202"/>
      <c r="D15" s="317" t="s">
        <v>1213</v>
      </c>
      <c r="E15" s="317"/>
      <c r="F15" s="317"/>
      <c r="G15" s="317"/>
      <c r="H15" s="317"/>
      <c r="I15" s="317"/>
      <c r="J15" s="317"/>
      <c r="K15" s="198"/>
    </row>
    <row r="16" spans="2:11" customFormat="1" ht="15" customHeight="1">
      <c r="B16" s="201"/>
      <c r="C16" s="202"/>
      <c r="D16" s="317" t="s">
        <v>1214</v>
      </c>
      <c r="E16" s="317"/>
      <c r="F16" s="317"/>
      <c r="G16" s="317"/>
      <c r="H16" s="317"/>
      <c r="I16" s="317"/>
      <c r="J16" s="317"/>
      <c r="K16" s="198"/>
    </row>
    <row r="17" spans="2:11" customFormat="1" ht="15" customHeight="1">
      <c r="B17" s="201"/>
      <c r="C17" s="202"/>
      <c r="D17" s="317" t="s">
        <v>1215</v>
      </c>
      <c r="E17" s="317"/>
      <c r="F17" s="317"/>
      <c r="G17" s="317"/>
      <c r="H17" s="317"/>
      <c r="I17" s="317"/>
      <c r="J17" s="317"/>
      <c r="K17" s="198"/>
    </row>
    <row r="18" spans="2:11" customFormat="1" ht="15" customHeight="1">
      <c r="B18" s="201"/>
      <c r="C18" s="202"/>
      <c r="D18" s="202"/>
      <c r="E18" s="204" t="s">
        <v>83</v>
      </c>
      <c r="F18" s="317" t="s">
        <v>1216</v>
      </c>
      <c r="G18" s="317"/>
      <c r="H18" s="317"/>
      <c r="I18" s="317"/>
      <c r="J18" s="317"/>
      <c r="K18" s="198"/>
    </row>
    <row r="19" spans="2:11" customFormat="1" ht="15" customHeight="1">
      <c r="B19" s="201"/>
      <c r="C19" s="202"/>
      <c r="D19" s="202"/>
      <c r="E19" s="204" t="s">
        <v>1217</v>
      </c>
      <c r="F19" s="317" t="s">
        <v>1218</v>
      </c>
      <c r="G19" s="317"/>
      <c r="H19" s="317"/>
      <c r="I19" s="317"/>
      <c r="J19" s="317"/>
      <c r="K19" s="198"/>
    </row>
    <row r="20" spans="2:11" customFormat="1" ht="15" customHeight="1">
      <c r="B20" s="201"/>
      <c r="C20" s="202"/>
      <c r="D20" s="202"/>
      <c r="E20" s="204" t="s">
        <v>1219</v>
      </c>
      <c r="F20" s="317" t="s">
        <v>1220</v>
      </c>
      <c r="G20" s="317"/>
      <c r="H20" s="317"/>
      <c r="I20" s="317"/>
      <c r="J20" s="317"/>
      <c r="K20" s="198"/>
    </row>
    <row r="21" spans="2:11" customFormat="1" ht="15" customHeight="1">
      <c r="B21" s="201"/>
      <c r="C21" s="202"/>
      <c r="D21" s="202"/>
      <c r="E21" s="204" t="s">
        <v>1221</v>
      </c>
      <c r="F21" s="317" t="s">
        <v>1222</v>
      </c>
      <c r="G21" s="317"/>
      <c r="H21" s="317"/>
      <c r="I21" s="317"/>
      <c r="J21" s="317"/>
      <c r="K21" s="198"/>
    </row>
    <row r="22" spans="2:11" customFormat="1" ht="15" customHeight="1">
      <c r="B22" s="201"/>
      <c r="C22" s="202"/>
      <c r="D22" s="202"/>
      <c r="E22" s="204" t="s">
        <v>1146</v>
      </c>
      <c r="F22" s="317" t="s">
        <v>1223</v>
      </c>
      <c r="G22" s="317"/>
      <c r="H22" s="317"/>
      <c r="I22" s="317"/>
      <c r="J22" s="317"/>
      <c r="K22" s="198"/>
    </row>
    <row r="23" spans="2:11" customFormat="1" ht="15" customHeight="1">
      <c r="B23" s="201"/>
      <c r="C23" s="202"/>
      <c r="D23" s="202"/>
      <c r="E23" s="204" t="s">
        <v>1224</v>
      </c>
      <c r="F23" s="317" t="s">
        <v>1225</v>
      </c>
      <c r="G23" s="317"/>
      <c r="H23" s="317"/>
      <c r="I23" s="317"/>
      <c r="J23" s="317"/>
      <c r="K23" s="198"/>
    </row>
    <row r="24" spans="2:11" customFormat="1" ht="12.75" customHeight="1">
      <c r="B24" s="201"/>
      <c r="C24" s="202"/>
      <c r="D24" s="202"/>
      <c r="E24" s="202"/>
      <c r="F24" s="202"/>
      <c r="G24" s="202"/>
      <c r="H24" s="202"/>
      <c r="I24" s="202"/>
      <c r="J24" s="202"/>
      <c r="K24" s="198"/>
    </row>
    <row r="25" spans="2:11" customFormat="1" ht="15" customHeight="1">
      <c r="B25" s="201"/>
      <c r="C25" s="317" t="s">
        <v>1226</v>
      </c>
      <c r="D25" s="317"/>
      <c r="E25" s="317"/>
      <c r="F25" s="317"/>
      <c r="G25" s="317"/>
      <c r="H25" s="317"/>
      <c r="I25" s="317"/>
      <c r="J25" s="317"/>
      <c r="K25" s="198"/>
    </row>
    <row r="26" spans="2:11" customFormat="1" ht="15" customHeight="1">
      <c r="B26" s="201"/>
      <c r="C26" s="317" t="s">
        <v>1227</v>
      </c>
      <c r="D26" s="317"/>
      <c r="E26" s="317"/>
      <c r="F26" s="317"/>
      <c r="G26" s="317"/>
      <c r="H26" s="317"/>
      <c r="I26" s="317"/>
      <c r="J26" s="317"/>
      <c r="K26" s="198"/>
    </row>
    <row r="27" spans="2:11" customFormat="1" ht="15" customHeight="1">
      <c r="B27" s="201"/>
      <c r="C27" s="200"/>
      <c r="D27" s="317" t="s">
        <v>1228</v>
      </c>
      <c r="E27" s="317"/>
      <c r="F27" s="317"/>
      <c r="G27" s="317"/>
      <c r="H27" s="317"/>
      <c r="I27" s="317"/>
      <c r="J27" s="317"/>
      <c r="K27" s="198"/>
    </row>
    <row r="28" spans="2:11" customFormat="1" ht="15" customHeight="1">
      <c r="B28" s="201"/>
      <c r="C28" s="202"/>
      <c r="D28" s="317" t="s">
        <v>1229</v>
      </c>
      <c r="E28" s="317"/>
      <c r="F28" s="317"/>
      <c r="G28" s="317"/>
      <c r="H28" s="317"/>
      <c r="I28" s="317"/>
      <c r="J28" s="317"/>
      <c r="K28" s="198"/>
    </row>
    <row r="29" spans="2:11" customFormat="1" ht="12.75" customHeight="1">
      <c r="B29" s="201"/>
      <c r="C29" s="202"/>
      <c r="D29" s="202"/>
      <c r="E29" s="202"/>
      <c r="F29" s="202"/>
      <c r="G29" s="202"/>
      <c r="H29" s="202"/>
      <c r="I29" s="202"/>
      <c r="J29" s="202"/>
      <c r="K29" s="198"/>
    </row>
    <row r="30" spans="2:11" customFormat="1" ht="15" customHeight="1">
      <c r="B30" s="201"/>
      <c r="C30" s="202"/>
      <c r="D30" s="317" t="s">
        <v>1230</v>
      </c>
      <c r="E30" s="317"/>
      <c r="F30" s="317"/>
      <c r="G30" s="317"/>
      <c r="H30" s="317"/>
      <c r="I30" s="317"/>
      <c r="J30" s="317"/>
      <c r="K30" s="198"/>
    </row>
    <row r="31" spans="2:11" customFormat="1" ht="15" customHeight="1">
      <c r="B31" s="201"/>
      <c r="C31" s="202"/>
      <c r="D31" s="317" t="s">
        <v>1231</v>
      </c>
      <c r="E31" s="317"/>
      <c r="F31" s="317"/>
      <c r="G31" s="317"/>
      <c r="H31" s="317"/>
      <c r="I31" s="317"/>
      <c r="J31" s="317"/>
      <c r="K31" s="198"/>
    </row>
    <row r="32" spans="2:11" customFormat="1" ht="12.75" customHeight="1">
      <c r="B32" s="201"/>
      <c r="C32" s="202"/>
      <c r="D32" s="202"/>
      <c r="E32" s="202"/>
      <c r="F32" s="202"/>
      <c r="G32" s="202"/>
      <c r="H32" s="202"/>
      <c r="I32" s="202"/>
      <c r="J32" s="202"/>
      <c r="K32" s="198"/>
    </row>
    <row r="33" spans="2:11" customFormat="1" ht="15" customHeight="1">
      <c r="B33" s="201"/>
      <c r="C33" s="202"/>
      <c r="D33" s="317" t="s">
        <v>1232</v>
      </c>
      <c r="E33" s="317"/>
      <c r="F33" s="317"/>
      <c r="G33" s="317"/>
      <c r="H33" s="317"/>
      <c r="I33" s="317"/>
      <c r="J33" s="317"/>
      <c r="K33" s="198"/>
    </row>
    <row r="34" spans="2:11" customFormat="1" ht="15" customHeight="1">
      <c r="B34" s="201"/>
      <c r="C34" s="202"/>
      <c r="D34" s="317" t="s">
        <v>1233</v>
      </c>
      <c r="E34" s="317"/>
      <c r="F34" s="317"/>
      <c r="G34" s="317"/>
      <c r="H34" s="317"/>
      <c r="I34" s="317"/>
      <c r="J34" s="317"/>
      <c r="K34" s="198"/>
    </row>
    <row r="35" spans="2:11" customFormat="1" ht="15" customHeight="1">
      <c r="B35" s="201"/>
      <c r="C35" s="202"/>
      <c r="D35" s="317" t="s">
        <v>1234</v>
      </c>
      <c r="E35" s="317"/>
      <c r="F35" s="317"/>
      <c r="G35" s="317"/>
      <c r="H35" s="317"/>
      <c r="I35" s="317"/>
      <c r="J35" s="317"/>
      <c r="K35" s="198"/>
    </row>
    <row r="36" spans="2:11" customFormat="1" ht="15" customHeight="1">
      <c r="B36" s="201"/>
      <c r="C36" s="202"/>
      <c r="D36" s="200"/>
      <c r="E36" s="203" t="s">
        <v>133</v>
      </c>
      <c r="F36" s="200"/>
      <c r="G36" s="317" t="s">
        <v>1235</v>
      </c>
      <c r="H36" s="317"/>
      <c r="I36" s="317"/>
      <c r="J36" s="317"/>
      <c r="K36" s="198"/>
    </row>
    <row r="37" spans="2:11" customFormat="1" ht="30.75" customHeight="1">
      <c r="B37" s="201"/>
      <c r="C37" s="202"/>
      <c r="D37" s="200"/>
      <c r="E37" s="203" t="s">
        <v>1236</v>
      </c>
      <c r="F37" s="200"/>
      <c r="G37" s="317" t="s">
        <v>1237</v>
      </c>
      <c r="H37" s="317"/>
      <c r="I37" s="317"/>
      <c r="J37" s="317"/>
      <c r="K37" s="198"/>
    </row>
    <row r="38" spans="2:11" customFormat="1" ht="15" customHeight="1">
      <c r="B38" s="201"/>
      <c r="C38" s="202"/>
      <c r="D38" s="200"/>
      <c r="E38" s="203" t="s">
        <v>57</v>
      </c>
      <c r="F38" s="200"/>
      <c r="G38" s="317" t="s">
        <v>1238</v>
      </c>
      <c r="H38" s="317"/>
      <c r="I38" s="317"/>
      <c r="J38" s="317"/>
      <c r="K38" s="198"/>
    </row>
    <row r="39" spans="2:11" customFormat="1" ht="15" customHeight="1">
      <c r="B39" s="201"/>
      <c r="C39" s="202"/>
      <c r="D39" s="200"/>
      <c r="E39" s="203" t="s">
        <v>58</v>
      </c>
      <c r="F39" s="200"/>
      <c r="G39" s="317" t="s">
        <v>1239</v>
      </c>
      <c r="H39" s="317"/>
      <c r="I39" s="317"/>
      <c r="J39" s="317"/>
      <c r="K39" s="198"/>
    </row>
    <row r="40" spans="2:11" customFormat="1" ht="15" customHeight="1">
      <c r="B40" s="201"/>
      <c r="C40" s="202"/>
      <c r="D40" s="200"/>
      <c r="E40" s="203" t="s">
        <v>134</v>
      </c>
      <c r="F40" s="200"/>
      <c r="G40" s="317" t="s">
        <v>1240</v>
      </c>
      <c r="H40" s="317"/>
      <c r="I40" s="317"/>
      <c r="J40" s="317"/>
      <c r="K40" s="198"/>
    </row>
    <row r="41" spans="2:11" customFormat="1" ht="15" customHeight="1">
      <c r="B41" s="201"/>
      <c r="C41" s="202"/>
      <c r="D41" s="200"/>
      <c r="E41" s="203" t="s">
        <v>135</v>
      </c>
      <c r="F41" s="200"/>
      <c r="G41" s="317" t="s">
        <v>1241</v>
      </c>
      <c r="H41" s="317"/>
      <c r="I41" s="317"/>
      <c r="J41" s="317"/>
      <c r="K41" s="198"/>
    </row>
    <row r="42" spans="2:11" customFormat="1" ht="15" customHeight="1">
      <c r="B42" s="201"/>
      <c r="C42" s="202"/>
      <c r="D42" s="200"/>
      <c r="E42" s="203" t="s">
        <v>1242</v>
      </c>
      <c r="F42" s="200"/>
      <c r="G42" s="317" t="s">
        <v>1243</v>
      </c>
      <c r="H42" s="317"/>
      <c r="I42" s="317"/>
      <c r="J42" s="317"/>
      <c r="K42" s="198"/>
    </row>
    <row r="43" spans="2:11" customFormat="1" ht="15" customHeight="1">
      <c r="B43" s="201"/>
      <c r="C43" s="202"/>
      <c r="D43" s="200"/>
      <c r="E43" s="203"/>
      <c r="F43" s="200"/>
      <c r="G43" s="317" t="s">
        <v>1244</v>
      </c>
      <c r="H43" s="317"/>
      <c r="I43" s="317"/>
      <c r="J43" s="317"/>
      <c r="K43" s="198"/>
    </row>
    <row r="44" spans="2:11" customFormat="1" ht="15" customHeight="1">
      <c r="B44" s="201"/>
      <c r="C44" s="202"/>
      <c r="D44" s="200"/>
      <c r="E44" s="203" t="s">
        <v>1245</v>
      </c>
      <c r="F44" s="200"/>
      <c r="G44" s="317" t="s">
        <v>1246</v>
      </c>
      <c r="H44" s="317"/>
      <c r="I44" s="317"/>
      <c r="J44" s="317"/>
      <c r="K44" s="198"/>
    </row>
    <row r="45" spans="2:11" customFormat="1" ht="15" customHeight="1">
      <c r="B45" s="201"/>
      <c r="C45" s="202"/>
      <c r="D45" s="200"/>
      <c r="E45" s="203" t="s">
        <v>137</v>
      </c>
      <c r="F45" s="200"/>
      <c r="G45" s="317" t="s">
        <v>1247</v>
      </c>
      <c r="H45" s="317"/>
      <c r="I45" s="317"/>
      <c r="J45" s="317"/>
      <c r="K45" s="198"/>
    </row>
    <row r="46" spans="2:11" customFormat="1" ht="12.75" customHeight="1">
      <c r="B46" s="201"/>
      <c r="C46" s="202"/>
      <c r="D46" s="200"/>
      <c r="E46" s="200"/>
      <c r="F46" s="200"/>
      <c r="G46" s="200"/>
      <c r="H46" s="200"/>
      <c r="I46" s="200"/>
      <c r="J46" s="200"/>
      <c r="K46" s="198"/>
    </row>
    <row r="47" spans="2:11" customFormat="1" ht="15" customHeight="1">
      <c r="B47" s="201"/>
      <c r="C47" s="202"/>
      <c r="D47" s="317" t="s">
        <v>1248</v>
      </c>
      <c r="E47" s="317"/>
      <c r="F47" s="317"/>
      <c r="G47" s="317"/>
      <c r="H47" s="317"/>
      <c r="I47" s="317"/>
      <c r="J47" s="317"/>
      <c r="K47" s="198"/>
    </row>
    <row r="48" spans="2:11" customFormat="1" ht="15" customHeight="1">
      <c r="B48" s="201"/>
      <c r="C48" s="202"/>
      <c r="D48" s="202"/>
      <c r="E48" s="317" t="s">
        <v>1249</v>
      </c>
      <c r="F48" s="317"/>
      <c r="G48" s="317"/>
      <c r="H48" s="317"/>
      <c r="I48" s="317"/>
      <c r="J48" s="317"/>
      <c r="K48" s="198"/>
    </row>
    <row r="49" spans="2:11" customFormat="1" ht="15" customHeight="1">
      <c r="B49" s="201"/>
      <c r="C49" s="202"/>
      <c r="D49" s="202"/>
      <c r="E49" s="317" t="s">
        <v>1250</v>
      </c>
      <c r="F49" s="317"/>
      <c r="G49" s="317"/>
      <c r="H49" s="317"/>
      <c r="I49" s="317"/>
      <c r="J49" s="317"/>
      <c r="K49" s="198"/>
    </row>
    <row r="50" spans="2:11" customFormat="1" ht="15" customHeight="1">
      <c r="B50" s="201"/>
      <c r="C50" s="202"/>
      <c r="D50" s="202"/>
      <c r="E50" s="317" t="s">
        <v>1251</v>
      </c>
      <c r="F50" s="317"/>
      <c r="G50" s="317"/>
      <c r="H50" s="317"/>
      <c r="I50" s="317"/>
      <c r="J50" s="317"/>
      <c r="K50" s="198"/>
    </row>
    <row r="51" spans="2:11" customFormat="1" ht="15" customHeight="1">
      <c r="B51" s="201"/>
      <c r="C51" s="202"/>
      <c r="D51" s="317" t="s">
        <v>1252</v>
      </c>
      <c r="E51" s="317"/>
      <c r="F51" s="317"/>
      <c r="G51" s="317"/>
      <c r="H51" s="317"/>
      <c r="I51" s="317"/>
      <c r="J51" s="317"/>
      <c r="K51" s="198"/>
    </row>
    <row r="52" spans="2:11" customFormat="1" ht="25.5" customHeight="1">
      <c r="B52" s="197"/>
      <c r="C52" s="318" t="s">
        <v>1253</v>
      </c>
      <c r="D52" s="318"/>
      <c r="E52" s="318"/>
      <c r="F52" s="318"/>
      <c r="G52" s="318"/>
      <c r="H52" s="318"/>
      <c r="I52" s="318"/>
      <c r="J52" s="318"/>
      <c r="K52" s="198"/>
    </row>
    <row r="53" spans="2:11" customFormat="1" ht="5.25" customHeight="1">
      <c r="B53" s="197"/>
      <c r="C53" s="199"/>
      <c r="D53" s="199"/>
      <c r="E53" s="199"/>
      <c r="F53" s="199"/>
      <c r="G53" s="199"/>
      <c r="H53" s="199"/>
      <c r="I53" s="199"/>
      <c r="J53" s="199"/>
      <c r="K53" s="198"/>
    </row>
    <row r="54" spans="2:11" customFormat="1" ht="15" customHeight="1">
      <c r="B54" s="197"/>
      <c r="C54" s="317" t="s">
        <v>1254</v>
      </c>
      <c r="D54" s="317"/>
      <c r="E54" s="317"/>
      <c r="F54" s="317"/>
      <c r="G54" s="317"/>
      <c r="H54" s="317"/>
      <c r="I54" s="317"/>
      <c r="J54" s="317"/>
      <c r="K54" s="198"/>
    </row>
    <row r="55" spans="2:11" customFormat="1" ht="15" customHeight="1">
      <c r="B55" s="197"/>
      <c r="C55" s="317" t="s">
        <v>1255</v>
      </c>
      <c r="D55" s="317"/>
      <c r="E55" s="317"/>
      <c r="F55" s="317"/>
      <c r="G55" s="317"/>
      <c r="H55" s="317"/>
      <c r="I55" s="317"/>
      <c r="J55" s="317"/>
      <c r="K55" s="198"/>
    </row>
    <row r="56" spans="2:11" customFormat="1" ht="12.75" customHeight="1">
      <c r="B56" s="197"/>
      <c r="C56" s="200"/>
      <c r="D56" s="200"/>
      <c r="E56" s="200"/>
      <c r="F56" s="200"/>
      <c r="G56" s="200"/>
      <c r="H56" s="200"/>
      <c r="I56" s="200"/>
      <c r="J56" s="200"/>
      <c r="K56" s="198"/>
    </row>
    <row r="57" spans="2:11" customFormat="1" ht="15" customHeight="1">
      <c r="B57" s="197"/>
      <c r="C57" s="317" t="s">
        <v>1256</v>
      </c>
      <c r="D57" s="317"/>
      <c r="E57" s="317"/>
      <c r="F57" s="317"/>
      <c r="G57" s="317"/>
      <c r="H57" s="317"/>
      <c r="I57" s="317"/>
      <c r="J57" s="317"/>
      <c r="K57" s="198"/>
    </row>
    <row r="58" spans="2:11" customFormat="1" ht="15" customHeight="1">
      <c r="B58" s="197"/>
      <c r="C58" s="202"/>
      <c r="D58" s="317" t="s">
        <v>1257</v>
      </c>
      <c r="E58" s="317"/>
      <c r="F58" s="317"/>
      <c r="G58" s="317"/>
      <c r="H58" s="317"/>
      <c r="I58" s="317"/>
      <c r="J58" s="317"/>
      <c r="K58" s="198"/>
    </row>
    <row r="59" spans="2:11" customFormat="1" ht="15" customHeight="1">
      <c r="B59" s="197"/>
      <c r="C59" s="202"/>
      <c r="D59" s="317" t="s">
        <v>1258</v>
      </c>
      <c r="E59" s="317"/>
      <c r="F59" s="317"/>
      <c r="G59" s="317"/>
      <c r="H59" s="317"/>
      <c r="I59" s="317"/>
      <c r="J59" s="317"/>
      <c r="K59" s="198"/>
    </row>
    <row r="60" spans="2:11" customFormat="1" ht="15" customHeight="1">
      <c r="B60" s="197"/>
      <c r="C60" s="202"/>
      <c r="D60" s="317" t="s">
        <v>1259</v>
      </c>
      <c r="E60" s="317"/>
      <c r="F60" s="317"/>
      <c r="G60" s="317"/>
      <c r="H60" s="317"/>
      <c r="I60" s="317"/>
      <c r="J60" s="317"/>
      <c r="K60" s="198"/>
    </row>
    <row r="61" spans="2:11" customFormat="1" ht="15" customHeight="1">
      <c r="B61" s="197"/>
      <c r="C61" s="202"/>
      <c r="D61" s="317" t="s">
        <v>1260</v>
      </c>
      <c r="E61" s="317"/>
      <c r="F61" s="317"/>
      <c r="G61" s="317"/>
      <c r="H61" s="317"/>
      <c r="I61" s="317"/>
      <c r="J61" s="317"/>
      <c r="K61" s="198"/>
    </row>
    <row r="62" spans="2:11" customFormat="1" ht="15" customHeight="1">
      <c r="B62" s="197"/>
      <c r="C62" s="202"/>
      <c r="D62" s="320" t="s">
        <v>1261</v>
      </c>
      <c r="E62" s="320"/>
      <c r="F62" s="320"/>
      <c r="G62" s="320"/>
      <c r="H62" s="320"/>
      <c r="I62" s="320"/>
      <c r="J62" s="320"/>
      <c r="K62" s="198"/>
    </row>
    <row r="63" spans="2:11" customFormat="1" ht="15" customHeight="1">
      <c r="B63" s="197"/>
      <c r="C63" s="202"/>
      <c r="D63" s="317" t="s">
        <v>1262</v>
      </c>
      <c r="E63" s="317"/>
      <c r="F63" s="317"/>
      <c r="G63" s="317"/>
      <c r="H63" s="317"/>
      <c r="I63" s="317"/>
      <c r="J63" s="317"/>
      <c r="K63" s="198"/>
    </row>
    <row r="64" spans="2:11" customFormat="1" ht="12.75" customHeight="1">
      <c r="B64" s="197"/>
      <c r="C64" s="202"/>
      <c r="D64" s="202"/>
      <c r="E64" s="205"/>
      <c r="F64" s="202"/>
      <c r="G64" s="202"/>
      <c r="H64" s="202"/>
      <c r="I64" s="202"/>
      <c r="J64" s="202"/>
      <c r="K64" s="198"/>
    </row>
    <row r="65" spans="2:11" customFormat="1" ht="15" customHeight="1">
      <c r="B65" s="197"/>
      <c r="C65" s="202"/>
      <c r="D65" s="317" t="s">
        <v>1263</v>
      </c>
      <c r="E65" s="317"/>
      <c r="F65" s="317"/>
      <c r="G65" s="317"/>
      <c r="H65" s="317"/>
      <c r="I65" s="317"/>
      <c r="J65" s="317"/>
      <c r="K65" s="198"/>
    </row>
    <row r="66" spans="2:11" customFormat="1" ht="15" customHeight="1">
      <c r="B66" s="197"/>
      <c r="C66" s="202"/>
      <c r="D66" s="320" t="s">
        <v>1264</v>
      </c>
      <c r="E66" s="320"/>
      <c r="F66" s="320"/>
      <c r="G66" s="320"/>
      <c r="H66" s="320"/>
      <c r="I66" s="320"/>
      <c r="J66" s="320"/>
      <c r="K66" s="198"/>
    </row>
    <row r="67" spans="2:11" customFormat="1" ht="15" customHeight="1">
      <c r="B67" s="197"/>
      <c r="C67" s="202"/>
      <c r="D67" s="317" t="s">
        <v>1265</v>
      </c>
      <c r="E67" s="317"/>
      <c r="F67" s="317"/>
      <c r="G67" s="317"/>
      <c r="H67" s="317"/>
      <c r="I67" s="317"/>
      <c r="J67" s="317"/>
      <c r="K67" s="198"/>
    </row>
    <row r="68" spans="2:11" customFormat="1" ht="15" customHeight="1">
      <c r="B68" s="197"/>
      <c r="C68" s="202"/>
      <c r="D68" s="317" t="s">
        <v>1266</v>
      </c>
      <c r="E68" s="317"/>
      <c r="F68" s="317"/>
      <c r="G68" s="317"/>
      <c r="H68" s="317"/>
      <c r="I68" s="317"/>
      <c r="J68" s="317"/>
      <c r="K68" s="198"/>
    </row>
    <row r="69" spans="2:11" customFormat="1" ht="15" customHeight="1">
      <c r="B69" s="197"/>
      <c r="C69" s="202"/>
      <c r="D69" s="317" t="s">
        <v>1267</v>
      </c>
      <c r="E69" s="317"/>
      <c r="F69" s="317"/>
      <c r="G69" s="317"/>
      <c r="H69" s="317"/>
      <c r="I69" s="317"/>
      <c r="J69" s="317"/>
      <c r="K69" s="198"/>
    </row>
    <row r="70" spans="2:11" customFormat="1" ht="15" customHeight="1">
      <c r="B70" s="197"/>
      <c r="C70" s="202"/>
      <c r="D70" s="317" t="s">
        <v>1268</v>
      </c>
      <c r="E70" s="317"/>
      <c r="F70" s="317"/>
      <c r="G70" s="317"/>
      <c r="H70" s="317"/>
      <c r="I70" s="317"/>
      <c r="J70" s="317"/>
      <c r="K70" s="198"/>
    </row>
    <row r="71" spans="2:11" customFormat="1" ht="12.75" customHeight="1">
      <c r="B71" s="206"/>
      <c r="C71" s="207"/>
      <c r="D71" s="207"/>
      <c r="E71" s="207"/>
      <c r="F71" s="207"/>
      <c r="G71" s="207"/>
      <c r="H71" s="207"/>
      <c r="I71" s="207"/>
      <c r="J71" s="207"/>
      <c r="K71" s="208"/>
    </row>
    <row r="72" spans="2:11" customFormat="1" ht="18.75" customHeight="1">
      <c r="B72" s="209"/>
      <c r="C72" s="209"/>
      <c r="D72" s="209"/>
      <c r="E72" s="209"/>
      <c r="F72" s="209"/>
      <c r="G72" s="209"/>
      <c r="H72" s="209"/>
      <c r="I72" s="209"/>
      <c r="J72" s="209"/>
      <c r="K72" s="210"/>
    </row>
    <row r="73" spans="2:11" customFormat="1" ht="18.75" customHeight="1">
      <c r="B73" s="210"/>
      <c r="C73" s="210"/>
      <c r="D73" s="210"/>
      <c r="E73" s="210"/>
      <c r="F73" s="210"/>
      <c r="G73" s="210"/>
      <c r="H73" s="210"/>
      <c r="I73" s="210"/>
      <c r="J73" s="210"/>
      <c r="K73" s="210"/>
    </row>
    <row r="74" spans="2:11" customFormat="1" ht="7.5" customHeight="1">
      <c r="B74" s="211"/>
      <c r="C74" s="212"/>
      <c r="D74" s="212"/>
      <c r="E74" s="212"/>
      <c r="F74" s="212"/>
      <c r="G74" s="212"/>
      <c r="H74" s="212"/>
      <c r="I74" s="212"/>
      <c r="J74" s="212"/>
      <c r="K74" s="213"/>
    </row>
    <row r="75" spans="2:11" customFormat="1" ht="45" customHeight="1">
      <c r="B75" s="214"/>
      <c r="C75" s="321" t="s">
        <v>1269</v>
      </c>
      <c r="D75" s="321"/>
      <c r="E75" s="321"/>
      <c r="F75" s="321"/>
      <c r="G75" s="321"/>
      <c r="H75" s="321"/>
      <c r="I75" s="321"/>
      <c r="J75" s="321"/>
      <c r="K75" s="215"/>
    </row>
    <row r="76" spans="2:11" customFormat="1" ht="17.25" customHeight="1">
      <c r="B76" s="214"/>
      <c r="C76" s="216" t="s">
        <v>1270</v>
      </c>
      <c r="D76" s="216"/>
      <c r="E76" s="216"/>
      <c r="F76" s="216" t="s">
        <v>1271</v>
      </c>
      <c r="G76" s="217"/>
      <c r="H76" s="216" t="s">
        <v>58</v>
      </c>
      <c r="I76" s="216" t="s">
        <v>61</v>
      </c>
      <c r="J76" s="216" t="s">
        <v>1272</v>
      </c>
      <c r="K76" s="215"/>
    </row>
    <row r="77" spans="2:11" customFormat="1" ht="17.25" customHeight="1">
      <c r="B77" s="214"/>
      <c r="C77" s="218" t="s">
        <v>1273</v>
      </c>
      <c r="D77" s="218"/>
      <c r="E77" s="218"/>
      <c r="F77" s="219" t="s">
        <v>1274</v>
      </c>
      <c r="G77" s="220"/>
      <c r="H77" s="218"/>
      <c r="I77" s="218"/>
      <c r="J77" s="218" t="s">
        <v>1275</v>
      </c>
      <c r="K77" s="215"/>
    </row>
    <row r="78" spans="2:11" customFormat="1" ht="5.25" customHeight="1">
      <c r="B78" s="214"/>
      <c r="C78" s="221"/>
      <c r="D78" s="221"/>
      <c r="E78" s="221"/>
      <c r="F78" s="221"/>
      <c r="G78" s="222"/>
      <c r="H78" s="221"/>
      <c r="I78" s="221"/>
      <c r="J78" s="221"/>
      <c r="K78" s="215"/>
    </row>
    <row r="79" spans="2:11" customFormat="1" ht="15" customHeight="1">
      <c r="B79" s="214"/>
      <c r="C79" s="203" t="s">
        <v>57</v>
      </c>
      <c r="D79" s="223"/>
      <c r="E79" s="223"/>
      <c r="F79" s="224" t="s">
        <v>1276</v>
      </c>
      <c r="G79" s="225"/>
      <c r="H79" s="203" t="s">
        <v>1277</v>
      </c>
      <c r="I79" s="203" t="s">
        <v>1278</v>
      </c>
      <c r="J79" s="203">
        <v>20</v>
      </c>
      <c r="K79" s="215"/>
    </row>
    <row r="80" spans="2:11" customFormat="1" ht="15" customHeight="1">
      <c r="B80" s="214"/>
      <c r="C80" s="203" t="s">
        <v>1279</v>
      </c>
      <c r="D80" s="203"/>
      <c r="E80" s="203"/>
      <c r="F80" s="224" t="s">
        <v>1276</v>
      </c>
      <c r="G80" s="225"/>
      <c r="H80" s="203" t="s">
        <v>1280</v>
      </c>
      <c r="I80" s="203" t="s">
        <v>1278</v>
      </c>
      <c r="J80" s="203">
        <v>120</v>
      </c>
      <c r="K80" s="215"/>
    </row>
    <row r="81" spans="2:11" customFormat="1" ht="15" customHeight="1">
      <c r="B81" s="226"/>
      <c r="C81" s="203" t="s">
        <v>1281</v>
      </c>
      <c r="D81" s="203"/>
      <c r="E81" s="203"/>
      <c r="F81" s="224" t="s">
        <v>1282</v>
      </c>
      <c r="G81" s="225"/>
      <c r="H81" s="203" t="s">
        <v>1283</v>
      </c>
      <c r="I81" s="203" t="s">
        <v>1278</v>
      </c>
      <c r="J81" s="203">
        <v>50</v>
      </c>
      <c r="K81" s="215"/>
    </row>
    <row r="82" spans="2:11" customFormat="1" ht="15" customHeight="1">
      <c r="B82" s="226"/>
      <c r="C82" s="203" t="s">
        <v>1284</v>
      </c>
      <c r="D82" s="203"/>
      <c r="E82" s="203"/>
      <c r="F82" s="224" t="s">
        <v>1276</v>
      </c>
      <c r="G82" s="225"/>
      <c r="H82" s="203" t="s">
        <v>1285</v>
      </c>
      <c r="I82" s="203" t="s">
        <v>1286</v>
      </c>
      <c r="J82" s="203"/>
      <c r="K82" s="215"/>
    </row>
    <row r="83" spans="2:11" customFormat="1" ht="15" customHeight="1">
      <c r="B83" s="226"/>
      <c r="C83" s="203" t="s">
        <v>1287</v>
      </c>
      <c r="D83" s="203"/>
      <c r="E83" s="203"/>
      <c r="F83" s="224" t="s">
        <v>1282</v>
      </c>
      <c r="G83" s="203"/>
      <c r="H83" s="203" t="s">
        <v>1288</v>
      </c>
      <c r="I83" s="203" t="s">
        <v>1278</v>
      </c>
      <c r="J83" s="203">
        <v>15</v>
      </c>
      <c r="K83" s="215"/>
    </row>
    <row r="84" spans="2:11" customFormat="1" ht="15" customHeight="1">
      <c r="B84" s="226"/>
      <c r="C84" s="203" t="s">
        <v>1289</v>
      </c>
      <c r="D84" s="203"/>
      <c r="E84" s="203"/>
      <c r="F84" s="224" t="s">
        <v>1282</v>
      </c>
      <c r="G84" s="203"/>
      <c r="H84" s="203" t="s">
        <v>1290</v>
      </c>
      <c r="I84" s="203" t="s">
        <v>1278</v>
      </c>
      <c r="J84" s="203">
        <v>15</v>
      </c>
      <c r="K84" s="215"/>
    </row>
    <row r="85" spans="2:11" customFormat="1" ht="15" customHeight="1">
      <c r="B85" s="226"/>
      <c r="C85" s="203" t="s">
        <v>1291</v>
      </c>
      <c r="D85" s="203"/>
      <c r="E85" s="203"/>
      <c r="F85" s="224" t="s">
        <v>1282</v>
      </c>
      <c r="G85" s="203"/>
      <c r="H85" s="203" t="s">
        <v>1292</v>
      </c>
      <c r="I85" s="203" t="s">
        <v>1278</v>
      </c>
      <c r="J85" s="203">
        <v>20</v>
      </c>
      <c r="K85" s="215"/>
    </row>
    <row r="86" spans="2:11" customFormat="1" ht="15" customHeight="1">
      <c r="B86" s="226"/>
      <c r="C86" s="203" t="s">
        <v>1293</v>
      </c>
      <c r="D86" s="203"/>
      <c r="E86" s="203"/>
      <c r="F86" s="224" t="s">
        <v>1282</v>
      </c>
      <c r="G86" s="203"/>
      <c r="H86" s="203" t="s">
        <v>1294</v>
      </c>
      <c r="I86" s="203" t="s">
        <v>1278</v>
      </c>
      <c r="J86" s="203">
        <v>20</v>
      </c>
      <c r="K86" s="215"/>
    </row>
    <row r="87" spans="2:11" customFormat="1" ht="15" customHeight="1">
      <c r="B87" s="226"/>
      <c r="C87" s="203" t="s">
        <v>1295</v>
      </c>
      <c r="D87" s="203"/>
      <c r="E87" s="203"/>
      <c r="F87" s="224" t="s">
        <v>1282</v>
      </c>
      <c r="G87" s="225"/>
      <c r="H87" s="203" t="s">
        <v>1296</v>
      </c>
      <c r="I87" s="203" t="s">
        <v>1278</v>
      </c>
      <c r="J87" s="203">
        <v>50</v>
      </c>
      <c r="K87" s="215"/>
    </row>
    <row r="88" spans="2:11" customFormat="1" ht="15" customHeight="1">
      <c r="B88" s="226"/>
      <c r="C88" s="203" t="s">
        <v>1297</v>
      </c>
      <c r="D88" s="203"/>
      <c r="E88" s="203"/>
      <c r="F88" s="224" t="s">
        <v>1282</v>
      </c>
      <c r="G88" s="225"/>
      <c r="H88" s="203" t="s">
        <v>1298</v>
      </c>
      <c r="I88" s="203" t="s">
        <v>1278</v>
      </c>
      <c r="J88" s="203">
        <v>20</v>
      </c>
      <c r="K88" s="215"/>
    </row>
    <row r="89" spans="2:11" customFormat="1" ht="15" customHeight="1">
      <c r="B89" s="226"/>
      <c r="C89" s="203" t="s">
        <v>1299</v>
      </c>
      <c r="D89" s="203"/>
      <c r="E89" s="203"/>
      <c r="F89" s="224" t="s">
        <v>1282</v>
      </c>
      <c r="G89" s="225"/>
      <c r="H89" s="203" t="s">
        <v>1300</v>
      </c>
      <c r="I89" s="203" t="s">
        <v>1278</v>
      </c>
      <c r="J89" s="203">
        <v>20</v>
      </c>
      <c r="K89" s="215"/>
    </row>
    <row r="90" spans="2:11" customFormat="1" ht="15" customHeight="1">
      <c r="B90" s="226"/>
      <c r="C90" s="203" t="s">
        <v>1301</v>
      </c>
      <c r="D90" s="203"/>
      <c r="E90" s="203"/>
      <c r="F90" s="224" t="s">
        <v>1282</v>
      </c>
      <c r="G90" s="225"/>
      <c r="H90" s="203" t="s">
        <v>1302</v>
      </c>
      <c r="I90" s="203" t="s">
        <v>1278</v>
      </c>
      <c r="J90" s="203">
        <v>50</v>
      </c>
      <c r="K90" s="215"/>
    </row>
    <row r="91" spans="2:11" customFormat="1" ht="15" customHeight="1">
      <c r="B91" s="226"/>
      <c r="C91" s="203" t="s">
        <v>1303</v>
      </c>
      <c r="D91" s="203"/>
      <c r="E91" s="203"/>
      <c r="F91" s="224" t="s">
        <v>1282</v>
      </c>
      <c r="G91" s="225"/>
      <c r="H91" s="203" t="s">
        <v>1303</v>
      </c>
      <c r="I91" s="203" t="s">
        <v>1278</v>
      </c>
      <c r="J91" s="203">
        <v>50</v>
      </c>
      <c r="K91" s="215"/>
    </row>
    <row r="92" spans="2:11" customFormat="1" ht="15" customHeight="1">
      <c r="B92" s="226"/>
      <c r="C92" s="203" t="s">
        <v>1304</v>
      </c>
      <c r="D92" s="203"/>
      <c r="E92" s="203"/>
      <c r="F92" s="224" t="s">
        <v>1282</v>
      </c>
      <c r="G92" s="225"/>
      <c r="H92" s="203" t="s">
        <v>1305</v>
      </c>
      <c r="I92" s="203" t="s">
        <v>1278</v>
      </c>
      <c r="J92" s="203">
        <v>255</v>
      </c>
      <c r="K92" s="215"/>
    </row>
    <row r="93" spans="2:11" customFormat="1" ht="15" customHeight="1">
      <c r="B93" s="226"/>
      <c r="C93" s="203" t="s">
        <v>1306</v>
      </c>
      <c r="D93" s="203"/>
      <c r="E93" s="203"/>
      <c r="F93" s="224" t="s">
        <v>1276</v>
      </c>
      <c r="G93" s="225"/>
      <c r="H93" s="203" t="s">
        <v>1307</v>
      </c>
      <c r="I93" s="203" t="s">
        <v>1308</v>
      </c>
      <c r="J93" s="203"/>
      <c r="K93" s="215"/>
    </row>
    <row r="94" spans="2:11" customFormat="1" ht="15" customHeight="1">
      <c r="B94" s="226"/>
      <c r="C94" s="203" t="s">
        <v>1309</v>
      </c>
      <c r="D94" s="203"/>
      <c r="E94" s="203"/>
      <c r="F94" s="224" t="s">
        <v>1276</v>
      </c>
      <c r="G94" s="225"/>
      <c r="H94" s="203" t="s">
        <v>1310</v>
      </c>
      <c r="I94" s="203" t="s">
        <v>1311</v>
      </c>
      <c r="J94" s="203"/>
      <c r="K94" s="215"/>
    </row>
    <row r="95" spans="2:11" customFormat="1" ht="15" customHeight="1">
      <c r="B95" s="226"/>
      <c r="C95" s="203" t="s">
        <v>1312</v>
      </c>
      <c r="D95" s="203"/>
      <c r="E95" s="203"/>
      <c r="F95" s="224" t="s">
        <v>1276</v>
      </c>
      <c r="G95" s="225"/>
      <c r="H95" s="203" t="s">
        <v>1312</v>
      </c>
      <c r="I95" s="203" t="s">
        <v>1311</v>
      </c>
      <c r="J95" s="203"/>
      <c r="K95" s="215"/>
    </row>
    <row r="96" spans="2:11" customFormat="1" ht="15" customHeight="1">
      <c r="B96" s="226"/>
      <c r="C96" s="203" t="s">
        <v>42</v>
      </c>
      <c r="D96" s="203"/>
      <c r="E96" s="203"/>
      <c r="F96" s="224" t="s">
        <v>1276</v>
      </c>
      <c r="G96" s="225"/>
      <c r="H96" s="203" t="s">
        <v>1313</v>
      </c>
      <c r="I96" s="203" t="s">
        <v>1311</v>
      </c>
      <c r="J96" s="203"/>
      <c r="K96" s="215"/>
    </row>
    <row r="97" spans="2:11" customFormat="1" ht="15" customHeight="1">
      <c r="B97" s="226"/>
      <c r="C97" s="203" t="s">
        <v>52</v>
      </c>
      <c r="D97" s="203"/>
      <c r="E97" s="203"/>
      <c r="F97" s="224" t="s">
        <v>1276</v>
      </c>
      <c r="G97" s="225"/>
      <c r="H97" s="203" t="s">
        <v>1314</v>
      </c>
      <c r="I97" s="203" t="s">
        <v>1311</v>
      </c>
      <c r="J97" s="203"/>
      <c r="K97" s="215"/>
    </row>
    <row r="98" spans="2:11" customFormat="1" ht="15" customHeight="1">
      <c r="B98" s="227"/>
      <c r="C98" s="228"/>
      <c r="D98" s="228"/>
      <c r="E98" s="228"/>
      <c r="F98" s="228"/>
      <c r="G98" s="228"/>
      <c r="H98" s="228"/>
      <c r="I98" s="228"/>
      <c r="J98" s="228"/>
      <c r="K98" s="229"/>
    </row>
    <row r="99" spans="2:11" customFormat="1" ht="18.75" customHeight="1">
      <c r="B99" s="230"/>
      <c r="C99" s="231"/>
      <c r="D99" s="231"/>
      <c r="E99" s="231"/>
      <c r="F99" s="231"/>
      <c r="G99" s="231"/>
      <c r="H99" s="231"/>
      <c r="I99" s="231"/>
      <c r="J99" s="231"/>
      <c r="K99" s="230"/>
    </row>
    <row r="100" spans="2:11" customFormat="1" ht="18.75" customHeight="1"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</row>
    <row r="101" spans="2:11" customFormat="1" ht="7.5" customHeight="1">
      <c r="B101" s="211"/>
      <c r="C101" s="212"/>
      <c r="D101" s="212"/>
      <c r="E101" s="212"/>
      <c r="F101" s="212"/>
      <c r="G101" s="212"/>
      <c r="H101" s="212"/>
      <c r="I101" s="212"/>
      <c r="J101" s="212"/>
      <c r="K101" s="213"/>
    </row>
    <row r="102" spans="2:11" customFormat="1" ht="45" customHeight="1">
      <c r="B102" s="214"/>
      <c r="C102" s="321" t="s">
        <v>1315</v>
      </c>
      <c r="D102" s="321"/>
      <c r="E102" s="321"/>
      <c r="F102" s="321"/>
      <c r="G102" s="321"/>
      <c r="H102" s="321"/>
      <c r="I102" s="321"/>
      <c r="J102" s="321"/>
      <c r="K102" s="215"/>
    </row>
    <row r="103" spans="2:11" customFormat="1" ht="17.25" customHeight="1">
      <c r="B103" s="214"/>
      <c r="C103" s="216" t="s">
        <v>1270</v>
      </c>
      <c r="D103" s="216"/>
      <c r="E103" s="216"/>
      <c r="F103" s="216" t="s">
        <v>1271</v>
      </c>
      <c r="G103" s="217"/>
      <c r="H103" s="216" t="s">
        <v>58</v>
      </c>
      <c r="I103" s="216" t="s">
        <v>61</v>
      </c>
      <c r="J103" s="216" t="s">
        <v>1272</v>
      </c>
      <c r="K103" s="215"/>
    </row>
    <row r="104" spans="2:11" customFormat="1" ht="17.25" customHeight="1">
      <c r="B104" s="214"/>
      <c r="C104" s="218" t="s">
        <v>1273</v>
      </c>
      <c r="D104" s="218"/>
      <c r="E104" s="218"/>
      <c r="F104" s="219" t="s">
        <v>1274</v>
      </c>
      <c r="G104" s="220"/>
      <c r="H104" s="218"/>
      <c r="I104" s="218"/>
      <c r="J104" s="218" t="s">
        <v>1275</v>
      </c>
      <c r="K104" s="215"/>
    </row>
    <row r="105" spans="2:11" customFormat="1" ht="5.25" customHeight="1">
      <c r="B105" s="214"/>
      <c r="C105" s="216"/>
      <c r="D105" s="216"/>
      <c r="E105" s="216"/>
      <c r="F105" s="216"/>
      <c r="G105" s="232"/>
      <c r="H105" s="216"/>
      <c r="I105" s="216"/>
      <c r="J105" s="216"/>
      <c r="K105" s="215"/>
    </row>
    <row r="106" spans="2:11" customFormat="1" ht="15" customHeight="1">
      <c r="B106" s="214"/>
      <c r="C106" s="203" t="s">
        <v>57</v>
      </c>
      <c r="D106" s="223"/>
      <c r="E106" s="223"/>
      <c r="F106" s="224" t="s">
        <v>1276</v>
      </c>
      <c r="G106" s="203"/>
      <c r="H106" s="203" t="s">
        <v>1316</v>
      </c>
      <c r="I106" s="203" t="s">
        <v>1278</v>
      </c>
      <c r="J106" s="203">
        <v>20</v>
      </c>
      <c r="K106" s="215"/>
    </row>
    <row r="107" spans="2:11" customFormat="1" ht="15" customHeight="1">
      <c r="B107" s="214"/>
      <c r="C107" s="203" t="s">
        <v>1279</v>
      </c>
      <c r="D107" s="203"/>
      <c r="E107" s="203"/>
      <c r="F107" s="224" t="s">
        <v>1276</v>
      </c>
      <c r="G107" s="203"/>
      <c r="H107" s="203" t="s">
        <v>1316</v>
      </c>
      <c r="I107" s="203" t="s">
        <v>1278</v>
      </c>
      <c r="J107" s="203">
        <v>120</v>
      </c>
      <c r="K107" s="215"/>
    </row>
    <row r="108" spans="2:11" customFormat="1" ht="15" customHeight="1">
      <c r="B108" s="226"/>
      <c r="C108" s="203" t="s">
        <v>1281</v>
      </c>
      <c r="D108" s="203"/>
      <c r="E108" s="203"/>
      <c r="F108" s="224" t="s">
        <v>1282</v>
      </c>
      <c r="G108" s="203"/>
      <c r="H108" s="203" t="s">
        <v>1316</v>
      </c>
      <c r="I108" s="203" t="s">
        <v>1278</v>
      </c>
      <c r="J108" s="203">
        <v>50</v>
      </c>
      <c r="K108" s="215"/>
    </row>
    <row r="109" spans="2:11" customFormat="1" ht="15" customHeight="1">
      <c r="B109" s="226"/>
      <c r="C109" s="203" t="s">
        <v>1284</v>
      </c>
      <c r="D109" s="203"/>
      <c r="E109" s="203"/>
      <c r="F109" s="224" t="s">
        <v>1276</v>
      </c>
      <c r="G109" s="203"/>
      <c r="H109" s="203" t="s">
        <v>1316</v>
      </c>
      <c r="I109" s="203" t="s">
        <v>1286</v>
      </c>
      <c r="J109" s="203"/>
      <c r="K109" s="215"/>
    </row>
    <row r="110" spans="2:11" customFormat="1" ht="15" customHeight="1">
      <c r="B110" s="226"/>
      <c r="C110" s="203" t="s">
        <v>1295</v>
      </c>
      <c r="D110" s="203"/>
      <c r="E110" s="203"/>
      <c r="F110" s="224" t="s">
        <v>1282</v>
      </c>
      <c r="G110" s="203"/>
      <c r="H110" s="203" t="s">
        <v>1316</v>
      </c>
      <c r="I110" s="203" t="s">
        <v>1278</v>
      </c>
      <c r="J110" s="203">
        <v>50</v>
      </c>
      <c r="K110" s="215"/>
    </row>
    <row r="111" spans="2:11" customFormat="1" ht="15" customHeight="1">
      <c r="B111" s="226"/>
      <c r="C111" s="203" t="s">
        <v>1303</v>
      </c>
      <c r="D111" s="203"/>
      <c r="E111" s="203"/>
      <c r="F111" s="224" t="s">
        <v>1282</v>
      </c>
      <c r="G111" s="203"/>
      <c r="H111" s="203" t="s">
        <v>1316</v>
      </c>
      <c r="I111" s="203" t="s">
        <v>1278</v>
      </c>
      <c r="J111" s="203">
        <v>50</v>
      </c>
      <c r="K111" s="215"/>
    </row>
    <row r="112" spans="2:11" customFormat="1" ht="15" customHeight="1">
      <c r="B112" s="226"/>
      <c r="C112" s="203" t="s">
        <v>1301</v>
      </c>
      <c r="D112" s="203"/>
      <c r="E112" s="203"/>
      <c r="F112" s="224" t="s">
        <v>1282</v>
      </c>
      <c r="G112" s="203"/>
      <c r="H112" s="203" t="s">
        <v>1316</v>
      </c>
      <c r="I112" s="203" t="s">
        <v>1278</v>
      </c>
      <c r="J112" s="203">
        <v>50</v>
      </c>
      <c r="K112" s="215"/>
    </row>
    <row r="113" spans="2:11" customFormat="1" ht="15" customHeight="1">
      <c r="B113" s="226"/>
      <c r="C113" s="203" t="s">
        <v>57</v>
      </c>
      <c r="D113" s="203"/>
      <c r="E113" s="203"/>
      <c r="F113" s="224" t="s">
        <v>1276</v>
      </c>
      <c r="G113" s="203"/>
      <c r="H113" s="203" t="s">
        <v>1317</v>
      </c>
      <c r="I113" s="203" t="s">
        <v>1278</v>
      </c>
      <c r="J113" s="203">
        <v>20</v>
      </c>
      <c r="K113" s="215"/>
    </row>
    <row r="114" spans="2:11" customFormat="1" ht="15" customHeight="1">
      <c r="B114" s="226"/>
      <c r="C114" s="203" t="s">
        <v>1318</v>
      </c>
      <c r="D114" s="203"/>
      <c r="E114" s="203"/>
      <c r="F114" s="224" t="s">
        <v>1276</v>
      </c>
      <c r="G114" s="203"/>
      <c r="H114" s="203" t="s">
        <v>1319</v>
      </c>
      <c r="I114" s="203" t="s">
        <v>1278</v>
      </c>
      <c r="J114" s="203">
        <v>120</v>
      </c>
      <c r="K114" s="215"/>
    </row>
    <row r="115" spans="2:11" customFormat="1" ht="15" customHeight="1">
      <c r="B115" s="226"/>
      <c r="C115" s="203" t="s">
        <v>42</v>
      </c>
      <c r="D115" s="203"/>
      <c r="E115" s="203"/>
      <c r="F115" s="224" t="s">
        <v>1276</v>
      </c>
      <c r="G115" s="203"/>
      <c r="H115" s="203" t="s">
        <v>1320</v>
      </c>
      <c r="I115" s="203" t="s">
        <v>1311</v>
      </c>
      <c r="J115" s="203"/>
      <c r="K115" s="215"/>
    </row>
    <row r="116" spans="2:11" customFormat="1" ht="15" customHeight="1">
      <c r="B116" s="226"/>
      <c r="C116" s="203" t="s">
        <v>52</v>
      </c>
      <c r="D116" s="203"/>
      <c r="E116" s="203"/>
      <c r="F116" s="224" t="s">
        <v>1276</v>
      </c>
      <c r="G116" s="203"/>
      <c r="H116" s="203" t="s">
        <v>1321</v>
      </c>
      <c r="I116" s="203" t="s">
        <v>1311</v>
      </c>
      <c r="J116" s="203"/>
      <c r="K116" s="215"/>
    </row>
    <row r="117" spans="2:11" customFormat="1" ht="15" customHeight="1">
      <c r="B117" s="226"/>
      <c r="C117" s="203" t="s">
        <v>61</v>
      </c>
      <c r="D117" s="203"/>
      <c r="E117" s="203"/>
      <c r="F117" s="224" t="s">
        <v>1276</v>
      </c>
      <c r="G117" s="203"/>
      <c r="H117" s="203" t="s">
        <v>1322</v>
      </c>
      <c r="I117" s="203" t="s">
        <v>1323</v>
      </c>
      <c r="J117" s="203"/>
      <c r="K117" s="215"/>
    </row>
    <row r="118" spans="2:11" customFormat="1" ht="15" customHeight="1">
      <c r="B118" s="227"/>
      <c r="C118" s="233"/>
      <c r="D118" s="233"/>
      <c r="E118" s="233"/>
      <c r="F118" s="233"/>
      <c r="G118" s="233"/>
      <c r="H118" s="233"/>
      <c r="I118" s="233"/>
      <c r="J118" s="233"/>
      <c r="K118" s="229"/>
    </row>
    <row r="119" spans="2:11" customFormat="1" ht="18.75" customHeight="1">
      <c r="B119" s="234"/>
      <c r="C119" s="235"/>
      <c r="D119" s="235"/>
      <c r="E119" s="235"/>
      <c r="F119" s="236"/>
      <c r="G119" s="235"/>
      <c r="H119" s="235"/>
      <c r="I119" s="235"/>
      <c r="J119" s="235"/>
      <c r="K119" s="234"/>
    </row>
    <row r="120" spans="2:11" customFormat="1" ht="18.75" customHeight="1"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</row>
    <row r="121" spans="2:11" customFormat="1" ht="7.5" customHeight="1">
      <c r="B121" s="237"/>
      <c r="C121" s="238"/>
      <c r="D121" s="238"/>
      <c r="E121" s="238"/>
      <c r="F121" s="238"/>
      <c r="G121" s="238"/>
      <c r="H121" s="238"/>
      <c r="I121" s="238"/>
      <c r="J121" s="238"/>
      <c r="K121" s="239"/>
    </row>
    <row r="122" spans="2:11" customFormat="1" ht="45" customHeight="1">
      <c r="B122" s="240"/>
      <c r="C122" s="319" t="s">
        <v>1324</v>
      </c>
      <c r="D122" s="319"/>
      <c r="E122" s="319"/>
      <c r="F122" s="319"/>
      <c r="G122" s="319"/>
      <c r="H122" s="319"/>
      <c r="I122" s="319"/>
      <c r="J122" s="319"/>
      <c r="K122" s="241"/>
    </row>
    <row r="123" spans="2:11" customFormat="1" ht="17.25" customHeight="1">
      <c r="B123" s="242"/>
      <c r="C123" s="216" t="s">
        <v>1270</v>
      </c>
      <c r="D123" s="216"/>
      <c r="E123" s="216"/>
      <c r="F123" s="216" t="s">
        <v>1271</v>
      </c>
      <c r="G123" s="217"/>
      <c r="H123" s="216" t="s">
        <v>58</v>
      </c>
      <c r="I123" s="216" t="s">
        <v>61</v>
      </c>
      <c r="J123" s="216" t="s">
        <v>1272</v>
      </c>
      <c r="K123" s="243"/>
    </row>
    <row r="124" spans="2:11" customFormat="1" ht="17.25" customHeight="1">
      <c r="B124" s="242"/>
      <c r="C124" s="218" t="s">
        <v>1273</v>
      </c>
      <c r="D124" s="218"/>
      <c r="E124" s="218"/>
      <c r="F124" s="219" t="s">
        <v>1274</v>
      </c>
      <c r="G124" s="220"/>
      <c r="H124" s="218"/>
      <c r="I124" s="218"/>
      <c r="J124" s="218" t="s">
        <v>1275</v>
      </c>
      <c r="K124" s="243"/>
    </row>
    <row r="125" spans="2:11" customFormat="1" ht="5.25" customHeight="1">
      <c r="B125" s="244"/>
      <c r="C125" s="221"/>
      <c r="D125" s="221"/>
      <c r="E125" s="221"/>
      <c r="F125" s="221"/>
      <c r="G125" s="245"/>
      <c r="H125" s="221"/>
      <c r="I125" s="221"/>
      <c r="J125" s="221"/>
      <c r="K125" s="246"/>
    </row>
    <row r="126" spans="2:11" customFormat="1" ht="15" customHeight="1">
      <c r="B126" s="244"/>
      <c r="C126" s="203" t="s">
        <v>1279</v>
      </c>
      <c r="D126" s="223"/>
      <c r="E126" s="223"/>
      <c r="F126" s="224" t="s">
        <v>1276</v>
      </c>
      <c r="G126" s="203"/>
      <c r="H126" s="203" t="s">
        <v>1316</v>
      </c>
      <c r="I126" s="203" t="s">
        <v>1278</v>
      </c>
      <c r="J126" s="203">
        <v>120</v>
      </c>
      <c r="K126" s="247"/>
    </row>
    <row r="127" spans="2:11" customFormat="1" ht="15" customHeight="1">
      <c r="B127" s="244"/>
      <c r="C127" s="203" t="s">
        <v>1325</v>
      </c>
      <c r="D127" s="203"/>
      <c r="E127" s="203"/>
      <c r="F127" s="224" t="s">
        <v>1276</v>
      </c>
      <c r="G127" s="203"/>
      <c r="H127" s="203" t="s">
        <v>1326</v>
      </c>
      <c r="I127" s="203" t="s">
        <v>1278</v>
      </c>
      <c r="J127" s="203" t="s">
        <v>1327</v>
      </c>
      <c r="K127" s="247"/>
    </row>
    <row r="128" spans="2:11" customFormat="1" ht="15" customHeight="1">
      <c r="B128" s="244"/>
      <c r="C128" s="203" t="s">
        <v>1224</v>
      </c>
      <c r="D128" s="203"/>
      <c r="E128" s="203"/>
      <c r="F128" s="224" t="s">
        <v>1276</v>
      </c>
      <c r="G128" s="203"/>
      <c r="H128" s="203" t="s">
        <v>1328</v>
      </c>
      <c r="I128" s="203" t="s">
        <v>1278</v>
      </c>
      <c r="J128" s="203" t="s">
        <v>1327</v>
      </c>
      <c r="K128" s="247"/>
    </row>
    <row r="129" spans="2:11" customFormat="1" ht="15" customHeight="1">
      <c r="B129" s="244"/>
      <c r="C129" s="203" t="s">
        <v>1287</v>
      </c>
      <c r="D129" s="203"/>
      <c r="E129" s="203"/>
      <c r="F129" s="224" t="s">
        <v>1282</v>
      </c>
      <c r="G129" s="203"/>
      <c r="H129" s="203" t="s">
        <v>1288</v>
      </c>
      <c r="I129" s="203" t="s">
        <v>1278</v>
      </c>
      <c r="J129" s="203">
        <v>15</v>
      </c>
      <c r="K129" s="247"/>
    </row>
    <row r="130" spans="2:11" customFormat="1" ht="15" customHeight="1">
      <c r="B130" s="244"/>
      <c r="C130" s="203" t="s">
        <v>1289</v>
      </c>
      <c r="D130" s="203"/>
      <c r="E130" s="203"/>
      <c r="F130" s="224" t="s">
        <v>1282</v>
      </c>
      <c r="G130" s="203"/>
      <c r="H130" s="203" t="s">
        <v>1290</v>
      </c>
      <c r="I130" s="203" t="s">
        <v>1278</v>
      </c>
      <c r="J130" s="203">
        <v>15</v>
      </c>
      <c r="K130" s="247"/>
    </row>
    <row r="131" spans="2:11" customFormat="1" ht="15" customHeight="1">
      <c r="B131" s="244"/>
      <c r="C131" s="203" t="s">
        <v>1291</v>
      </c>
      <c r="D131" s="203"/>
      <c r="E131" s="203"/>
      <c r="F131" s="224" t="s">
        <v>1282</v>
      </c>
      <c r="G131" s="203"/>
      <c r="H131" s="203" t="s">
        <v>1292</v>
      </c>
      <c r="I131" s="203" t="s">
        <v>1278</v>
      </c>
      <c r="J131" s="203">
        <v>20</v>
      </c>
      <c r="K131" s="247"/>
    </row>
    <row r="132" spans="2:11" customFormat="1" ht="15" customHeight="1">
      <c r="B132" s="244"/>
      <c r="C132" s="203" t="s">
        <v>1293</v>
      </c>
      <c r="D132" s="203"/>
      <c r="E132" s="203"/>
      <c r="F132" s="224" t="s">
        <v>1282</v>
      </c>
      <c r="G132" s="203"/>
      <c r="H132" s="203" t="s">
        <v>1294</v>
      </c>
      <c r="I132" s="203" t="s">
        <v>1278</v>
      </c>
      <c r="J132" s="203">
        <v>20</v>
      </c>
      <c r="K132" s="247"/>
    </row>
    <row r="133" spans="2:11" customFormat="1" ht="15" customHeight="1">
      <c r="B133" s="244"/>
      <c r="C133" s="203" t="s">
        <v>1281</v>
      </c>
      <c r="D133" s="203"/>
      <c r="E133" s="203"/>
      <c r="F133" s="224" t="s">
        <v>1282</v>
      </c>
      <c r="G133" s="203"/>
      <c r="H133" s="203" t="s">
        <v>1316</v>
      </c>
      <c r="I133" s="203" t="s">
        <v>1278</v>
      </c>
      <c r="J133" s="203">
        <v>50</v>
      </c>
      <c r="K133" s="247"/>
    </row>
    <row r="134" spans="2:11" customFormat="1" ht="15" customHeight="1">
      <c r="B134" s="244"/>
      <c r="C134" s="203" t="s">
        <v>1295</v>
      </c>
      <c r="D134" s="203"/>
      <c r="E134" s="203"/>
      <c r="F134" s="224" t="s">
        <v>1282</v>
      </c>
      <c r="G134" s="203"/>
      <c r="H134" s="203" t="s">
        <v>1316</v>
      </c>
      <c r="I134" s="203" t="s">
        <v>1278</v>
      </c>
      <c r="J134" s="203">
        <v>50</v>
      </c>
      <c r="K134" s="247"/>
    </row>
    <row r="135" spans="2:11" customFormat="1" ht="15" customHeight="1">
      <c r="B135" s="244"/>
      <c r="C135" s="203" t="s">
        <v>1301</v>
      </c>
      <c r="D135" s="203"/>
      <c r="E135" s="203"/>
      <c r="F135" s="224" t="s">
        <v>1282</v>
      </c>
      <c r="G135" s="203"/>
      <c r="H135" s="203" t="s">
        <v>1316</v>
      </c>
      <c r="I135" s="203" t="s">
        <v>1278</v>
      </c>
      <c r="J135" s="203">
        <v>50</v>
      </c>
      <c r="K135" s="247"/>
    </row>
    <row r="136" spans="2:11" customFormat="1" ht="15" customHeight="1">
      <c r="B136" s="244"/>
      <c r="C136" s="203" t="s">
        <v>1303</v>
      </c>
      <c r="D136" s="203"/>
      <c r="E136" s="203"/>
      <c r="F136" s="224" t="s">
        <v>1282</v>
      </c>
      <c r="G136" s="203"/>
      <c r="H136" s="203" t="s">
        <v>1316</v>
      </c>
      <c r="I136" s="203" t="s">
        <v>1278</v>
      </c>
      <c r="J136" s="203">
        <v>50</v>
      </c>
      <c r="K136" s="247"/>
    </row>
    <row r="137" spans="2:11" customFormat="1" ht="15" customHeight="1">
      <c r="B137" s="244"/>
      <c r="C137" s="203" t="s">
        <v>1304</v>
      </c>
      <c r="D137" s="203"/>
      <c r="E137" s="203"/>
      <c r="F137" s="224" t="s">
        <v>1282</v>
      </c>
      <c r="G137" s="203"/>
      <c r="H137" s="203" t="s">
        <v>1329</v>
      </c>
      <c r="I137" s="203" t="s">
        <v>1278</v>
      </c>
      <c r="J137" s="203">
        <v>255</v>
      </c>
      <c r="K137" s="247"/>
    </row>
    <row r="138" spans="2:11" customFormat="1" ht="15" customHeight="1">
      <c r="B138" s="244"/>
      <c r="C138" s="203" t="s">
        <v>1306</v>
      </c>
      <c r="D138" s="203"/>
      <c r="E138" s="203"/>
      <c r="F138" s="224" t="s">
        <v>1276</v>
      </c>
      <c r="G138" s="203"/>
      <c r="H138" s="203" t="s">
        <v>1330</v>
      </c>
      <c r="I138" s="203" t="s">
        <v>1308</v>
      </c>
      <c r="J138" s="203"/>
      <c r="K138" s="247"/>
    </row>
    <row r="139" spans="2:11" customFormat="1" ht="15" customHeight="1">
      <c r="B139" s="244"/>
      <c r="C139" s="203" t="s">
        <v>1309</v>
      </c>
      <c r="D139" s="203"/>
      <c r="E139" s="203"/>
      <c r="F139" s="224" t="s">
        <v>1276</v>
      </c>
      <c r="G139" s="203"/>
      <c r="H139" s="203" t="s">
        <v>1331</v>
      </c>
      <c r="I139" s="203" t="s">
        <v>1311</v>
      </c>
      <c r="J139" s="203"/>
      <c r="K139" s="247"/>
    </row>
    <row r="140" spans="2:11" customFormat="1" ht="15" customHeight="1">
      <c r="B140" s="244"/>
      <c r="C140" s="203" t="s">
        <v>1312</v>
      </c>
      <c r="D140" s="203"/>
      <c r="E140" s="203"/>
      <c r="F140" s="224" t="s">
        <v>1276</v>
      </c>
      <c r="G140" s="203"/>
      <c r="H140" s="203" t="s">
        <v>1312</v>
      </c>
      <c r="I140" s="203" t="s">
        <v>1311</v>
      </c>
      <c r="J140" s="203"/>
      <c r="K140" s="247"/>
    </row>
    <row r="141" spans="2:11" customFormat="1" ht="15" customHeight="1">
      <c r="B141" s="244"/>
      <c r="C141" s="203" t="s">
        <v>42</v>
      </c>
      <c r="D141" s="203"/>
      <c r="E141" s="203"/>
      <c r="F141" s="224" t="s">
        <v>1276</v>
      </c>
      <c r="G141" s="203"/>
      <c r="H141" s="203" t="s">
        <v>1332</v>
      </c>
      <c r="I141" s="203" t="s">
        <v>1311</v>
      </c>
      <c r="J141" s="203"/>
      <c r="K141" s="247"/>
    </row>
    <row r="142" spans="2:11" customFormat="1" ht="15" customHeight="1">
      <c r="B142" s="244"/>
      <c r="C142" s="203" t="s">
        <v>1333</v>
      </c>
      <c r="D142" s="203"/>
      <c r="E142" s="203"/>
      <c r="F142" s="224" t="s">
        <v>1276</v>
      </c>
      <c r="G142" s="203"/>
      <c r="H142" s="203" t="s">
        <v>1334</v>
      </c>
      <c r="I142" s="203" t="s">
        <v>1311</v>
      </c>
      <c r="J142" s="203"/>
      <c r="K142" s="247"/>
    </row>
    <row r="143" spans="2:11" customFormat="1" ht="15" customHeight="1">
      <c r="B143" s="248"/>
      <c r="C143" s="249"/>
      <c r="D143" s="249"/>
      <c r="E143" s="249"/>
      <c r="F143" s="249"/>
      <c r="G143" s="249"/>
      <c r="H143" s="249"/>
      <c r="I143" s="249"/>
      <c r="J143" s="249"/>
      <c r="K143" s="250"/>
    </row>
    <row r="144" spans="2:11" customFormat="1" ht="18.75" customHeight="1">
      <c r="B144" s="235"/>
      <c r="C144" s="235"/>
      <c r="D144" s="235"/>
      <c r="E144" s="235"/>
      <c r="F144" s="236"/>
      <c r="G144" s="235"/>
      <c r="H144" s="235"/>
      <c r="I144" s="235"/>
      <c r="J144" s="235"/>
      <c r="K144" s="235"/>
    </row>
    <row r="145" spans="2:11" customFormat="1" ht="18.75" customHeight="1"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</row>
    <row r="146" spans="2:11" customFormat="1" ht="7.5" customHeight="1">
      <c r="B146" s="211"/>
      <c r="C146" s="212"/>
      <c r="D146" s="212"/>
      <c r="E146" s="212"/>
      <c r="F146" s="212"/>
      <c r="G146" s="212"/>
      <c r="H146" s="212"/>
      <c r="I146" s="212"/>
      <c r="J146" s="212"/>
      <c r="K146" s="213"/>
    </row>
    <row r="147" spans="2:11" customFormat="1" ht="45" customHeight="1">
      <c r="B147" s="214"/>
      <c r="C147" s="321" t="s">
        <v>1335</v>
      </c>
      <c r="D147" s="321"/>
      <c r="E147" s="321"/>
      <c r="F147" s="321"/>
      <c r="G147" s="321"/>
      <c r="H147" s="321"/>
      <c r="I147" s="321"/>
      <c r="J147" s="321"/>
      <c r="K147" s="215"/>
    </row>
    <row r="148" spans="2:11" customFormat="1" ht="17.25" customHeight="1">
      <c r="B148" s="214"/>
      <c r="C148" s="216" t="s">
        <v>1270</v>
      </c>
      <c r="D148" s="216"/>
      <c r="E148" s="216"/>
      <c r="F148" s="216" t="s">
        <v>1271</v>
      </c>
      <c r="G148" s="217"/>
      <c r="H148" s="216" t="s">
        <v>58</v>
      </c>
      <c r="I148" s="216" t="s">
        <v>61</v>
      </c>
      <c r="J148" s="216" t="s">
        <v>1272</v>
      </c>
      <c r="K148" s="215"/>
    </row>
    <row r="149" spans="2:11" customFormat="1" ht="17.25" customHeight="1">
      <c r="B149" s="214"/>
      <c r="C149" s="218" t="s">
        <v>1273</v>
      </c>
      <c r="D149" s="218"/>
      <c r="E149" s="218"/>
      <c r="F149" s="219" t="s">
        <v>1274</v>
      </c>
      <c r="G149" s="220"/>
      <c r="H149" s="218"/>
      <c r="I149" s="218"/>
      <c r="J149" s="218" t="s">
        <v>1275</v>
      </c>
      <c r="K149" s="215"/>
    </row>
    <row r="150" spans="2:11" customFormat="1" ht="5.25" customHeight="1">
      <c r="B150" s="226"/>
      <c r="C150" s="221"/>
      <c r="D150" s="221"/>
      <c r="E150" s="221"/>
      <c r="F150" s="221"/>
      <c r="G150" s="222"/>
      <c r="H150" s="221"/>
      <c r="I150" s="221"/>
      <c r="J150" s="221"/>
      <c r="K150" s="247"/>
    </row>
    <row r="151" spans="2:11" customFormat="1" ht="15" customHeight="1">
      <c r="B151" s="226"/>
      <c r="C151" s="251" t="s">
        <v>1279</v>
      </c>
      <c r="D151" s="203"/>
      <c r="E151" s="203"/>
      <c r="F151" s="252" t="s">
        <v>1276</v>
      </c>
      <c r="G151" s="203"/>
      <c r="H151" s="251" t="s">
        <v>1316</v>
      </c>
      <c r="I151" s="251" t="s">
        <v>1278</v>
      </c>
      <c r="J151" s="251">
        <v>120</v>
      </c>
      <c r="K151" s="247"/>
    </row>
    <row r="152" spans="2:11" customFormat="1" ht="15" customHeight="1">
      <c r="B152" s="226"/>
      <c r="C152" s="251" t="s">
        <v>1325</v>
      </c>
      <c r="D152" s="203"/>
      <c r="E152" s="203"/>
      <c r="F152" s="252" t="s">
        <v>1276</v>
      </c>
      <c r="G152" s="203"/>
      <c r="H152" s="251" t="s">
        <v>1336</v>
      </c>
      <c r="I152" s="251" t="s">
        <v>1278</v>
      </c>
      <c r="J152" s="251" t="s">
        <v>1327</v>
      </c>
      <c r="K152" s="247"/>
    </row>
    <row r="153" spans="2:11" customFormat="1" ht="15" customHeight="1">
      <c r="B153" s="226"/>
      <c r="C153" s="251" t="s">
        <v>1224</v>
      </c>
      <c r="D153" s="203"/>
      <c r="E153" s="203"/>
      <c r="F153" s="252" t="s">
        <v>1276</v>
      </c>
      <c r="G153" s="203"/>
      <c r="H153" s="251" t="s">
        <v>1337</v>
      </c>
      <c r="I153" s="251" t="s">
        <v>1278</v>
      </c>
      <c r="J153" s="251" t="s">
        <v>1327</v>
      </c>
      <c r="K153" s="247"/>
    </row>
    <row r="154" spans="2:11" customFormat="1" ht="15" customHeight="1">
      <c r="B154" s="226"/>
      <c r="C154" s="251" t="s">
        <v>1281</v>
      </c>
      <c r="D154" s="203"/>
      <c r="E154" s="203"/>
      <c r="F154" s="252" t="s">
        <v>1282</v>
      </c>
      <c r="G154" s="203"/>
      <c r="H154" s="251" t="s">
        <v>1316</v>
      </c>
      <c r="I154" s="251" t="s">
        <v>1278</v>
      </c>
      <c r="J154" s="251">
        <v>50</v>
      </c>
      <c r="K154" s="247"/>
    </row>
    <row r="155" spans="2:11" customFormat="1" ht="15" customHeight="1">
      <c r="B155" s="226"/>
      <c r="C155" s="251" t="s">
        <v>1284</v>
      </c>
      <c r="D155" s="203"/>
      <c r="E155" s="203"/>
      <c r="F155" s="252" t="s">
        <v>1276</v>
      </c>
      <c r="G155" s="203"/>
      <c r="H155" s="251" t="s">
        <v>1316</v>
      </c>
      <c r="I155" s="251" t="s">
        <v>1286</v>
      </c>
      <c r="J155" s="251"/>
      <c r="K155" s="247"/>
    </row>
    <row r="156" spans="2:11" customFormat="1" ht="15" customHeight="1">
      <c r="B156" s="226"/>
      <c r="C156" s="251" t="s">
        <v>1295</v>
      </c>
      <c r="D156" s="203"/>
      <c r="E156" s="203"/>
      <c r="F156" s="252" t="s">
        <v>1282</v>
      </c>
      <c r="G156" s="203"/>
      <c r="H156" s="251" t="s">
        <v>1316</v>
      </c>
      <c r="I156" s="251" t="s">
        <v>1278</v>
      </c>
      <c r="J156" s="251">
        <v>50</v>
      </c>
      <c r="K156" s="247"/>
    </row>
    <row r="157" spans="2:11" customFormat="1" ht="15" customHeight="1">
      <c r="B157" s="226"/>
      <c r="C157" s="251" t="s">
        <v>1303</v>
      </c>
      <c r="D157" s="203"/>
      <c r="E157" s="203"/>
      <c r="F157" s="252" t="s">
        <v>1282</v>
      </c>
      <c r="G157" s="203"/>
      <c r="H157" s="251" t="s">
        <v>1316</v>
      </c>
      <c r="I157" s="251" t="s">
        <v>1278</v>
      </c>
      <c r="J157" s="251">
        <v>50</v>
      </c>
      <c r="K157" s="247"/>
    </row>
    <row r="158" spans="2:11" customFormat="1" ht="15" customHeight="1">
      <c r="B158" s="226"/>
      <c r="C158" s="251" t="s">
        <v>1301</v>
      </c>
      <c r="D158" s="203"/>
      <c r="E158" s="203"/>
      <c r="F158" s="252" t="s">
        <v>1282</v>
      </c>
      <c r="G158" s="203"/>
      <c r="H158" s="251" t="s">
        <v>1316</v>
      </c>
      <c r="I158" s="251" t="s">
        <v>1278</v>
      </c>
      <c r="J158" s="251">
        <v>50</v>
      </c>
      <c r="K158" s="247"/>
    </row>
    <row r="159" spans="2:11" customFormat="1" ht="15" customHeight="1">
      <c r="B159" s="226"/>
      <c r="C159" s="251" t="s">
        <v>107</v>
      </c>
      <c r="D159" s="203"/>
      <c r="E159" s="203"/>
      <c r="F159" s="252" t="s">
        <v>1276</v>
      </c>
      <c r="G159" s="203"/>
      <c r="H159" s="251" t="s">
        <v>1338</v>
      </c>
      <c r="I159" s="251" t="s">
        <v>1278</v>
      </c>
      <c r="J159" s="251" t="s">
        <v>1339</v>
      </c>
      <c r="K159" s="247"/>
    </row>
    <row r="160" spans="2:11" customFormat="1" ht="15" customHeight="1">
      <c r="B160" s="226"/>
      <c r="C160" s="251" t="s">
        <v>1340</v>
      </c>
      <c r="D160" s="203"/>
      <c r="E160" s="203"/>
      <c r="F160" s="252" t="s">
        <v>1276</v>
      </c>
      <c r="G160" s="203"/>
      <c r="H160" s="251" t="s">
        <v>1341</v>
      </c>
      <c r="I160" s="251" t="s">
        <v>1311</v>
      </c>
      <c r="J160" s="251"/>
      <c r="K160" s="247"/>
    </row>
    <row r="161" spans="2:11" customFormat="1" ht="15" customHeight="1">
      <c r="B161" s="253"/>
      <c r="C161" s="233"/>
      <c r="D161" s="233"/>
      <c r="E161" s="233"/>
      <c r="F161" s="233"/>
      <c r="G161" s="233"/>
      <c r="H161" s="233"/>
      <c r="I161" s="233"/>
      <c r="J161" s="233"/>
      <c r="K161" s="254"/>
    </row>
    <row r="162" spans="2:11" customFormat="1" ht="18.75" customHeight="1">
      <c r="B162" s="235"/>
      <c r="C162" s="245"/>
      <c r="D162" s="245"/>
      <c r="E162" s="245"/>
      <c r="F162" s="255"/>
      <c r="G162" s="245"/>
      <c r="H162" s="245"/>
      <c r="I162" s="245"/>
      <c r="J162" s="245"/>
      <c r="K162" s="235"/>
    </row>
    <row r="163" spans="2:11" customFormat="1" ht="18.75" customHeight="1"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</row>
    <row r="164" spans="2:11" customFormat="1" ht="7.5" customHeight="1">
      <c r="B164" s="192"/>
      <c r="C164" s="193"/>
      <c r="D164" s="193"/>
      <c r="E164" s="193"/>
      <c r="F164" s="193"/>
      <c r="G164" s="193"/>
      <c r="H164" s="193"/>
      <c r="I164" s="193"/>
      <c r="J164" s="193"/>
      <c r="K164" s="194"/>
    </row>
    <row r="165" spans="2:11" customFormat="1" ht="45" customHeight="1">
      <c r="B165" s="195"/>
      <c r="C165" s="319" t="s">
        <v>1342</v>
      </c>
      <c r="D165" s="319"/>
      <c r="E165" s="319"/>
      <c r="F165" s="319"/>
      <c r="G165" s="319"/>
      <c r="H165" s="319"/>
      <c r="I165" s="319"/>
      <c r="J165" s="319"/>
      <c r="K165" s="196"/>
    </row>
    <row r="166" spans="2:11" customFormat="1" ht="17.25" customHeight="1">
      <c r="B166" s="195"/>
      <c r="C166" s="216" t="s">
        <v>1270</v>
      </c>
      <c r="D166" s="216"/>
      <c r="E166" s="216"/>
      <c r="F166" s="216" t="s">
        <v>1271</v>
      </c>
      <c r="G166" s="256"/>
      <c r="H166" s="257" t="s">
        <v>58</v>
      </c>
      <c r="I166" s="257" t="s">
        <v>61</v>
      </c>
      <c r="J166" s="216" t="s">
        <v>1272</v>
      </c>
      <c r="K166" s="196"/>
    </row>
    <row r="167" spans="2:11" customFormat="1" ht="17.25" customHeight="1">
      <c r="B167" s="197"/>
      <c r="C167" s="218" t="s">
        <v>1273</v>
      </c>
      <c r="D167" s="218"/>
      <c r="E167" s="218"/>
      <c r="F167" s="219" t="s">
        <v>1274</v>
      </c>
      <c r="G167" s="258"/>
      <c r="H167" s="259"/>
      <c r="I167" s="259"/>
      <c r="J167" s="218" t="s">
        <v>1275</v>
      </c>
      <c r="K167" s="198"/>
    </row>
    <row r="168" spans="2:11" customFormat="1" ht="5.25" customHeight="1">
      <c r="B168" s="226"/>
      <c r="C168" s="221"/>
      <c r="D168" s="221"/>
      <c r="E168" s="221"/>
      <c r="F168" s="221"/>
      <c r="G168" s="222"/>
      <c r="H168" s="221"/>
      <c r="I168" s="221"/>
      <c r="J168" s="221"/>
      <c r="K168" s="247"/>
    </row>
    <row r="169" spans="2:11" customFormat="1" ht="15" customHeight="1">
      <c r="B169" s="226"/>
      <c r="C169" s="203" t="s">
        <v>1279</v>
      </c>
      <c r="D169" s="203"/>
      <c r="E169" s="203"/>
      <c r="F169" s="224" t="s">
        <v>1276</v>
      </c>
      <c r="G169" s="203"/>
      <c r="H169" s="203" t="s">
        <v>1316</v>
      </c>
      <c r="I169" s="203" t="s">
        <v>1278</v>
      </c>
      <c r="J169" s="203">
        <v>120</v>
      </c>
      <c r="K169" s="247"/>
    </row>
    <row r="170" spans="2:11" customFormat="1" ht="15" customHeight="1">
      <c r="B170" s="226"/>
      <c r="C170" s="203" t="s">
        <v>1325</v>
      </c>
      <c r="D170" s="203"/>
      <c r="E170" s="203"/>
      <c r="F170" s="224" t="s">
        <v>1276</v>
      </c>
      <c r="G170" s="203"/>
      <c r="H170" s="203" t="s">
        <v>1326</v>
      </c>
      <c r="I170" s="203" t="s">
        <v>1278</v>
      </c>
      <c r="J170" s="203" t="s">
        <v>1327</v>
      </c>
      <c r="K170" s="247"/>
    </row>
    <row r="171" spans="2:11" customFormat="1" ht="15" customHeight="1">
      <c r="B171" s="226"/>
      <c r="C171" s="203" t="s">
        <v>1224</v>
      </c>
      <c r="D171" s="203"/>
      <c r="E171" s="203"/>
      <c r="F171" s="224" t="s">
        <v>1276</v>
      </c>
      <c r="G171" s="203"/>
      <c r="H171" s="203" t="s">
        <v>1343</v>
      </c>
      <c r="I171" s="203" t="s">
        <v>1278</v>
      </c>
      <c r="J171" s="203" t="s">
        <v>1327</v>
      </c>
      <c r="K171" s="247"/>
    </row>
    <row r="172" spans="2:11" customFormat="1" ht="15" customHeight="1">
      <c r="B172" s="226"/>
      <c r="C172" s="203" t="s">
        <v>1281</v>
      </c>
      <c r="D172" s="203"/>
      <c r="E172" s="203"/>
      <c r="F172" s="224" t="s">
        <v>1282</v>
      </c>
      <c r="G172" s="203"/>
      <c r="H172" s="203" t="s">
        <v>1343</v>
      </c>
      <c r="I172" s="203" t="s">
        <v>1278</v>
      </c>
      <c r="J172" s="203">
        <v>50</v>
      </c>
      <c r="K172" s="247"/>
    </row>
    <row r="173" spans="2:11" customFormat="1" ht="15" customHeight="1">
      <c r="B173" s="226"/>
      <c r="C173" s="203" t="s">
        <v>1284</v>
      </c>
      <c r="D173" s="203"/>
      <c r="E173" s="203"/>
      <c r="F173" s="224" t="s">
        <v>1276</v>
      </c>
      <c r="G173" s="203"/>
      <c r="H173" s="203" t="s">
        <v>1343</v>
      </c>
      <c r="I173" s="203" t="s">
        <v>1286</v>
      </c>
      <c r="J173" s="203"/>
      <c r="K173" s="247"/>
    </row>
    <row r="174" spans="2:11" customFormat="1" ht="15" customHeight="1">
      <c r="B174" s="226"/>
      <c r="C174" s="203" t="s">
        <v>1295</v>
      </c>
      <c r="D174" s="203"/>
      <c r="E174" s="203"/>
      <c r="F174" s="224" t="s">
        <v>1282</v>
      </c>
      <c r="G174" s="203"/>
      <c r="H174" s="203" t="s">
        <v>1343</v>
      </c>
      <c r="I174" s="203" t="s">
        <v>1278</v>
      </c>
      <c r="J174" s="203">
        <v>50</v>
      </c>
      <c r="K174" s="247"/>
    </row>
    <row r="175" spans="2:11" customFormat="1" ht="15" customHeight="1">
      <c r="B175" s="226"/>
      <c r="C175" s="203" t="s">
        <v>1303</v>
      </c>
      <c r="D175" s="203"/>
      <c r="E175" s="203"/>
      <c r="F175" s="224" t="s">
        <v>1282</v>
      </c>
      <c r="G175" s="203"/>
      <c r="H175" s="203" t="s">
        <v>1343</v>
      </c>
      <c r="I175" s="203" t="s">
        <v>1278</v>
      </c>
      <c r="J175" s="203">
        <v>50</v>
      </c>
      <c r="K175" s="247"/>
    </row>
    <row r="176" spans="2:11" customFormat="1" ht="15" customHeight="1">
      <c r="B176" s="226"/>
      <c r="C176" s="203" t="s">
        <v>1301</v>
      </c>
      <c r="D176" s="203"/>
      <c r="E176" s="203"/>
      <c r="F176" s="224" t="s">
        <v>1282</v>
      </c>
      <c r="G176" s="203"/>
      <c r="H176" s="203" t="s">
        <v>1343</v>
      </c>
      <c r="I176" s="203" t="s">
        <v>1278</v>
      </c>
      <c r="J176" s="203">
        <v>50</v>
      </c>
      <c r="K176" s="247"/>
    </row>
    <row r="177" spans="2:11" customFormat="1" ht="15" customHeight="1">
      <c r="B177" s="226"/>
      <c r="C177" s="203" t="s">
        <v>133</v>
      </c>
      <c r="D177" s="203"/>
      <c r="E177" s="203"/>
      <c r="F177" s="224" t="s">
        <v>1276</v>
      </c>
      <c r="G177" s="203"/>
      <c r="H177" s="203" t="s">
        <v>1344</v>
      </c>
      <c r="I177" s="203" t="s">
        <v>1345</v>
      </c>
      <c r="J177" s="203"/>
      <c r="K177" s="247"/>
    </row>
    <row r="178" spans="2:11" customFormat="1" ht="15" customHeight="1">
      <c r="B178" s="226"/>
      <c r="C178" s="203" t="s">
        <v>61</v>
      </c>
      <c r="D178" s="203"/>
      <c r="E178" s="203"/>
      <c r="F178" s="224" t="s">
        <v>1276</v>
      </c>
      <c r="G178" s="203"/>
      <c r="H178" s="203" t="s">
        <v>1346</v>
      </c>
      <c r="I178" s="203" t="s">
        <v>1347</v>
      </c>
      <c r="J178" s="203">
        <v>1</v>
      </c>
      <c r="K178" s="247"/>
    </row>
    <row r="179" spans="2:11" customFormat="1" ht="15" customHeight="1">
      <c r="B179" s="226"/>
      <c r="C179" s="203" t="s">
        <v>57</v>
      </c>
      <c r="D179" s="203"/>
      <c r="E179" s="203"/>
      <c r="F179" s="224" t="s">
        <v>1276</v>
      </c>
      <c r="G179" s="203"/>
      <c r="H179" s="203" t="s">
        <v>1348</v>
      </c>
      <c r="I179" s="203" t="s">
        <v>1278</v>
      </c>
      <c r="J179" s="203">
        <v>20</v>
      </c>
      <c r="K179" s="247"/>
    </row>
    <row r="180" spans="2:11" customFormat="1" ht="15" customHeight="1">
      <c r="B180" s="226"/>
      <c r="C180" s="203" t="s">
        <v>58</v>
      </c>
      <c r="D180" s="203"/>
      <c r="E180" s="203"/>
      <c r="F180" s="224" t="s">
        <v>1276</v>
      </c>
      <c r="G180" s="203"/>
      <c r="H180" s="203" t="s">
        <v>1349</v>
      </c>
      <c r="I180" s="203" t="s">
        <v>1278</v>
      </c>
      <c r="J180" s="203">
        <v>255</v>
      </c>
      <c r="K180" s="247"/>
    </row>
    <row r="181" spans="2:11" customFormat="1" ht="15" customHeight="1">
      <c r="B181" s="226"/>
      <c r="C181" s="203" t="s">
        <v>134</v>
      </c>
      <c r="D181" s="203"/>
      <c r="E181" s="203"/>
      <c r="F181" s="224" t="s">
        <v>1276</v>
      </c>
      <c r="G181" s="203"/>
      <c r="H181" s="203" t="s">
        <v>1240</v>
      </c>
      <c r="I181" s="203" t="s">
        <v>1278</v>
      </c>
      <c r="J181" s="203">
        <v>10</v>
      </c>
      <c r="K181" s="247"/>
    </row>
    <row r="182" spans="2:11" customFormat="1" ht="15" customHeight="1">
      <c r="B182" s="226"/>
      <c r="C182" s="203" t="s">
        <v>135</v>
      </c>
      <c r="D182" s="203"/>
      <c r="E182" s="203"/>
      <c r="F182" s="224" t="s">
        <v>1276</v>
      </c>
      <c r="G182" s="203"/>
      <c r="H182" s="203" t="s">
        <v>1350</v>
      </c>
      <c r="I182" s="203" t="s">
        <v>1311</v>
      </c>
      <c r="J182" s="203"/>
      <c r="K182" s="247"/>
    </row>
    <row r="183" spans="2:11" customFormat="1" ht="15" customHeight="1">
      <c r="B183" s="226"/>
      <c r="C183" s="203" t="s">
        <v>1351</v>
      </c>
      <c r="D183" s="203"/>
      <c r="E183" s="203"/>
      <c r="F183" s="224" t="s">
        <v>1276</v>
      </c>
      <c r="G183" s="203"/>
      <c r="H183" s="203" t="s">
        <v>1352</v>
      </c>
      <c r="I183" s="203" t="s">
        <v>1311</v>
      </c>
      <c r="J183" s="203"/>
      <c r="K183" s="247"/>
    </row>
    <row r="184" spans="2:11" customFormat="1" ht="15" customHeight="1">
      <c r="B184" s="226"/>
      <c r="C184" s="203" t="s">
        <v>1340</v>
      </c>
      <c r="D184" s="203"/>
      <c r="E184" s="203"/>
      <c r="F184" s="224" t="s">
        <v>1276</v>
      </c>
      <c r="G184" s="203"/>
      <c r="H184" s="203" t="s">
        <v>1353</v>
      </c>
      <c r="I184" s="203" t="s">
        <v>1311</v>
      </c>
      <c r="J184" s="203"/>
      <c r="K184" s="247"/>
    </row>
    <row r="185" spans="2:11" customFormat="1" ht="15" customHeight="1">
      <c r="B185" s="226"/>
      <c r="C185" s="203" t="s">
        <v>137</v>
      </c>
      <c r="D185" s="203"/>
      <c r="E185" s="203"/>
      <c r="F185" s="224" t="s">
        <v>1282</v>
      </c>
      <c r="G185" s="203"/>
      <c r="H185" s="203" t="s">
        <v>1354</v>
      </c>
      <c r="I185" s="203" t="s">
        <v>1278</v>
      </c>
      <c r="J185" s="203">
        <v>50</v>
      </c>
      <c r="K185" s="247"/>
    </row>
    <row r="186" spans="2:11" customFormat="1" ht="15" customHeight="1">
      <c r="B186" s="226"/>
      <c r="C186" s="203" t="s">
        <v>1355</v>
      </c>
      <c r="D186" s="203"/>
      <c r="E186" s="203"/>
      <c r="F186" s="224" t="s">
        <v>1282</v>
      </c>
      <c r="G186" s="203"/>
      <c r="H186" s="203" t="s">
        <v>1356</v>
      </c>
      <c r="I186" s="203" t="s">
        <v>1357</v>
      </c>
      <c r="J186" s="203"/>
      <c r="K186" s="247"/>
    </row>
    <row r="187" spans="2:11" customFormat="1" ht="15" customHeight="1">
      <c r="B187" s="226"/>
      <c r="C187" s="203" t="s">
        <v>1358</v>
      </c>
      <c r="D187" s="203"/>
      <c r="E187" s="203"/>
      <c r="F187" s="224" t="s">
        <v>1282</v>
      </c>
      <c r="G187" s="203"/>
      <c r="H187" s="203" t="s">
        <v>1359</v>
      </c>
      <c r="I187" s="203" t="s">
        <v>1357</v>
      </c>
      <c r="J187" s="203"/>
      <c r="K187" s="247"/>
    </row>
    <row r="188" spans="2:11" customFormat="1" ht="15" customHeight="1">
      <c r="B188" s="226"/>
      <c r="C188" s="203" t="s">
        <v>1360</v>
      </c>
      <c r="D188" s="203"/>
      <c r="E188" s="203"/>
      <c r="F188" s="224" t="s">
        <v>1282</v>
      </c>
      <c r="G188" s="203"/>
      <c r="H188" s="203" t="s">
        <v>1361</v>
      </c>
      <c r="I188" s="203" t="s">
        <v>1357</v>
      </c>
      <c r="J188" s="203"/>
      <c r="K188" s="247"/>
    </row>
    <row r="189" spans="2:11" customFormat="1" ht="15" customHeight="1">
      <c r="B189" s="226"/>
      <c r="C189" s="260" t="s">
        <v>1362</v>
      </c>
      <c r="D189" s="203"/>
      <c r="E189" s="203"/>
      <c r="F189" s="224" t="s">
        <v>1282</v>
      </c>
      <c r="G189" s="203"/>
      <c r="H189" s="203" t="s">
        <v>1363</v>
      </c>
      <c r="I189" s="203" t="s">
        <v>1364</v>
      </c>
      <c r="J189" s="261" t="s">
        <v>1365</v>
      </c>
      <c r="K189" s="247"/>
    </row>
    <row r="190" spans="2:11" customFormat="1" ht="15" customHeight="1">
      <c r="B190" s="262"/>
      <c r="C190" s="263" t="s">
        <v>1366</v>
      </c>
      <c r="D190" s="264"/>
      <c r="E190" s="264"/>
      <c r="F190" s="265" t="s">
        <v>1282</v>
      </c>
      <c r="G190" s="264"/>
      <c r="H190" s="264" t="s">
        <v>1367</v>
      </c>
      <c r="I190" s="264" t="s">
        <v>1364</v>
      </c>
      <c r="J190" s="266" t="s">
        <v>1365</v>
      </c>
      <c r="K190" s="267"/>
    </row>
    <row r="191" spans="2:11" customFormat="1" ht="15" customHeight="1">
      <c r="B191" s="226"/>
      <c r="C191" s="260" t="s">
        <v>46</v>
      </c>
      <c r="D191" s="203"/>
      <c r="E191" s="203"/>
      <c r="F191" s="224" t="s">
        <v>1276</v>
      </c>
      <c r="G191" s="203"/>
      <c r="H191" s="200" t="s">
        <v>1368</v>
      </c>
      <c r="I191" s="203" t="s">
        <v>1369</v>
      </c>
      <c r="J191" s="203"/>
      <c r="K191" s="247"/>
    </row>
    <row r="192" spans="2:11" customFormat="1" ht="15" customHeight="1">
      <c r="B192" s="226"/>
      <c r="C192" s="260" t="s">
        <v>1370</v>
      </c>
      <c r="D192" s="203"/>
      <c r="E192" s="203"/>
      <c r="F192" s="224" t="s">
        <v>1276</v>
      </c>
      <c r="G192" s="203"/>
      <c r="H192" s="203" t="s">
        <v>1371</v>
      </c>
      <c r="I192" s="203" t="s">
        <v>1311</v>
      </c>
      <c r="J192" s="203"/>
      <c r="K192" s="247"/>
    </row>
    <row r="193" spans="2:11" customFormat="1" ht="15" customHeight="1">
      <c r="B193" s="226"/>
      <c r="C193" s="260" t="s">
        <v>1372</v>
      </c>
      <c r="D193" s="203"/>
      <c r="E193" s="203"/>
      <c r="F193" s="224" t="s">
        <v>1276</v>
      </c>
      <c r="G193" s="203"/>
      <c r="H193" s="203" t="s">
        <v>1373</v>
      </c>
      <c r="I193" s="203" t="s">
        <v>1311</v>
      </c>
      <c r="J193" s="203"/>
      <c r="K193" s="247"/>
    </row>
    <row r="194" spans="2:11" customFormat="1" ht="15" customHeight="1">
      <c r="B194" s="226"/>
      <c r="C194" s="260" t="s">
        <v>1374</v>
      </c>
      <c r="D194" s="203"/>
      <c r="E194" s="203"/>
      <c r="F194" s="224" t="s">
        <v>1282</v>
      </c>
      <c r="G194" s="203"/>
      <c r="H194" s="203" t="s">
        <v>1375</v>
      </c>
      <c r="I194" s="203" t="s">
        <v>1311</v>
      </c>
      <c r="J194" s="203"/>
      <c r="K194" s="247"/>
    </row>
    <row r="195" spans="2:11" customFormat="1" ht="15" customHeight="1">
      <c r="B195" s="253"/>
      <c r="C195" s="268"/>
      <c r="D195" s="233"/>
      <c r="E195" s="233"/>
      <c r="F195" s="233"/>
      <c r="G195" s="233"/>
      <c r="H195" s="233"/>
      <c r="I195" s="233"/>
      <c r="J195" s="233"/>
      <c r="K195" s="254"/>
    </row>
    <row r="196" spans="2:11" customFormat="1" ht="18.75" customHeight="1">
      <c r="B196" s="235"/>
      <c r="C196" s="245"/>
      <c r="D196" s="245"/>
      <c r="E196" s="245"/>
      <c r="F196" s="255"/>
      <c r="G196" s="245"/>
      <c r="H196" s="245"/>
      <c r="I196" s="245"/>
      <c r="J196" s="245"/>
      <c r="K196" s="235"/>
    </row>
    <row r="197" spans="2:11" customFormat="1" ht="18.75" customHeight="1">
      <c r="B197" s="235"/>
      <c r="C197" s="245"/>
      <c r="D197" s="245"/>
      <c r="E197" s="245"/>
      <c r="F197" s="255"/>
      <c r="G197" s="245"/>
      <c r="H197" s="245"/>
      <c r="I197" s="245"/>
      <c r="J197" s="245"/>
      <c r="K197" s="235"/>
    </row>
    <row r="198" spans="2:11" customFormat="1" ht="18.75" customHeight="1">
      <c r="B198" s="210"/>
      <c r="C198" s="210"/>
      <c r="D198" s="210"/>
      <c r="E198" s="210"/>
      <c r="F198" s="210"/>
      <c r="G198" s="210"/>
      <c r="H198" s="210"/>
      <c r="I198" s="210"/>
      <c r="J198" s="210"/>
      <c r="K198" s="210"/>
    </row>
    <row r="199" spans="2:11" customFormat="1" ht="12">
      <c r="B199" s="192"/>
      <c r="C199" s="193"/>
      <c r="D199" s="193"/>
      <c r="E199" s="193"/>
      <c r="F199" s="193"/>
      <c r="G199" s="193"/>
      <c r="H199" s="193"/>
      <c r="I199" s="193"/>
      <c r="J199" s="193"/>
      <c r="K199" s="194"/>
    </row>
    <row r="200" spans="2:11" customFormat="1" ht="22.2">
      <c r="B200" s="195"/>
      <c r="C200" s="319" t="s">
        <v>1376</v>
      </c>
      <c r="D200" s="319"/>
      <c r="E200" s="319"/>
      <c r="F200" s="319"/>
      <c r="G200" s="319"/>
      <c r="H200" s="319"/>
      <c r="I200" s="319"/>
      <c r="J200" s="319"/>
      <c r="K200" s="196"/>
    </row>
    <row r="201" spans="2:11" customFormat="1" ht="25.5" customHeight="1">
      <c r="B201" s="195"/>
      <c r="C201" s="269" t="s">
        <v>1377</v>
      </c>
      <c r="D201" s="269"/>
      <c r="E201" s="269"/>
      <c r="F201" s="269" t="s">
        <v>1378</v>
      </c>
      <c r="G201" s="270"/>
      <c r="H201" s="322" t="s">
        <v>1379</v>
      </c>
      <c r="I201" s="322"/>
      <c r="J201" s="322"/>
      <c r="K201" s="196"/>
    </row>
    <row r="202" spans="2:11" customFormat="1" ht="5.25" customHeight="1">
      <c r="B202" s="226"/>
      <c r="C202" s="221"/>
      <c r="D202" s="221"/>
      <c r="E202" s="221"/>
      <c r="F202" s="221"/>
      <c r="G202" s="245"/>
      <c r="H202" s="221"/>
      <c r="I202" s="221"/>
      <c r="J202" s="221"/>
      <c r="K202" s="247"/>
    </row>
    <row r="203" spans="2:11" customFormat="1" ht="15" customHeight="1">
      <c r="B203" s="226"/>
      <c r="C203" s="203" t="s">
        <v>1369</v>
      </c>
      <c r="D203" s="203"/>
      <c r="E203" s="203"/>
      <c r="F203" s="224" t="s">
        <v>47</v>
      </c>
      <c r="G203" s="203"/>
      <c r="H203" s="323" t="s">
        <v>1380</v>
      </c>
      <c r="I203" s="323"/>
      <c r="J203" s="323"/>
      <c r="K203" s="247"/>
    </row>
    <row r="204" spans="2:11" customFormat="1" ht="15" customHeight="1">
      <c r="B204" s="226"/>
      <c r="C204" s="203"/>
      <c r="D204" s="203"/>
      <c r="E204" s="203"/>
      <c r="F204" s="224" t="s">
        <v>48</v>
      </c>
      <c r="G204" s="203"/>
      <c r="H204" s="323" t="s">
        <v>1381</v>
      </c>
      <c r="I204" s="323"/>
      <c r="J204" s="323"/>
      <c r="K204" s="247"/>
    </row>
    <row r="205" spans="2:11" customFormat="1" ht="15" customHeight="1">
      <c r="B205" s="226"/>
      <c r="C205" s="203"/>
      <c r="D205" s="203"/>
      <c r="E205" s="203"/>
      <c r="F205" s="224" t="s">
        <v>51</v>
      </c>
      <c r="G205" s="203"/>
      <c r="H205" s="323" t="s">
        <v>1382</v>
      </c>
      <c r="I205" s="323"/>
      <c r="J205" s="323"/>
      <c r="K205" s="247"/>
    </row>
    <row r="206" spans="2:11" customFormat="1" ht="15" customHeight="1">
      <c r="B206" s="226"/>
      <c r="C206" s="203"/>
      <c r="D206" s="203"/>
      <c r="E206" s="203"/>
      <c r="F206" s="224" t="s">
        <v>49</v>
      </c>
      <c r="G206" s="203"/>
      <c r="H206" s="323" t="s">
        <v>1383</v>
      </c>
      <c r="I206" s="323"/>
      <c r="J206" s="323"/>
      <c r="K206" s="247"/>
    </row>
    <row r="207" spans="2:11" customFormat="1" ht="15" customHeight="1">
      <c r="B207" s="226"/>
      <c r="C207" s="203"/>
      <c r="D207" s="203"/>
      <c r="E207" s="203"/>
      <c r="F207" s="224" t="s">
        <v>50</v>
      </c>
      <c r="G207" s="203"/>
      <c r="H207" s="323" t="s">
        <v>1384</v>
      </c>
      <c r="I207" s="323"/>
      <c r="J207" s="323"/>
      <c r="K207" s="247"/>
    </row>
    <row r="208" spans="2:11" customFormat="1" ht="15" customHeight="1">
      <c r="B208" s="226"/>
      <c r="C208" s="203"/>
      <c r="D208" s="203"/>
      <c r="E208" s="203"/>
      <c r="F208" s="224"/>
      <c r="G208" s="203"/>
      <c r="H208" s="203"/>
      <c r="I208" s="203"/>
      <c r="J208" s="203"/>
      <c r="K208" s="247"/>
    </row>
    <row r="209" spans="2:11" customFormat="1" ht="15" customHeight="1">
      <c r="B209" s="226"/>
      <c r="C209" s="203" t="s">
        <v>1323</v>
      </c>
      <c r="D209" s="203"/>
      <c r="E209" s="203"/>
      <c r="F209" s="224" t="s">
        <v>83</v>
      </c>
      <c r="G209" s="203"/>
      <c r="H209" s="323" t="s">
        <v>1385</v>
      </c>
      <c r="I209" s="323"/>
      <c r="J209" s="323"/>
      <c r="K209" s="247"/>
    </row>
    <row r="210" spans="2:11" customFormat="1" ht="15" customHeight="1">
      <c r="B210" s="226"/>
      <c r="C210" s="203"/>
      <c r="D210" s="203"/>
      <c r="E210" s="203"/>
      <c r="F210" s="224" t="s">
        <v>1219</v>
      </c>
      <c r="G210" s="203"/>
      <c r="H210" s="323" t="s">
        <v>1220</v>
      </c>
      <c r="I210" s="323"/>
      <c r="J210" s="323"/>
      <c r="K210" s="247"/>
    </row>
    <row r="211" spans="2:11" customFormat="1" ht="15" customHeight="1">
      <c r="B211" s="226"/>
      <c r="C211" s="203"/>
      <c r="D211" s="203"/>
      <c r="E211" s="203"/>
      <c r="F211" s="224" t="s">
        <v>1217</v>
      </c>
      <c r="G211" s="203"/>
      <c r="H211" s="323" t="s">
        <v>1386</v>
      </c>
      <c r="I211" s="323"/>
      <c r="J211" s="323"/>
      <c r="K211" s="247"/>
    </row>
    <row r="212" spans="2:11" customFormat="1" ht="15" customHeight="1">
      <c r="B212" s="271"/>
      <c r="C212" s="203"/>
      <c r="D212" s="203"/>
      <c r="E212" s="203"/>
      <c r="F212" s="224" t="s">
        <v>1221</v>
      </c>
      <c r="G212" s="260"/>
      <c r="H212" s="324" t="s">
        <v>1222</v>
      </c>
      <c r="I212" s="324"/>
      <c r="J212" s="324"/>
      <c r="K212" s="272"/>
    </row>
    <row r="213" spans="2:11" customFormat="1" ht="15" customHeight="1">
      <c r="B213" s="271"/>
      <c r="C213" s="203"/>
      <c r="D213" s="203"/>
      <c r="E213" s="203"/>
      <c r="F213" s="224" t="s">
        <v>1146</v>
      </c>
      <c r="G213" s="260"/>
      <c r="H213" s="324" t="s">
        <v>1147</v>
      </c>
      <c r="I213" s="324"/>
      <c r="J213" s="324"/>
      <c r="K213" s="272"/>
    </row>
    <row r="214" spans="2:11" customFormat="1" ht="15" customHeight="1">
      <c r="B214" s="271"/>
      <c r="C214" s="203"/>
      <c r="D214" s="203"/>
      <c r="E214" s="203"/>
      <c r="F214" s="224"/>
      <c r="G214" s="260"/>
      <c r="H214" s="251"/>
      <c r="I214" s="251"/>
      <c r="J214" s="251"/>
      <c r="K214" s="272"/>
    </row>
    <row r="215" spans="2:11" customFormat="1" ht="15" customHeight="1">
      <c r="B215" s="271"/>
      <c r="C215" s="203" t="s">
        <v>1347</v>
      </c>
      <c r="D215" s="203"/>
      <c r="E215" s="203"/>
      <c r="F215" s="224">
        <v>1</v>
      </c>
      <c r="G215" s="260"/>
      <c r="H215" s="324" t="s">
        <v>1387</v>
      </c>
      <c r="I215" s="324"/>
      <c r="J215" s="324"/>
      <c r="K215" s="272"/>
    </row>
    <row r="216" spans="2:11" customFormat="1" ht="15" customHeight="1">
      <c r="B216" s="271"/>
      <c r="C216" s="203"/>
      <c r="D216" s="203"/>
      <c r="E216" s="203"/>
      <c r="F216" s="224">
        <v>2</v>
      </c>
      <c r="G216" s="260"/>
      <c r="H216" s="324" t="s">
        <v>1388</v>
      </c>
      <c r="I216" s="324"/>
      <c r="J216" s="324"/>
      <c r="K216" s="272"/>
    </row>
    <row r="217" spans="2:11" customFormat="1" ht="15" customHeight="1">
      <c r="B217" s="271"/>
      <c r="C217" s="203"/>
      <c r="D217" s="203"/>
      <c r="E217" s="203"/>
      <c r="F217" s="224">
        <v>3</v>
      </c>
      <c r="G217" s="260"/>
      <c r="H217" s="324" t="s">
        <v>1389</v>
      </c>
      <c r="I217" s="324"/>
      <c r="J217" s="324"/>
      <c r="K217" s="272"/>
    </row>
    <row r="218" spans="2:11" customFormat="1" ht="15" customHeight="1">
      <c r="B218" s="271"/>
      <c r="C218" s="203"/>
      <c r="D218" s="203"/>
      <c r="E218" s="203"/>
      <c r="F218" s="224">
        <v>4</v>
      </c>
      <c r="G218" s="260"/>
      <c r="H218" s="324" t="s">
        <v>1390</v>
      </c>
      <c r="I218" s="324"/>
      <c r="J218" s="324"/>
      <c r="K218" s="272"/>
    </row>
    <row r="219" spans="2:11" customFormat="1" ht="12.75" customHeight="1">
      <c r="B219" s="273"/>
      <c r="C219" s="274"/>
      <c r="D219" s="274"/>
      <c r="E219" s="274"/>
      <c r="F219" s="274"/>
      <c r="G219" s="274"/>
      <c r="H219" s="274"/>
      <c r="I219" s="274"/>
      <c r="J219" s="274"/>
      <c r="K219" s="27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SO01 - Stavební úpravy</vt:lpstr>
      <vt:lpstr>SO02 - Vedlejší rozpočtov...</vt:lpstr>
      <vt:lpstr>Seznam figur</vt:lpstr>
      <vt:lpstr>Pokyny pro vyplnění</vt:lpstr>
      <vt:lpstr>'Rekapitulace stavby'!Názvy_tisku</vt:lpstr>
      <vt:lpstr>'Seznam figur'!Názvy_tisku</vt:lpstr>
      <vt:lpstr>'SO01 - Stavební úpravy'!Názvy_tisku</vt:lpstr>
      <vt:lpstr>'SO02 - Vedlejší rozpočtov...'!Názvy_tisku</vt:lpstr>
      <vt:lpstr>'Pokyny pro vyplnění'!Oblast_tisku</vt:lpstr>
      <vt:lpstr>'Rekapitulace stavby'!Oblast_tisku</vt:lpstr>
      <vt:lpstr>'Seznam figur'!Oblast_tisku</vt:lpstr>
      <vt:lpstr>'SO01 - Stavební úpravy'!Oblast_tisku</vt:lpstr>
      <vt:lpstr>'SO02 - Vedlejší rozpočtov...'!Oblast_tisku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Königová</dc:creator>
  <cp:lastModifiedBy>VALTR - Rozpočtář</cp:lastModifiedBy>
  <dcterms:created xsi:type="dcterms:W3CDTF">2026-02-03T17:27:32Z</dcterms:created>
  <dcterms:modified xsi:type="dcterms:W3CDTF">2026-02-03T17:27:55Z</dcterms:modified>
</cp:coreProperties>
</file>