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tavební část, ZTI, ..." sheetId="2" r:id="rId2"/>
    <sheet name="02 - Silnoproudá elektrot..." sheetId="3" r:id="rId3"/>
    <sheet name="03 - VRN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'01 - Stavební část, ZTI, ...'!$C$151:$K$381</definedName>
    <definedName name="_xlnm.Print_Area" localSheetId="1">'01 - Stavební část, ZTI, ...'!$C$4:$J$76,'01 - Stavební část, ZTI, ...'!$C$82:$J$133,'01 - Stavební část, ZTI, ...'!$C$139:$J$381</definedName>
    <definedName name="_xlnm.Print_Titles" localSheetId="1">'01 - Stavební část, ZTI, ...'!$151:$151</definedName>
    <definedName name="_xlnm._FilterDatabase" localSheetId="2" hidden="1">'02 - Silnoproudá elektrot...'!$C$135:$K$215</definedName>
    <definedName name="_xlnm.Print_Area" localSheetId="2">'02 - Silnoproudá elektrot...'!$C$4:$J$76,'02 - Silnoproudá elektrot...'!$C$82:$J$117,'02 - Silnoproudá elektrot...'!$C$123:$J$215</definedName>
    <definedName name="_xlnm.Print_Titles" localSheetId="2">'02 - Silnoproudá elektrot...'!$135:$135</definedName>
    <definedName name="_xlnm._FilterDatabase" localSheetId="3" hidden="1">'03 - VRN'!$C$130:$K$142</definedName>
    <definedName name="_xlnm.Print_Area" localSheetId="3">'03 - VRN'!$C$4:$J$76,'03 - VRN'!$C$82:$J$112,'03 - VRN'!$C$118:$J$142</definedName>
    <definedName name="_xlnm.Print_Titles" localSheetId="3">'03 - VRN'!$130:$130</definedName>
  </definedNames>
  <calcPr/>
</workbook>
</file>

<file path=xl/calcChain.xml><?xml version="1.0" encoding="utf-8"?>
<calcChain xmlns="http://schemas.openxmlformats.org/spreadsheetml/2006/main">
  <c i="4" l="1" r="J39"/>
  <c r="J38"/>
  <c i="1" r="AY97"/>
  <c i="4" r="J37"/>
  <c i="1" r="AX97"/>
  <c i="4" r="BI142"/>
  <c r="BH142"/>
  <c r="BG142"/>
  <c r="BF142"/>
  <c r="T142"/>
  <c r="T141"/>
  <c r="R142"/>
  <c r="R141"/>
  <c r="P142"/>
  <c r="P141"/>
  <c r="BI140"/>
  <c r="BH140"/>
  <c r="BG140"/>
  <c r="BF140"/>
  <c r="T140"/>
  <c r="T139"/>
  <c r="R140"/>
  <c r="R139"/>
  <c r="P140"/>
  <c r="P139"/>
  <c r="BI138"/>
  <c r="BH138"/>
  <c r="BG138"/>
  <c r="BF138"/>
  <c r="T138"/>
  <c r="T137"/>
  <c r="R138"/>
  <c r="R137"/>
  <c r="P138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J128"/>
  <c r="J127"/>
  <c r="F127"/>
  <c r="F125"/>
  <c r="E123"/>
  <c r="BI110"/>
  <c r="BH110"/>
  <c r="BG110"/>
  <c r="BF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J92"/>
  <c r="J91"/>
  <c r="F91"/>
  <c r="F89"/>
  <c r="E87"/>
  <c r="J18"/>
  <c r="E18"/>
  <c r="F128"/>
  <c r="J17"/>
  <c r="J12"/>
  <c r="J125"/>
  <c r="E7"/>
  <c r="E121"/>
  <c i="3" r="J39"/>
  <c r="J38"/>
  <c i="1" r="AY96"/>
  <c i="3" r="J37"/>
  <c i="1" r="AX96"/>
  <c i="3"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J133"/>
  <c r="J132"/>
  <c r="F132"/>
  <c r="F130"/>
  <c r="E128"/>
  <c r="BI115"/>
  <c r="BH115"/>
  <c r="BG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J92"/>
  <c r="J91"/>
  <c r="F91"/>
  <c r="F89"/>
  <c r="E87"/>
  <c r="J18"/>
  <c r="E18"/>
  <c r="F133"/>
  <c r="J17"/>
  <c r="J12"/>
  <c r="J130"/>
  <c r="E7"/>
  <c r="E85"/>
  <c i="2" r="J39"/>
  <c r="J38"/>
  <c i="1" r="AY95"/>
  <c i="2" r="J37"/>
  <c i="1" r="AX95"/>
  <c i="2" r="BI381"/>
  <c r="BH381"/>
  <c r="BG381"/>
  <c r="BF381"/>
  <c r="T381"/>
  <c r="R381"/>
  <c r="P381"/>
  <c r="BI380"/>
  <c r="BH380"/>
  <c r="BG380"/>
  <c r="BF380"/>
  <c r="T380"/>
  <c r="R380"/>
  <c r="P380"/>
  <c r="BI379"/>
  <c r="BH379"/>
  <c r="BG379"/>
  <c r="BF379"/>
  <c r="T379"/>
  <c r="R379"/>
  <c r="P379"/>
  <c r="BI378"/>
  <c r="BH378"/>
  <c r="BG378"/>
  <c r="BF378"/>
  <c r="T378"/>
  <c r="R378"/>
  <c r="P378"/>
  <c r="BI377"/>
  <c r="BH377"/>
  <c r="BG377"/>
  <c r="BF377"/>
  <c r="T377"/>
  <c r="R377"/>
  <c r="P377"/>
  <c r="BI376"/>
  <c r="BH376"/>
  <c r="BG376"/>
  <c r="BF376"/>
  <c r="T376"/>
  <c r="R376"/>
  <c r="P376"/>
  <c r="BI375"/>
  <c r="BH375"/>
  <c r="BG375"/>
  <c r="BF375"/>
  <c r="T375"/>
  <c r="R375"/>
  <c r="P375"/>
  <c r="BI374"/>
  <c r="BH374"/>
  <c r="BG374"/>
  <c r="BF374"/>
  <c r="T374"/>
  <c r="R374"/>
  <c r="P374"/>
  <c r="BI373"/>
  <c r="BH373"/>
  <c r="BG373"/>
  <c r="BF373"/>
  <c r="T373"/>
  <c r="R373"/>
  <c r="P373"/>
  <c r="BI372"/>
  <c r="BH372"/>
  <c r="BG372"/>
  <c r="BF372"/>
  <c r="T372"/>
  <c r="R372"/>
  <c r="P372"/>
  <c r="BI370"/>
  <c r="BH370"/>
  <c r="BG370"/>
  <c r="BF370"/>
  <c r="T370"/>
  <c r="R370"/>
  <c r="P370"/>
  <c r="BI369"/>
  <c r="BH369"/>
  <c r="BG369"/>
  <c r="BF369"/>
  <c r="T369"/>
  <c r="R369"/>
  <c r="P369"/>
  <c r="BI368"/>
  <c r="BH368"/>
  <c r="BG368"/>
  <c r="BF368"/>
  <c r="T368"/>
  <c r="R368"/>
  <c r="P368"/>
  <c r="BI367"/>
  <c r="BH367"/>
  <c r="BG367"/>
  <c r="BF367"/>
  <c r="T367"/>
  <c r="R367"/>
  <c r="P367"/>
  <c r="BI365"/>
  <c r="BH365"/>
  <c r="BG365"/>
  <c r="BF365"/>
  <c r="T365"/>
  <c r="R365"/>
  <c r="P365"/>
  <c r="BI364"/>
  <c r="BH364"/>
  <c r="BG364"/>
  <c r="BF364"/>
  <c r="T364"/>
  <c r="R364"/>
  <c r="P364"/>
  <c r="BI363"/>
  <c r="BH363"/>
  <c r="BG363"/>
  <c r="BF363"/>
  <c r="T363"/>
  <c r="R363"/>
  <c r="P363"/>
  <c r="BI362"/>
  <c r="BH362"/>
  <c r="BG362"/>
  <c r="BF362"/>
  <c r="T362"/>
  <c r="R362"/>
  <c r="P362"/>
  <c r="BI361"/>
  <c r="BH361"/>
  <c r="BG361"/>
  <c r="BF361"/>
  <c r="T361"/>
  <c r="R361"/>
  <c r="P361"/>
  <c r="BI360"/>
  <c r="BH360"/>
  <c r="BG360"/>
  <c r="BF360"/>
  <c r="T360"/>
  <c r="R360"/>
  <c r="P360"/>
  <c r="BI359"/>
  <c r="BH359"/>
  <c r="BG359"/>
  <c r="BF359"/>
  <c r="T359"/>
  <c r="R359"/>
  <c r="P359"/>
  <c r="BI358"/>
  <c r="BH358"/>
  <c r="BG358"/>
  <c r="BF358"/>
  <c r="T358"/>
  <c r="R358"/>
  <c r="P358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3"/>
  <c r="BH353"/>
  <c r="BG353"/>
  <c r="BF353"/>
  <c r="T353"/>
  <c r="R353"/>
  <c r="P353"/>
  <c r="BI352"/>
  <c r="BH352"/>
  <c r="BG352"/>
  <c r="BF352"/>
  <c r="T352"/>
  <c r="R352"/>
  <c r="P352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7"/>
  <c r="BH347"/>
  <c r="BG347"/>
  <c r="BF347"/>
  <c r="T347"/>
  <c r="R347"/>
  <c r="P347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1"/>
  <c r="BH341"/>
  <c r="BG341"/>
  <c r="BF341"/>
  <c r="T341"/>
  <c r="R341"/>
  <c r="P341"/>
  <c r="BI340"/>
  <c r="BH340"/>
  <c r="BG340"/>
  <c r="BF340"/>
  <c r="T340"/>
  <c r="R340"/>
  <c r="P340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5"/>
  <c r="BH325"/>
  <c r="BG325"/>
  <c r="BF325"/>
  <c r="T325"/>
  <c r="R325"/>
  <c r="P325"/>
  <c r="BI324"/>
  <c r="BH324"/>
  <c r="BG324"/>
  <c r="BF324"/>
  <c r="T324"/>
  <c r="R324"/>
  <c r="P324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8"/>
  <c r="BH288"/>
  <c r="BG288"/>
  <c r="BF288"/>
  <c r="T288"/>
  <c r="T287"/>
  <c r="R288"/>
  <c r="R287"/>
  <c r="P288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6"/>
  <c r="BH256"/>
  <c r="BG256"/>
  <c r="BF256"/>
  <c r="T256"/>
  <c r="T255"/>
  <c r="R256"/>
  <c r="R255"/>
  <c r="P256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199"/>
  <c r="BH199"/>
  <c r="BG199"/>
  <c r="BF199"/>
  <c r="T199"/>
  <c r="T198"/>
  <c r="R199"/>
  <c r="R198"/>
  <c r="P199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J149"/>
  <c r="J148"/>
  <c r="F148"/>
  <c r="F146"/>
  <c r="E144"/>
  <c r="BI131"/>
  <c r="BH131"/>
  <c r="BG131"/>
  <c r="BF131"/>
  <c r="BI130"/>
  <c r="BH130"/>
  <c r="BG130"/>
  <c r="BF130"/>
  <c r="BE130"/>
  <c r="BI129"/>
  <c r="BH129"/>
  <c r="BG129"/>
  <c r="BF129"/>
  <c r="BE129"/>
  <c r="BI128"/>
  <c r="BH128"/>
  <c r="BG128"/>
  <c r="BF128"/>
  <c r="BE128"/>
  <c r="BI127"/>
  <c r="BH127"/>
  <c r="BG127"/>
  <c r="BF127"/>
  <c r="BE127"/>
  <c r="BI126"/>
  <c r="BH126"/>
  <c r="BG126"/>
  <c r="BF126"/>
  <c r="BE126"/>
  <c r="J92"/>
  <c r="J91"/>
  <c r="F91"/>
  <c r="F89"/>
  <c r="E87"/>
  <c r="J18"/>
  <c r="E18"/>
  <c r="F149"/>
  <c r="J17"/>
  <c r="J12"/>
  <c r="J146"/>
  <c r="E7"/>
  <c r="E142"/>
  <c i="1" r="L90"/>
  <c r="AM90"/>
  <c r="AM89"/>
  <c r="L89"/>
  <c r="AM87"/>
  <c r="L87"/>
  <c r="L85"/>
  <c r="L84"/>
  <c i="2" r="BK368"/>
  <c r="J356"/>
  <c r="J344"/>
  <c r="BK334"/>
  <c r="BK329"/>
  <c r="J308"/>
  <c r="J296"/>
  <c r="BK285"/>
  <c r="BK278"/>
  <c r="BK268"/>
  <c r="J260"/>
  <c r="BK253"/>
  <c r="J246"/>
  <c r="J233"/>
  <c r="BK226"/>
  <c r="J190"/>
  <c r="J189"/>
  <c r="J182"/>
  <c r="BK175"/>
  <c r="BK174"/>
  <c r="BK168"/>
  <c r="J166"/>
  <c r="J159"/>
  <c r="BK381"/>
  <c r="BK380"/>
  <c r="BK378"/>
  <c r="J373"/>
  <c r="BK369"/>
  <c r="BK355"/>
  <c r="BK347"/>
  <c r="BK338"/>
  <c r="J335"/>
  <c r="J325"/>
  <c r="J321"/>
  <c r="J317"/>
  <c r="BK311"/>
  <c r="J302"/>
  <c r="J297"/>
  <c r="J291"/>
  <c r="BK282"/>
  <c r="BK273"/>
  <c r="J266"/>
  <c r="J261"/>
  <c r="BK250"/>
  <c r="BK241"/>
  <c r="BK232"/>
  <c r="BK223"/>
  <c r="BK220"/>
  <c r="BK216"/>
  <c r="BK212"/>
  <c r="BK208"/>
  <c r="BK199"/>
  <c r="BK189"/>
  <c r="BK186"/>
  <c r="BK183"/>
  <c r="BK171"/>
  <c r="BK156"/>
  <c r="BK377"/>
  <c r="J368"/>
  <c r="BK359"/>
  <c r="J353"/>
  <c r="BK346"/>
  <c r="BK343"/>
  <c r="BK333"/>
  <c r="BK328"/>
  <c r="J318"/>
  <c r="BK313"/>
  <c r="J306"/>
  <c r="BK296"/>
  <c r="BK283"/>
  <c r="J274"/>
  <c r="BK266"/>
  <c r="J253"/>
  <c r="J250"/>
  <c r="BK246"/>
  <c r="J240"/>
  <c r="J232"/>
  <c r="BK227"/>
  <c r="BK221"/>
  <c r="BK215"/>
  <c r="BK206"/>
  <c r="J199"/>
  <c r="BK193"/>
  <c r="J185"/>
  <c r="J180"/>
  <c r="J174"/>
  <c r="J170"/>
  <c r="BK159"/>
  <c r="J377"/>
  <c r="J369"/>
  <c r="J363"/>
  <c r="J357"/>
  <c r="J350"/>
  <c r="J342"/>
  <c r="J337"/>
  <c r="J330"/>
  <c r="BK320"/>
  <c r="J313"/>
  <c r="BK308"/>
  <c r="BK303"/>
  <c r="J293"/>
  <c r="BK281"/>
  <c r="BK277"/>
  <c r="BK272"/>
  <c r="J263"/>
  <c r="J254"/>
  <c r="BK242"/>
  <c r="BK235"/>
  <c r="J224"/>
  <c r="J211"/>
  <c r="J194"/>
  <c r="BK180"/>
  <c r="J172"/>
  <c r="BK162"/>
  <c r="J155"/>
  <c i="3" r="BK212"/>
  <c r="J202"/>
  <c r="J191"/>
  <c r="J182"/>
  <c r="BK173"/>
  <c r="BK165"/>
  <c r="J155"/>
  <c r="J141"/>
  <c r="BK209"/>
  <c r="BK196"/>
  <c r="BK186"/>
  <c r="J179"/>
  <c r="BK169"/>
  <c r="BK164"/>
  <c r="BK153"/>
  <c r="J143"/>
  <c r="J215"/>
  <c r="J206"/>
  <c r="J194"/>
  <c r="J186"/>
  <c r="BK182"/>
  <c r="J173"/>
  <c r="J167"/>
  <c r="BK160"/>
  <c r="J156"/>
  <c r="J144"/>
  <c r="J210"/>
  <c r="BK204"/>
  <c r="J199"/>
  <c r="BK188"/>
  <c r="BK170"/>
  <c r="BK154"/>
  <c r="J147"/>
  <c r="BK143"/>
  <c i="4" r="J135"/>
  <c r="BK136"/>
  <c r="BK134"/>
  <c i="2" r="J374"/>
  <c r="J361"/>
  <c r="BK352"/>
  <c r="J336"/>
  <c r="BK327"/>
  <c r="BK301"/>
  <c r="BK288"/>
  <c r="BK284"/>
  <c r="J275"/>
  <c r="BK263"/>
  <c r="BK254"/>
  <c r="BK247"/>
  <c r="BK234"/>
  <c r="BK229"/>
  <c r="J212"/>
  <c r="J206"/>
  <c r="J381"/>
  <c r="J376"/>
  <c r="BK372"/>
  <c r="BK370"/>
  <c r="BK367"/>
  <c r="BK360"/>
  <c r="BK351"/>
  <c r="J346"/>
  <c r="BK331"/>
  <c r="J327"/>
  <c r="J322"/>
  <c r="J319"/>
  <c r="J315"/>
  <c r="BK307"/>
  <c r="BK304"/>
  <c r="J299"/>
  <c r="J295"/>
  <c r="J292"/>
  <c r="J285"/>
  <c r="J277"/>
  <c r="J269"/>
  <c r="BK265"/>
  <c r="BK259"/>
  <c r="J256"/>
  <c r="BK245"/>
  <c r="BK240"/>
  <c r="BK236"/>
  <c r="BK224"/>
  <c r="J220"/>
  <c r="J213"/>
  <c r="BK209"/>
  <c r="BK205"/>
  <c r="BK190"/>
  <c r="BK187"/>
  <c r="BK184"/>
  <c r="J173"/>
  <c r="BK163"/>
  <c r="J160"/>
  <c r="BK375"/>
  <c r="J372"/>
  <c r="J364"/>
  <c r="BK361"/>
  <c r="BK350"/>
  <c r="J345"/>
  <c r="BK341"/>
  <c r="J332"/>
  <c r="BK325"/>
  <c r="J314"/>
  <c r="BK309"/>
  <c r="BK305"/>
  <c r="J301"/>
  <c r="J284"/>
  <c r="J280"/>
  <c r="J272"/>
  <c r="J264"/>
  <c r="J252"/>
  <c r="J249"/>
  <c r="J247"/>
  <c r="J242"/>
  <c r="BK237"/>
  <c r="J230"/>
  <c r="BK225"/>
  <c r="J216"/>
  <c r="J210"/>
  <c r="J203"/>
  <c r="BK195"/>
  <c r="J187"/>
  <c r="BK182"/>
  <c r="BK176"/>
  <c r="BK172"/>
  <c r="J165"/>
  <c r="BK157"/>
  <c r="J378"/>
  <c r="BK374"/>
  <c r="J360"/>
  <c r="BK356"/>
  <c r="BK349"/>
  <c r="J341"/>
  <c r="BK335"/>
  <c r="J329"/>
  <c r="BK321"/>
  <c r="BK317"/>
  <c r="J311"/>
  <c r="BK306"/>
  <c r="BK295"/>
  <c r="J288"/>
  <c r="BK280"/>
  <c r="BK275"/>
  <c r="J271"/>
  <c r="J262"/>
  <c r="BK248"/>
  <c r="J241"/>
  <c r="J234"/>
  <c r="J222"/>
  <c r="J214"/>
  <c r="J204"/>
  <c r="J188"/>
  <c r="J175"/>
  <c r="J168"/>
  <c r="J161"/>
  <c i="3" r="BK214"/>
  <c r="J205"/>
  <c r="BK197"/>
  <c r="BK183"/>
  <c r="J175"/>
  <c r="BK168"/>
  <c r="J158"/>
  <c r="BK147"/>
  <c r="BK211"/>
  <c r="BK202"/>
  <c r="BK191"/>
  <c r="J187"/>
  <c r="J183"/>
  <c r="BK178"/>
  <c r="BK172"/>
  <c r="BK167"/>
  <c r="J160"/>
  <c r="J145"/>
  <c r="BK213"/>
  <c r="BK208"/>
  <c r="J195"/>
  <c r="J188"/>
  <c r="J176"/>
  <c r="J172"/>
  <c r="BK166"/>
  <c r="J157"/>
  <c r="J153"/>
  <c r="J214"/>
  <c r="J208"/>
  <c r="BK201"/>
  <c r="BK194"/>
  <c r="BK179"/>
  <c r="J164"/>
  <c r="BK151"/>
  <c r="J146"/>
  <c i="4" r="J142"/>
  <c r="BK142"/>
  <c r="BK135"/>
  <c i="2" r="BK379"/>
  <c r="BK362"/>
  <c r="J355"/>
  <c r="J343"/>
  <c r="BK332"/>
  <c r="BK315"/>
  <c r="BK299"/>
  <c r="BK293"/>
  <c r="J286"/>
  <c r="J282"/>
  <c r="BK269"/>
  <c r="BK261"/>
  <c r="J251"/>
  <c r="BK243"/>
  <c r="BK230"/>
  <c r="BK219"/>
  <c r="J209"/>
  <c r="BK194"/>
  <c r="J181"/>
  <c r="BK169"/>
  <c r="J167"/>
  <c r="BK160"/>
  <c i="1" r="AS94"/>
  <c i="2" r="BK363"/>
  <c r="BK353"/>
  <c r="J349"/>
  <c r="BK342"/>
  <c r="BK337"/>
  <c r="J328"/>
  <c r="BK324"/>
  <c r="BK318"/>
  <c r="J316"/>
  <c r="J310"/>
  <c r="J305"/>
  <c r="J300"/>
  <c r="J294"/>
  <c r="BK290"/>
  <c r="BK279"/>
  <c r="J268"/>
  <c r="BK262"/>
  <c r="BK258"/>
  <c r="BK252"/>
  <c r="BK244"/>
  <c r="BK238"/>
  <c r="J229"/>
  <c r="J221"/>
  <c r="J218"/>
  <c r="BK211"/>
  <c r="BK202"/>
  <c r="J191"/>
  <c r="BK188"/>
  <c r="BK185"/>
  <c r="J176"/>
  <c r="BK167"/>
  <c r="BK161"/>
  <c r="J380"/>
  <c r="BK373"/>
  <c r="BK365"/>
  <c r="J362"/>
  <c r="BK357"/>
  <c r="J347"/>
  <c r="BK344"/>
  <c r="BK336"/>
  <c r="BK330"/>
  <c r="J320"/>
  <c r="BK316"/>
  <c r="BK310"/>
  <c r="J303"/>
  <c r="BK302"/>
  <c r="J290"/>
  <c r="J281"/>
  <c r="BK271"/>
  <c r="BK260"/>
  <c r="BK251"/>
  <c r="J248"/>
  <c r="J245"/>
  <c r="J238"/>
  <c r="J231"/>
  <c r="J226"/>
  <c r="BK222"/>
  <c r="BK214"/>
  <c r="J205"/>
  <c r="J202"/>
  <c r="BK191"/>
  <c r="J183"/>
  <c r="BK177"/>
  <c r="J171"/>
  <c r="J163"/>
  <c r="BK155"/>
  <c r="BK376"/>
  <c r="J365"/>
  <c r="J359"/>
  <c r="J352"/>
  <c r="BK348"/>
  <c r="J340"/>
  <c r="J334"/>
  <c r="BK322"/>
  <c r="BK314"/>
  <c r="J309"/>
  <c r="J304"/>
  <c r="BK294"/>
  <c r="BK286"/>
  <c r="J278"/>
  <c r="BK274"/>
  <c r="J270"/>
  <c r="J258"/>
  <c r="J243"/>
  <c r="J236"/>
  <c r="J225"/>
  <c r="J215"/>
  <c r="J208"/>
  <c r="BK197"/>
  <c r="J184"/>
  <c r="BK170"/>
  <c r="BK165"/>
  <c r="J157"/>
  <c i="3" r="BK215"/>
  <c r="BK206"/>
  <c r="J201"/>
  <c r="J189"/>
  <c r="BK176"/>
  <c r="J169"/>
  <c r="J162"/>
  <c r="BK157"/>
  <c r="BK146"/>
  <c r="BK210"/>
  <c r="J197"/>
  <c r="BK189"/>
  <c r="J181"/>
  <c r="J174"/>
  <c r="J168"/>
  <c r="BK161"/>
  <c r="BK150"/>
  <c r="BK141"/>
  <c r="J211"/>
  <c r="J204"/>
  <c r="BK192"/>
  <c r="BK185"/>
  <c r="BK175"/>
  <c r="J170"/>
  <c r="BK159"/>
  <c r="BK155"/>
  <c r="BK140"/>
  <c r="BK205"/>
  <c r="BK200"/>
  <c r="J192"/>
  <c r="BK181"/>
  <c r="J159"/>
  <c r="J150"/>
  <c r="BK144"/>
  <c i="4" r="J136"/>
  <c r="J134"/>
  <c r="J138"/>
  <c i="2" r="J370"/>
  <c r="BK358"/>
  <c r="J348"/>
  <c r="BK340"/>
  <c r="J331"/>
  <c r="J312"/>
  <c r="BK297"/>
  <c r="BK292"/>
  <c r="J283"/>
  <c r="BK270"/>
  <c r="J265"/>
  <c r="J259"/>
  <c r="BK249"/>
  <c r="J235"/>
  <c r="BK231"/>
  <c r="J223"/>
  <c r="BK210"/>
  <c r="J195"/>
  <c r="BK233"/>
  <c r="BK218"/>
  <c r="BK204"/>
  <c r="J197"/>
  <c r="J186"/>
  <c r="BK181"/>
  <c r="BK173"/>
  <c r="BK166"/>
  <c r="J162"/>
  <c r="J379"/>
  <c r="J375"/>
  <c r="J367"/>
  <c r="BK364"/>
  <c r="J358"/>
  <c r="J351"/>
  <c r="BK345"/>
  <c r="J338"/>
  <c r="J333"/>
  <c r="J324"/>
  <c r="BK319"/>
  <c r="BK312"/>
  <c r="J307"/>
  <c r="BK300"/>
  <c r="BK291"/>
  <c r="J279"/>
  <c r="J273"/>
  <c r="BK264"/>
  <c r="BK256"/>
  <c r="J244"/>
  <c r="J237"/>
  <c r="J227"/>
  <c r="J219"/>
  <c r="BK213"/>
  <c r="BK203"/>
  <c r="J193"/>
  <c r="J177"/>
  <c r="J169"/>
  <c r="J156"/>
  <c i="3" r="J213"/>
  <c r="J203"/>
  <c r="J196"/>
  <c r="J184"/>
  <c r="J178"/>
  <c r="J166"/>
  <c r="J161"/>
  <c r="J151"/>
  <c r="BK139"/>
  <c r="BK199"/>
  <c r="J190"/>
  <c r="J185"/>
  <c r="BK177"/>
  <c r="J171"/>
  <c r="J165"/>
  <c r="J154"/>
  <c r="BK148"/>
  <c r="J140"/>
  <c r="J212"/>
  <c r="J200"/>
  <c r="BK190"/>
  <c r="BK184"/>
  <c r="BK174"/>
  <c r="BK171"/>
  <c r="BK162"/>
  <c r="BK158"/>
  <c r="BK145"/>
  <c r="J209"/>
  <c r="BK203"/>
  <c r="BK195"/>
  <c r="BK187"/>
  <c r="J177"/>
  <c r="BK156"/>
  <c r="J148"/>
  <c r="J139"/>
  <c i="4" r="BK140"/>
  <c r="BK138"/>
  <c r="J140"/>
  <c i="2" l="1" r="R154"/>
  <c r="R158"/>
  <c r="R164"/>
  <c r="R179"/>
  <c r="T192"/>
  <c r="BK201"/>
  <c r="J201"/>
  <c r="J105"/>
  <c r="R207"/>
  <c r="T217"/>
  <c r="R228"/>
  <c r="P239"/>
  <c r="R257"/>
  <c r="T267"/>
  <c r="T276"/>
  <c r="BK289"/>
  <c r="J289"/>
  <c r="J115"/>
  <c r="BK298"/>
  <c r="J298"/>
  <c r="J116"/>
  <c r="BK323"/>
  <c r="J323"/>
  <c r="J117"/>
  <c r="BK326"/>
  <c r="J326"/>
  <c r="J118"/>
  <c r="T339"/>
  <c r="T354"/>
  <c r="T366"/>
  <c r="T371"/>
  <c i="3" r="R138"/>
  <c r="T142"/>
  <c r="BK152"/>
  <c r="J152"/>
  <c r="J101"/>
  <c r="P163"/>
  <c r="P180"/>
  <c r="BK193"/>
  <c r="J193"/>
  <c r="J104"/>
  <c r="BK198"/>
  <c r="J198"/>
  <c r="J105"/>
  <c r="T207"/>
  <c i="2" r="T154"/>
  <c r="T158"/>
  <c r="T164"/>
  <c r="T179"/>
  <c r="R192"/>
  <c r="R201"/>
  <c r="T207"/>
  <c r="P217"/>
  <c r="P228"/>
  <c r="BK239"/>
  <c r="J239"/>
  <c r="J109"/>
  <c r="BK257"/>
  <c r="J257"/>
  <c r="J111"/>
  <c r="BK267"/>
  <c r="J267"/>
  <c r="J112"/>
  <c r="P276"/>
  <c r="R289"/>
  <c r="T298"/>
  <c r="T323"/>
  <c r="T326"/>
  <c r="R339"/>
  <c r="P354"/>
  <c r="P366"/>
  <c r="P371"/>
  <c i="3" r="BK138"/>
  <c r="J138"/>
  <c r="J98"/>
  <c r="BK142"/>
  <c r="J142"/>
  <c r="J99"/>
  <c r="BK149"/>
  <c r="J149"/>
  <c r="J100"/>
  <c r="P152"/>
  <c r="BK163"/>
  <c r="J163"/>
  <c r="J102"/>
  <c r="BK180"/>
  <c r="J180"/>
  <c r="J103"/>
  <c r="P193"/>
  <c r="P198"/>
  <c r="BK207"/>
  <c r="J207"/>
  <c r="J106"/>
  <c i="2" r="P154"/>
  <c r="P158"/>
  <c r="P164"/>
  <c r="P179"/>
  <c r="P192"/>
  <c r="T201"/>
  <c r="BK207"/>
  <c r="J207"/>
  <c r="J106"/>
  <c r="R217"/>
  <c r="BK228"/>
  <c r="J228"/>
  <c r="J108"/>
  <c r="R239"/>
  <c r="P257"/>
  <c r="P267"/>
  <c r="BK276"/>
  <c r="J276"/>
  <c r="J113"/>
  <c r="T289"/>
  <c r="R298"/>
  <c r="R323"/>
  <c r="R326"/>
  <c r="BK339"/>
  <c r="J339"/>
  <c r="J119"/>
  <c r="BK354"/>
  <c r="J354"/>
  <c r="J120"/>
  <c r="BK366"/>
  <c r="J366"/>
  <c r="J121"/>
  <c r="BK371"/>
  <c r="J371"/>
  <c r="J122"/>
  <c i="3" r="P138"/>
  <c r="P142"/>
  <c r="P149"/>
  <c r="R149"/>
  <c r="R152"/>
  <c r="R163"/>
  <c r="R180"/>
  <c r="R193"/>
  <c r="R198"/>
  <c r="R207"/>
  <c i="2" r="BK154"/>
  <c r="J154"/>
  <c r="J98"/>
  <c r="BK158"/>
  <c r="J158"/>
  <c r="J99"/>
  <c r="BK164"/>
  <c r="J164"/>
  <c r="J100"/>
  <c r="BK179"/>
  <c r="J179"/>
  <c r="J101"/>
  <c r="BK192"/>
  <c r="J192"/>
  <c r="J102"/>
  <c r="P201"/>
  <c r="P207"/>
  <c r="BK217"/>
  <c r="J217"/>
  <c r="J107"/>
  <c r="T228"/>
  <c r="T239"/>
  <c r="T257"/>
  <c r="R267"/>
  <c r="R276"/>
  <c r="P289"/>
  <c r="P298"/>
  <c r="P323"/>
  <c r="P326"/>
  <c r="P339"/>
  <c r="R354"/>
  <c r="R366"/>
  <c r="R371"/>
  <c i="3" r="T138"/>
  <c r="R142"/>
  <c r="T149"/>
  <c r="T152"/>
  <c r="T163"/>
  <c r="T180"/>
  <c r="T193"/>
  <c r="T198"/>
  <c r="P207"/>
  <c i="4" r="BK133"/>
  <c r="J133"/>
  <c r="J98"/>
  <c r="P133"/>
  <c r="P132"/>
  <c r="P131"/>
  <c i="1" r="AU97"/>
  <c i="4" r="R133"/>
  <c r="R132"/>
  <c r="R131"/>
  <c r="T133"/>
  <c r="T132"/>
  <c r="T131"/>
  <c i="2" r="BK198"/>
  <c r="J198"/>
  <c r="J103"/>
  <c r="BK255"/>
  <c r="J255"/>
  <c r="J110"/>
  <c r="BK287"/>
  <c r="J287"/>
  <c r="J114"/>
  <c i="4" r="BK137"/>
  <c r="J137"/>
  <c r="J99"/>
  <c r="BK139"/>
  <c r="J139"/>
  <c r="J100"/>
  <c r="BK141"/>
  <c r="J141"/>
  <c r="J101"/>
  <c r="E85"/>
  <c r="J89"/>
  <c r="BE142"/>
  <c r="BE134"/>
  <c r="BE138"/>
  <c r="BE135"/>
  <c r="BE140"/>
  <c r="F92"/>
  <c r="BE136"/>
  <c i="3" r="F92"/>
  <c r="BE139"/>
  <c r="BE145"/>
  <c r="BE156"/>
  <c r="BE157"/>
  <c r="BE158"/>
  <c r="BE159"/>
  <c r="BE160"/>
  <c r="BE165"/>
  <c r="BE166"/>
  <c r="BE168"/>
  <c r="BE173"/>
  <c r="BE174"/>
  <c r="BE183"/>
  <c r="BE184"/>
  <c r="BE186"/>
  <c r="BE188"/>
  <c r="BE190"/>
  <c r="BE203"/>
  <c r="BE213"/>
  <c r="J89"/>
  <c r="E126"/>
  <c r="BE146"/>
  <c r="BE147"/>
  <c r="BE150"/>
  <c r="BE153"/>
  <c r="BE164"/>
  <c r="BE167"/>
  <c r="BE172"/>
  <c r="BE177"/>
  <c r="BE178"/>
  <c r="BE195"/>
  <c r="BE196"/>
  <c r="BE197"/>
  <c r="BE199"/>
  <c r="BE200"/>
  <c r="BE202"/>
  <c r="BE205"/>
  <c r="BE209"/>
  <c r="BE214"/>
  <c r="BE215"/>
  <c r="BE140"/>
  <c r="BE143"/>
  <c r="BE154"/>
  <c r="BE155"/>
  <c r="BE161"/>
  <c r="BE162"/>
  <c r="BE171"/>
  <c r="BE175"/>
  <c r="BE181"/>
  <c r="BE182"/>
  <c r="BE187"/>
  <c r="BE192"/>
  <c r="BE201"/>
  <c r="BE204"/>
  <c r="BE206"/>
  <c r="BE212"/>
  <c r="BE141"/>
  <c r="BE144"/>
  <c r="BE148"/>
  <c r="BE151"/>
  <c r="BE169"/>
  <c r="BE170"/>
  <c r="BE176"/>
  <c r="BE179"/>
  <c r="BE185"/>
  <c r="BE189"/>
  <c r="BE191"/>
  <c r="BE194"/>
  <c r="BE208"/>
  <c r="BE210"/>
  <c r="BE211"/>
  <c i="2" r="J89"/>
  <c r="F92"/>
  <c r="BE156"/>
  <c r="BE157"/>
  <c r="BE161"/>
  <c r="BE162"/>
  <c r="BE163"/>
  <c r="BE165"/>
  <c r="BE170"/>
  <c r="BE172"/>
  <c r="BE173"/>
  <c r="BE181"/>
  <c r="BE186"/>
  <c r="BE190"/>
  <c r="BE191"/>
  <c r="BE205"/>
  <c r="BE215"/>
  <c r="BE216"/>
  <c r="BE219"/>
  <c r="BE225"/>
  <c r="BE226"/>
  <c r="BE227"/>
  <c r="BE229"/>
  <c r="BE230"/>
  <c r="BE245"/>
  <c r="BE246"/>
  <c r="BE248"/>
  <c r="BE249"/>
  <c r="BE251"/>
  <c r="BE252"/>
  <c r="BE254"/>
  <c r="BE259"/>
  <c r="BE260"/>
  <c r="BE266"/>
  <c r="BE268"/>
  <c r="BE283"/>
  <c r="BE300"/>
  <c r="BE301"/>
  <c r="BE304"/>
  <c r="BE311"/>
  <c r="BE315"/>
  <c r="BE324"/>
  <c r="BE325"/>
  <c r="BE327"/>
  <c r="BE329"/>
  <c r="BE335"/>
  <c r="BE336"/>
  <c r="BE345"/>
  <c r="BE347"/>
  <c r="BE351"/>
  <c r="BE352"/>
  <c r="BE360"/>
  <c r="BE362"/>
  <c r="BE364"/>
  <c r="BE370"/>
  <c r="BE377"/>
  <c r="BE378"/>
  <c r="BE379"/>
  <c r="BE381"/>
  <c r="E85"/>
  <c r="BE159"/>
  <c r="BE174"/>
  <c r="BE175"/>
  <c r="BE188"/>
  <c r="BE189"/>
  <c r="BE195"/>
  <c r="BE197"/>
  <c r="BE211"/>
  <c r="BE213"/>
  <c r="BE231"/>
  <c r="BE242"/>
  <c r="BE243"/>
  <c r="BE244"/>
  <c r="BE253"/>
  <c r="BE258"/>
  <c r="BE261"/>
  <c r="BE262"/>
  <c r="BE264"/>
  <c r="BE269"/>
  <c r="BE275"/>
  <c r="BE278"/>
  <c r="BE281"/>
  <c r="BE285"/>
  <c r="BE290"/>
  <c r="BE291"/>
  <c r="BE292"/>
  <c r="BE294"/>
  <c r="BE297"/>
  <c r="BE299"/>
  <c r="BE314"/>
  <c r="BE318"/>
  <c r="BE321"/>
  <c r="BE322"/>
  <c r="BE330"/>
  <c r="BE331"/>
  <c r="BE337"/>
  <c r="BE338"/>
  <c r="BE344"/>
  <c r="BE358"/>
  <c r="BE365"/>
  <c r="BE367"/>
  <c r="BE368"/>
  <c r="BE376"/>
  <c r="BE160"/>
  <c r="BE166"/>
  <c r="BE168"/>
  <c r="BE169"/>
  <c r="BE177"/>
  <c r="BE180"/>
  <c r="BE185"/>
  <c r="BE193"/>
  <c r="BE194"/>
  <c r="BE199"/>
  <c r="BE202"/>
  <c r="BE203"/>
  <c r="BE206"/>
  <c r="BE209"/>
  <c r="BE214"/>
  <c r="BE218"/>
  <c r="BE222"/>
  <c r="BE233"/>
  <c r="BE234"/>
  <c r="BE236"/>
  <c r="BE247"/>
  <c r="BE250"/>
  <c r="BE263"/>
  <c r="BE270"/>
  <c r="BE271"/>
  <c r="BE274"/>
  <c r="BE277"/>
  <c r="BE279"/>
  <c r="BE282"/>
  <c r="BE284"/>
  <c r="BE286"/>
  <c r="BE288"/>
  <c r="BE293"/>
  <c r="BE295"/>
  <c r="BE296"/>
  <c r="BE305"/>
  <c r="BE307"/>
  <c r="BE308"/>
  <c r="BE312"/>
  <c r="BE313"/>
  <c r="BE332"/>
  <c r="BE333"/>
  <c r="BE340"/>
  <c r="BE341"/>
  <c r="BE343"/>
  <c r="BE349"/>
  <c r="BE355"/>
  <c r="BE357"/>
  <c r="BE361"/>
  <c r="BE380"/>
  <c r="BE155"/>
  <c r="BE167"/>
  <c r="BE171"/>
  <c r="BE176"/>
  <c r="BE182"/>
  <c r="BE183"/>
  <c r="BE184"/>
  <c r="BE187"/>
  <c r="BE204"/>
  <c r="BE208"/>
  <c r="BE210"/>
  <c r="BE212"/>
  <c r="BE220"/>
  <c r="BE221"/>
  <c r="BE223"/>
  <c r="BE224"/>
  <c r="BE232"/>
  <c r="BE235"/>
  <c r="BE237"/>
  <c r="BE238"/>
  <c r="BE240"/>
  <c r="BE241"/>
  <c r="BE256"/>
  <c r="BE265"/>
  <c r="BE272"/>
  <c r="BE273"/>
  <c r="BE280"/>
  <c r="BE302"/>
  <c r="BE303"/>
  <c r="BE306"/>
  <c r="BE309"/>
  <c r="BE310"/>
  <c r="BE316"/>
  <c r="BE317"/>
  <c r="BE319"/>
  <c r="BE320"/>
  <c r="BE328"/>
  <c r="BE334"/>
  <c r="BE342"/>
  <c r="BE346"/>
  <c r="BE348"/>
  <c r="BE350"/>
  <c r="BE353"/>
  <c r="BE356"/>
  <c r="BE359"/>
  <c r="BE363"/>
  <c r="BE369"/>
  <c r="BE372"/>
  <c r="BE373"/>
  <c r="BE374"/>
  <c r="BE375"/>
  <c r="F39"/>
  <c i="1" r="BD95"/>
  <c i="4" r="F36"/>
  <c i="1" r="BA97"/>
  <c i="3" r="F37"/>
  <c i="1" r="BB96"/>
  <c i="2" r="J36"/>
  <c i="1" r="AW95"/>
  <c i="4" r="F39"/>
  <c i="1" r="BD97"/>
  <c i="4" r="F37"/>
  <c i="1" r="BB97"/>
  <c i="3" r="F39"/>
  <c i="1" r="BD96"/>
  <c i="2" r="F36"/>
  <c i="1" r="BA95"/>
  <c i="2" r="F38"/>
  <c i="1" r="BC95"/>
  <c i="2" r="F37"/>
  <c i="1" r="BB95"/>
  <c i="4" r="J36"/>
  <c i="1" r="AW97"/>
  <c i="4" r="F38"/>
  <c i="1" r="BC97"/>
  <c i="3" r="F38"/>
  <c i="1" r="BC96"/>
  <c i="3" l="1" r="T137"/>
  <c r="T136"/>
  <c i="2" r="R200"/>
  <c i="3" r="R137"/>
  <c r="R136"/>
  <c i="2" r="P200"/>
  <c i="3" r="P137"/>
  <c r="P136"/>
  <c i="1" r="AU96"/>
  <c i="2" r="T200"/>
  <c r="P153"/>
  <c r="P152"/>
  <c i="1" r="AU95"/>
  <c i="2" r="T153"/>
  <c r="T152"/>
  <c r="R153"/>
  <c r="R152"/>
  <c r="BK153"/>
  <c r="J153"/>
  <c r="J97"/>
  <c i="3" r="BK137"/>
  <c r="J137"/>
  <c r="J97"/>
  <c i="2" r="BK200"/>
  <c r="J200"/>
  <c r="J104"/>
  <c i="4" r="BK132"/>
  <c r="J132"/>
  <c r="J97"/>
  <c i="1" r="BB94"/>
  <c r="W31"/>
  <c i="3" r="F35"/>
  <c i="1" r="AZ96"/>
  <c r="BC94"/>
  <c r="W32"/>
  <c i="3" r="J35"/>
  <c i="1" r="AV96"/>
  <c r="BD94"/>
  <c r="W33"/>
  <c i="3" l="1" r="BK136"/>
  <c r="J136"/>
  <c r="J96"/>
  <c r="J30"/>
  <c i="2" r="BK152"/>
  <c r="J152"/>
  <c r="J96"/>
  <c r="J30"/>
  <c i="4" r="BK131"/>
  <c r="J131"/>
  <c r="J96"/>
  <c r="J30"/>
  <c i="1" r="AU94"/>
  <c i="3" r="J115"/>
  <c r="J109"/>
  <c r="J117"/>
  <c i="4" r="J110"/>
  <c r="J104"/>
  <c r="J31"/>
  <c r="J32"/>
  <c i="1" r="AG97"/>
  <c i="2" r="J131"/>
  <c r="J125"/>
  <c r="J133"/>
  <c i="1" r="AX94"/>
  <c r="AY94"/>
  <c i="3" l="1" r="BF115"/>
  <c i="4" r="BE110"/>
  <c i="2" r="BE131"/>
  <c r="J31"/>
  <c i="3" r="J31"/>
  <c r="J36"/>
  <c i="1" r="AW96"/>
  <c r="AT96"/>
  <c i="4" r="F35"/>
  <c i="1" r="AZ97"/>
  <c i="4" r="J112"/>
  <c i="2" r="F35"/>
  <c i="1" r="AZ95"/>
  <c i="2" r="J32"/>
  <c i="1" r="AG95"/>
  <c i="3" r="J32"/>
  <c i="1" r="AG96"/>
  <c r="AN96"/>
  <c i="3" l="1" r="J41"/>
  <c i="2" r="J35"/>
  <c i="1" r="AV95"/>
  <c r="AT95"/>
  <c i="4" r="J35"/>
  <c i="1" r="AV97"/>
  <c r="AT97"/>
  <c r="AN97"/>
  <c i="3" r="F36"/>
  <c i="1" r="BA96"/>
  <c r="BA94"/>
  <c r="W30"/>
  <c r="AZ94"/>
  <c r="W29"/>
  <c r="AG94"/>
  <c r="AK26"/>
  <c i="2" l="1" r="J41"/>
  <c i="4" r="J41"/>
  <c i="1" r="AN95"/>
  <c r="AW94"/>
  <c r="AK30"/>
  <c r="AV94"/>
  <c r="AK29"/>
  <c l="1"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<sst xmlns="http://schemas.openxmlformats.org/spreadsheetml/2006/main">
  <si>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</si>
  <si>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</si>
  <si>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</si>
  <si>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</si>
  <si>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</si>
  <si>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{68ee570c-8040-48b1-951c-d184512c45c8}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</si>
  <si>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</si>
  <si>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</si>
  <si>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</si>
  <si>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</si>
  <si>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</si>
  <si>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</si>
  <si>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</si>
  <si>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</si>
  <si>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2023/141_1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</si>
  <si>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</si>
  <si>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</si>
  <si>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a změna užívání části objektu - Základní škola, ul. Školní 556/1</t>
  </si>
  <si>
    <t>KSO:</t>
  </si>
  <si>
    <t>CC-CZ:</t>
  </si>
  <si>
    <t>Místo:</t>
  </si>
  <si>
    <t>p. . st. 1597, k.ú. Poděbrady [723495]</t>
  </si>
  <si>
    <t>Datum:</t>
  </si>
  <si>
    <t>18. 12. 2023</t>
  </si>
  <si>
    <t>Zadavatel:</t>
  </si>
  <si>
    <t>IČ:</t>
  </si>
  <si>
    <t>Základní škola T. G. Masaryka Poděbrady</t>
  </si>
  <si>
    <t>DIČ:</t>
  </si>
  <si>
    <t>Uchazeč:</t>
  </si>
  <si>
    <t>Vyplň údaj</t>
  </si>
  <si>
    <t>Projektant:</t>
  </si>
  <si>
    <t>KFJ project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</si>
  <si>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</si>
  <si>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</si>
  <si>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</si>
  <si>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</si>
  <si>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</si>
  <si>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</si>
  <si>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</si>
  <si>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</si>
  <si>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</si>
  <si>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</si>
  <si>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</si>
  <si>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</si>
  <si>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</si>
  <si>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</si>
  <si>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</si>
  <si>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</si>
  <si>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</si>
  <si>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</si>
  <si>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</si>
  <si>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</si>
  <si>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</si>
  <si>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</si>
  <si>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</si>
  <si>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</si>
  <si>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</si>
  <si>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</si>
  <si>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</si>
  <si>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</si>
  <si>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</si>
  <si>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</si>
  <si>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</si>
  <si>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</si>
  <si>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</si>
  <si>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</si>
  <si>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</si>
  <si>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</si>
  <si>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</si>
  <si>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</si>
  <si>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</si>
  <si>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</si>
  <si>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</si>
  <si>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</si>
  <si>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</si>
  <si>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</si>
  <si>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</si>
  <si>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</si>
  <si>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</si>
  <si>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</si>
  <si>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</si>
  <si>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část, ZTI, Vytápění</t>
  </si>
  <si>
    <t>STA</t>
  </si>
  <si>
    <t>1</t>
  </si>
  <si>
    <t>{ab92f3c3-9dae-4a96-84e5-da5447a7e021}</t>
  </si>
  <si>
    <t>2</t>
  </si>
  <si>
    <t>02</t>
  </si>
  <si>
    <t>Silnoproudá elektrotechnika</t>
  </si>
  <si>
    <t>{43d2e325-ada0-44df-83cb-ace544c2f9cd}</t>
  </si>
  <si>
    <t>03</t>
  </si>
  <si>
    <t>VRN</t>
  </si>
  <si>
    <t>{d2661b33-8db8-431f-9c34-3bf7b5503385}</t>
  </si>
  <si>
    <t>KRYCÍ LIST SOUPISU PRACÍ</t>
  </si>
  <si>
    <t>Objekt:</t>
  </si>
  <si>
    <t>01 - Stavební část, ZTI, Vytápění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</si>
  <si>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</si>
  <si>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</si>
  <si>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</si>
  <si>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</si>
  <si>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</si>
  <si>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</si>
  <si>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</si>
  <si>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</si>
  <si>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</si>
  <si>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</si>
  <si>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</si>
  <si>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</si>
  <si>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</si>
  <si>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</si>
  <si>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</si>
  <si>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</si>
  <si>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714 - Akustická a protiotřesová opatření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</si>
  <si>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</si>
  <si>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</si>
  <si>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</si>
  <si>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731 - Ústřední vytápění - kotelny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</si>
  <si>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</si>
  <si>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</si>
  <si>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</si>
  <si>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</si>
  <si>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</si>
  <si>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</si>
  <si>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</si>
  <si>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</si>
  <si>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</si>
  <si>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</si>
  <si>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</si>
  <si>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</si>
  <si>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2) Ostatní náklady</t>
  </si>
  <si>
    <t>Zařízení staveniště</t>
  </si>
  <si>
    <t>Projektové práce</t>
  </si>
  <si>
    <t>Územní vlivy</t>
  </si>
  <si>
    <t>Provozní vlivy</t>
  </si>
  <si>
    <t>Jiné VRN</t>
  </si>
  <si>
    <t>Kompletační činnost</t>
  </si>
  <si>
    <t>KOMPLETACNA</t>
  </si>
  <si>
    <t>Celkové náklady za stavbu 1) + 2)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</si>
  <si>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</si>
  <si>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</si>
  <si>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</si>
  <si>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</si>
  <si>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</si>
  <si>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</si>
  <si>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</si>
  <si>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</si>
  <si>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</si>
  <si>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</si>
  <si>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</si>
  <si>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</si>
  <si>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</si>
  <si>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</si>
  <si>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</si>
  <si>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</si>
  <si>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</si>
  <si>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</si>
  <si>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139711111</t>
  </si>
  <si>
    <t>Vykopávky v uzavřených prostorech v hornině třídy těžitelnosti I skupiny 1 až 3 ručně</t>
  </si>
  <si>
    <t>m3</t>
  </si>
  <si>
    <t>4</t>
  </si>
  <si>
    <t>-1459680720</t>
  </si>
  <si>
    <t>175111101</t>
  </si>
  <si>
    <t>Obsypání potrubí ručně sypaninou bez prohození, uloženou do 3 m</t>
  </si>
  <si>
    <t>1714121124</t>
  </si>
  <si>
    <t>3</t>
  </si>
  <si>
    <t>M</t>
  </si>
  <si>
    <t>58337310</t>
  </si>
  <si>
    <t>štěrkopísek frakce 0/4</t>
  </si>
  <si>
    <t>t</t>
  </si>
  <si>
    <t>8</t>
  </si>
  <si>
    <t>-1653964268</t>
  </si>
  <si>
    <t>Svislé a kompletní konstrukce</t>
  </si>
  <si>
    <t>317142422</t>
  </si>
  <si>
    <t>Překlad nenosný pórobetonový š 100 mm v do 250 mm na tenkovrstvou maltu dl přes 1000 do 1250 mm</t>
  </si>
  <si>
    <t>kus</t>
  </si>
  <si>
    <t>-2031849766</t>
  </si>
  <si>
    <t>5</t>
  </si>
  <si>
    <t>317944321</t>
  </si>
  <si>
    <t>Válcované nosníky do č.12 dodatečně osazované do připravených otvorů</t>
  </si>
  <si>
    <t>-728415981</t>
  </si>
  <si>
    <t>6</t>
  </si>
  <si>
    <t>340271021</t>
  </si>
  <si>
    <t>Zazdívka otvorů v příčkách nebo stěnách pl přes 0,25 do 1 m2 tvárnicemi pórobetonovými tl 100 mm</t>
  </si>
  <si>
    <t>m2</t>
  </si>
  <si>
    <t>1039548434</t>
  </si>
  <si>
    <t>7</t>
  </si>
  <si>
    <t>340271025</t>
  </si>
  <si>
    <t>Zazdívka otvorů v příčkách nebo stěnách pl přes 1 do 4 m2 tvárnicemi pórobetonovými tl 100 mm</t>
  </si>
  <si>
    <t>-2029513854</t>
  </si>
  <si>
    <t>342272225</t>
  </si>
  <si>
    <t>Příčka z pórobetonových hladkých tvárnic na tenkovrstvou maltu tl 100 mm</t>
  </si>
  <si>
    <t>1260917066</t>
  </si>
  <si>
    <t>Úpravy povrchů, podlahy a osazování výplní</t>
  </si>
  <si>
    <t>9</t>
  </si>
  <si>
    <t>612131121</t>
  </si>
  <si>
    <t>Penetrační disperzní nátěr vnitřních stěn nanášený ručně</t>
  </si>
  <si>
    <t>-1830437734</t>
  </si>
  <si>
    <t>10</t>
  </si>
  <si>
    <t>612135101</t>
  </si>
  <si>
    <t>Hrubá výplň rýh ve stěnách maltou jakékoli šířky rýhy</t>
  </si>
  <si>
    <t>619720459</t>
  </si>
  <si>
    <t>11</t>
  </si>
  <si>
    <t>612142001</t>
  </si>
  <si>
    <t>Potažení vnitřních stěn sklovláknitým pletivem vtlačeným do tenkovrstvé hmoty</t>
  </si>
  <si>
    <t>748581646</t>
  </si>
  <si>
    <t>12</t>
  </si>
  <si>
    <t>612321131</t>
  </si>
  <si>
    <t>Potažení vnitřních stěn vápenocementovým štukem tloušťky do 3 mm</t>
  </si>
  <si>
    <t>-1175370251</t>
  </si>
  <si>
    <t>13</t>
  </si>
  <si>
    <t>619995001</t>
  </si>
  <si>
    <t>Začištění omítek kolem oken, dveří, podlah nebo obkladů</t>
  </si>
  <si>
    <t>m</t>
  </si>
  <si>
    <t>-1185689890</t>
  </si>
  <si>
    <t>14</t>
  </si>
  <si>
    <t>629991011</t>
  </si>
  <si>
    <t>Zakrytí výplní otvorů a svislých ploch fólií přilepenou lepící páskou</t>
  </si>
  <si>
    <t>-1784901245</t>
  </si>
  <si>
    <t>631312141</t>
  </si>
  <si>
    <t>Doplnění rýh v dosavadních mazaninách betonem prostým</t>
  </si>
  <si>
    <t>-1197731497</t>
  </si>
  <si>
    <t>16</t>
  </si>
  <si>
    <t>642942611</t>
  </si>
  <si>
    <t>Osazování zárubní nebo rámů dveřních kovových do 2,5 m2 na montážní pěnu</t>
  </si>
  <si>
    <t>-540440445</t>
  </si>
  <si>
    <t>17</t>
  </si>
  <si>
    <t>55331480</t>
  </si>
  <si>
    <t>zárubeň jednokřídlá ocelová pro zdění tl stěny 75-100mm rozměru 600/1970, 2100mm</t>
  </si>
  <si>
    <t>466323814</t>
  </si>
  <si>
    <t>18</t>
  </si>
  <si>
    <t>55331482</t>
  </si>
  <si>
    <t>zárubeň jednokřídlá ocelová pro zdění tl stěny 75-100mm rozměru 800/1970, 2100mm</t>
  </si>
  <si>
    <t>-1341937488</t>
  </si>
  <si>
    <t>19</t>
  </si>
  <si>
    <t>55331483</t>
  </si>
  <si>
    <t>zárubeň jednokřídlá ocelová pro zdění tl stěny 75-100mm rozměru 900/1970, 2100mm</t>
  </si>
  <si>
    <t>-803668808</t>
  </si>
  <si>
    <t>20</t>
  </si>
  <si>
    <t>642945111</t>
  </si>
  <si>
    <t>Osazování protipožárních nebo protiplynových zárubní dveří jednokřídlových do 2,5 m2</t>
  </si>
  <si>
    <t>1788750564</t>
  </si>
  <si>
    <t>55331557</t>
  </si>
  <si>
    <t>zárubeň jednokřídlá ocelová pro zdění s protipožární úpravou tl stěny 75-100mm rozměru 800/1970, 2100mm</t>
  </si>
  <si>
    <t>-479558234</t>
  </si>
  <si>
    <t>P</t>
  </si>
  <si>
    <t>Poznámka k položce:_x000d_
YZP s PP ochranou</t>
  </si>
  <si>
    <t>Ostatní konstrukce a práce, bourání</t>
  </si>
  <si>
    <t>22</t>
  </si>
  <si>
    <t>949101111</t>
  </si>
  <si>
    <t>Lešení pomocné pro objekty pozemních staveb s lešeňovou podlahou v do 1,9 m zatížení do 150 kg/m2</t>
  </si>
  <si>
    <t>1416687001</t>
  </si>
  <si>
    <t>23</t>
  </si>
  <si>
    <t>952901111</t>
  </si>
  <si>
    <t>Vyčištění budov bytové a občanské výstavby při výšce podlaží do 4 m</t>
  </si>
  <si>
    <t>1818077898</t>
  </si>
  <si>
    <t>24</t>
  </si>
  <si>
    <t>953943211</t>
  </si>
  <si>
    <t>Osazování hasicího přístroje</t>
  </si>
  <si>
    <t>-1368953017</t>
  </si>
  <si>
    <t>25</t>
  </si>
  <si>
    <t>44932311</t>
  </si>
  <si>
    <t>přístroj hasicí ruční vodní V 9 LE</t>
  </si>
  <si>
    <t>-1722135015</t>
  </si>
  <si>
    <t>26</t>
  </si>
  <si>
    <t>44932114</t>
  </si>
  <si>
    <t>přístroj hasicí ruční práškový PG 6 LE</t>
  </si>
  <si>
    <t>-613708313</t>
  </si>
  <si>
    <t>27</t>
  </si>
  <si>
    <t>962031132</t>
  </si>
  <si>
    <t>Bourání příček z cihel pálených na MVC tl do 100 mm</t>
  </si>
  <si>
    <t>-1216046079</t>
  </si>
  <si>
    <t>28</t>
  </si>
  <si>
    <t>965042241</t>
  </si>
  <si>
    <t>Bourání podkladů pod dlažby nebo mazanin betonových nebo z litého asfaltu tl přes 100 mm pl přes 4 m2</t>
  </si>
  <si>
    <t>-969900255</t>
  </si>
  <si>
    <t>29</t>
  </si>
  <si>
    <t>968072455</t>
  </si>
  <si>
    <t>Vybourání kovových dveřních zárubní pl do 2 m2</t>
  </si>
  <si>
    <t>-1691640682</t>
  </si>
  <si>
    <t>30</t>
  </si>
  <si>
    <t>971033131</t>
  </si>
  <si>
    <t>Vybourání otvorů ve zdivu cihelném D do 60 mm na MVC nebo MV tl do 150 mm</t>
  </si>
  <si>
    <t>-795556126</t>
  </si>
  <si>
    <t>31</t>
  </si>
  <si>
    <t>971033371</t>
  </si>
  <si>
    <t>Vybourání otvorů ve zdivu cihelném pl do 0,09 m2 na MVC nebo MV tl do 750 mm</t>
  </si>
  <si>
    <t>-596718419</t>
  </si>
  <si>
    <t>32</t>
  </si>
  <si>
    <t>971033471</t>
  </si>
  <si>
    <t>Vybourání otvorů ve zdivu cihelném pl do 0,25 m2 na MVC nebo MV tl do 750 mm</t>
  </si>
  <si>
    <t>-1622962413</t>
  </si>
  <si>
    <t>33</t>
  </si>
  <si>
    <t>971033651</t>
  </si>
  <si>
    <t>Vybourání otvorů ve zdivu cihelném pl do 4 m2 na MVC nebo MV tl do 600 mm</t>
  </si>
  <si>
    <t>1999062948</t>
  </si>
  <si>
    <t>997</t>
  </si>
  <si>
    <t>Přesun sutě</t>
  </si>
  <si>
    <t>34</t>
  </si>
  <si>
    <t>997013211</t>
  </si>
  <si>
    <t>Vnitrostaveništní doprava suti a vybouraných hmot pro budovy v do 6 m ručně</t>
  </si>
  <si>
    <t>2011369663</t>
  </si>
  <si>
    <t>35</t>
  </si>
  <si>
    <t>997013501</t>
  </si>
  <si>
    <t>Odvoz suti a vybouraných hmot na skládku nebo meziskládku do 1 km se složením</t>
  </si>
  <si>
    <t>850396749</t>
  </si>
  <si>
    <t>36</t>
  </si>
  <si>
    <t>997013509</t>
  </si>
  <si>
    <t>Příplatek k odvozu suti a vybouraných hmot na skládku ZKD 1 km přes 1 km</t>
  </si>
  <si>
    <t>1574573541</t>
  </si>
  <si>
    <t>Poznámka k položce:_x000d_
příplatek k odvozu suti za dalších 29 km</t>
  </si>
  <si>
    <t>37</t>
  </si>
  <si>
    <t>997013609</t>
  </si>
  <si>
    <t>Poplatek za uložení na skládce (skládkovné) stavebního odpadu ze směsí nebo oddělených frakcí betonu, cihel a keramických výrobků kód odpadu 17 01 07</t>
  </si>
  <si>
    <t>2082864810</t>
  </si>
  <si>
    <t>998</t>
  </si>
  <si>
    <t>Přesun hmot</t>
  </si>
  <si>
    <t>38</t>
  </si>
  <si>
    <t>998018001</t>
  </si>
  <si>
    <t>Přesun hmot ruční pro budovy v do 6 m</t>
  </si>
  <si>
    <t>310228538</t>
  </si>
  <si>
    <t>PSV</t>
  </si>
  <si>
    <t>Práce a dodávky PSV</t>
  </si>
  <si>
    <t>711</t>
  </si>
  <si>
    <t>Izolace proti vodě, vlhkosti a plynům</t>
  </si>
  <si>
    <t>39</t>
  </si>
  <si>
    <t>711141559</t>
  </si>
  <si>
    <t>Provedení izolace proti zemní vlhkosti pásy přitavením vodorovné NAIP</t>
  </si>
  <si>
    <t>559144433</t>
  </si>
  <si>
    <t>40</t>
  </si>
  <si>
    <t>62836110</t>
  </si>
  <si>
    <t>pás asfaltový natavitelný oxidovaný s vložkou z hliníkové fólie / hliníkové fólie s textilií, se spalitelnou PE folií nebo jemnozrnným minerálním posypem tl 4,0mm</t>
  </si>
  <si>
    <t>-1336090274</t>
  </si>
  <si>
    <t>41</t>
  </si>
  <si>
    <t>998711101</t>
  </si>
  <si>
    <t>Přesun hmot tonážní pro izolace proti vodě, vlhkosti a plynům v objektech v do 6 m</t>
  </si>
  <si>
    <t>660536027</t>
  </si>
  <si>
    <t>42</t>
  </si>
  <si>
    <t>998711181</t>
  </si>
  <si>
    <t>Příplatek k přesunu hmot tonážní 711 prováděný bez použití mechanizace</t>
  </si>
  <si>
    <t>729584187</t>
  </si>
  <si>
    <t>43</t>
  </si>
  <si>
    <t>998711192</t>
  </si>
  <si>
    <t>Příplatek k přesunu hmot tonážní 711 za zvětšený přesun do 100 m</t>
  </si>
  <si>
    <t>-2102882418</t>
  </si>
  <si>
    <t>714</t>
  </si>
  <si>
    <t>Akustická a protiotřesová opatření</t>
  </si>
  <si>
    <t>44</t>
  </si>
  <si>
    <t>714121002</t>
  </si>
  <si>
    <t>Montáž podstropních nárazuvzdorných akustických panelů třídy 1A zavěšených na viditelný rošt</t>
  </si>
  <si>
    <t>654524410</t>
  </si>
  <si>
    <t>45</t>
  </si>
  <si>
    <t>63126344</t>
  </si>
  <si>
    <t>panel akustický povrch porézní skelná tkanina hrana nezatřená rovná αw=0,30 viditelný rastr bílý tl 15mm</t>
  </si>
  <si>
    <t>-1298087716</t>
  </si>
  <si>
    <t>46</t>
  </si>
  <si>
    <t>-229585298</t>
  </si>
  <si>
    <t>47</t>
  </si>
  <si>
    <t>63126305</t>
  </si>
  <si>
    <t>panel akustický povrch velice porézní skelná tkanina hrana zatřená rovná αw=1,00 viditelný rastr š 15mm bílý tl 20mm</t>
  </si>
  <si>
    <t>607260975</t>
  </si>
  <si>
    <t>48</t>
  </si>
  <si>
    <t>714123002</t>
  </si>
  <si>
    <t>Montáž akustických stěnových obkladů z demontovatelných panelů na skrytý rošt</t>
  </si>
  <si>
    <t>-410747341</t>
  </si>
  <si>
    <t>49</t>
  </si>
  <si>
    <t>63126369R00</t>
  </si>
  <si>
    <t>Sádrokartonová perforovaná deska, ref. prvek Gyptone BIG Quattro 47 Activ‘Air</t>
  </si>
  <si>
    <t>821282785</t>
  </si>
  <si>
    <t>50</t>
  </si>
  <si>
    <t>998714101</t>
  </si>
  <si>
    <t>Přesun hmot tonážní pro akustická a protiotřesová opatření v objektech v do 6 m</t>
  </si>
  <si>
    <t>-281684350</t>
  </si>
  <si>
    <t>51</t>
  </si>
  <si>
    <t>998714181</t>
  </si>
  <si>
    <t>Příplatek k přesunu hmot tonážní 714 prováděný bez použití mechanizace</t>
  </si>
  <si>
    <t>703686173</t>
  </si>
  <si>
    <t>52</t>
  </si>
  <si>
    <t>998714192</t>
  </si>
  <si>
    <t>Příplatek k přesunu hmot tonážní 714 za zvětšený přesun do 100 m</t>
  </si>
  <si>
    <t>577149880</t>
  </si>
  <si>
    <t>721</t>
  </si>
  <si>
    <t>Zdravotechnika - vnitřní kanalizace</t>
  </si>
  <si>
    <t>53</t>
  </si>
  <si>
    <t>721174005</t>
  </si>
  <si>
    <t>Potrubí kanalizační z PP svodné DN 110</t>
  </si>
  <si>
    <t>242425102</t>
  </si>
  <si>
    <t>54</t>
  </si>
  <si>
    <t>721174024</t>
  </si>
  <si>
    <t>Potrubí kanalizační z PP odpadní DN 75</t>
  </si>
  <si>
    <t>-1571217112</t>
  </si>
  <si>
    <t>55</t>
  </si>
  <si>
    <t>721174026</t>
  </si>
  <si>
    <t>Potrubí kanalizační z PP odpadní DN 125</t>
  </si>
  <si>
    <t>2081317612</t>
  </si>
  <si>
    <t>56</t>
  </si>
  <si>
    <t>721174042</t>
  </si>
  <si>
    <t>Potrubí kanalizační z PP připojovací DN 40</t>
  </si>
  <si>
    <t>-1539573645</t>
  </si>
  <si>
    <t>57</t>
  </si>
  <si>
    <t>721210812VL01</t>
  </si>
  <si>
    <t>Demontáž vpustí podlahových</t>
  </si>
  <si>
    <t>1227831376</t>
  </si>
  <si>
    <t>58</t>
  </si>
  <si>
    <t>721226521</t>
  </si>
  <si>
    <t>Zápachová uzávěrka nástěnná pro pračku a myčku DN 40</t>
  </si>
  <si>
    <t>689013048</t>
  </si>
  <si>
    <t>59</t>
  </si>
  <si>
    <t>721290111</t>
  </si>
  <si>
    <t>Zkouška těsnosti potrubí kanalizace vodou DN do 125</t>
  </si>
  <si>
    <t>1973350745</t>
  </si>
  <si>
    <t>60</t>
  </si>
  <si>
    <t>998721101</t>
  </si>
  <si>
    <t>Přesun hmot tonážní pro vnitřní kanalizace v objektech v do 6 m</t>
  </si>
  <si>
    <t>-1666778945</t>
  </si>
  <si>
    <t>61</t>
  </si>
  <si>
    <t>998721181</t>
  </si>
  <si>
    <t>Příplatek k přesunu hmot tonážní 721 prováděný bez použití mechanizace</t>
  </si>
  <si>
    <t>77718641</t>
  </si>
  <si>
    <t>62</t>
  </si>
  <si>
    <t>998721192</t>
  </si>
  <si>
    <t>Příplatek k přesunu hmot tonážní 721 za zvětšený přesun do 100 m</t>
  </si>
  <si>
    <t>-2126718494</t>
  </si>
  <si>
    <t>722</t>
  </si>
  <si>
    <t>Zdravotechnika - vnitřní vodovod</t>
  </si>
  <si>
    <t>63</t>
  </si>
  <si>
    <t>722174001</t>
  </si>
  <si>
    <t>Potrubí vodovodní plastové PPR svar polyfúze PN 16 D 16x2,2 mm</t>
  </si>
  <si>
    <t>-418591463</t>
  </si>
  <si>
    <t>64</t>
  </si>
  <si>
    <t>722174003</t>
  </si>
  <si>
    <t>Potrubí vodovodní plastové PPR svar polyfúze PN 16 D 25x3,5 mm</t>
  </si>
  <si>
    <t>1227887359</t>
  </si>
  <si>
    <t>65</t>
  </si>
  <si>
    <t>722174004</t>
  </si>
  <si>
    <t>Potrubí vodovodní plastové PPR svar polyfúze PN 16 D 32x4,4 mm</t>
  </si>
  <si>
    <t>789046481</t>
  </si>
  <si>
    <t>66</t>
  </si>
  <si>
    <t>722181231</t>
  </si>
  <si>
    <t>Ochrana vodovodního potrubí přilepenými termoizolačními trubicemi z PE tl přes 9 do 13 mm DN do 22 mm</t>
  </si>
  <si>
    <t>-1424538641</t>
  </si>
  <si>
    <t>67</t>
  </si>
  <si>
    <t>722181232</t>
  </si>
  <si>
    <t>Ochrana vodovodního potrubí přilepenými termoizolačními trubicemi z PE tl přes 9 do 13 mm DN přes 22 do 45 mm</t>
  </si>
  <si>
    <t>581632704</t>
  </si>
  <si>
    <t>68</t>
  </si>
  <si>
    <t>722230113</t>
  </si>
  <si>
    <t>Ventil přímý G 1" s odvodněním a dvěma závity</t>
  </si>
  <si>
    <t>605094026</t>
  </si>
  <si>
    <t>69</t>
  </si>
  <si>
    <t>722290246</t>
  </si>
  <si>
    <t>Zkouška těsnosti vodovodního potrubí plastového DN do 40</t>
  </si>
  <si>
    <t>1131862481</t>
  </si>
  <si>
    <t>70</t>
  </si>
  <si>
    <t>998722101</t>
  </si>
  <si>
    <t>Přesun hmot tonážní pro vnitřní vodovod v objektech v do 6 m</t>
  </si>
  <si>
    <t>1226279376</t>
  </si>
  <si>
    <t>71</t>
  </si>
  <si>
    <t>998722181</t>
  </si>
  <si>
    <t>Příplatek k přesunu hmot tonážní 722 prováděný bez použití mechanizace</t>
  </si>
  <si>
    <t>318534925</t>
  </si>
  <si>
    <t>72</t>
  </si>
  <si>
    <t>998722192</t>
  </si>
  <si>
    <t>Příplatek k přesunu hmot tonážní 722 za zvětšený přesun do 100 m</t>
  </si>
  <si>
    <t>-247358563</t>
  </si>
  <si>
    <t>725</t>
  </si>
  <si>
    <t>Zdravotechnika - zařizovací předměty</t>
  </si>
  <si>
    <t>73</t>
  </si>
  <si>
    <t>725110814</t>
  </si>
  <si>
    <t>Demontáž klozetu Kombi</t>
  </si>
  <si>
    <t>soubor</t>
  </si>
  <si>
    <t>1894817544</t>
  </si>
  <si>
    <t>74</t>
  </si>
  <si>
    <t>725112182</t>
  </si>
  <si>
    <t>Kombi klozet s úspornou armaturou odpad svislý</t>
  </si>
  <si>
    <t>1340755801</t>
  </si>
  <si>
    <t>75</t>
  </si>
  <si>
    <t>725210821</t>
  </si>
  <si>
    <t>Demontáž umyvadel bez výtokových armatur</t>
  </si>
  <si>
    <t>301845883</t>
  </si>
  <si>
    <t>76</t>
  </si>
  <si>
    <t>725211701</t>
  </si>
  <si>
    <t>Umývátko keramické bílé stěnové šířky 400 mm připevněné na stěnu šrouby</t>
  </si>
  <si>
    <t>1219562595</t>
  </si>
  <si>
    <t>77</t>
  </si>
  <si>
    <t>725220842</t>
  </si>
  <si>
    <t>Demontáž van ocelových volně stojících</t>
  </si>
  <si>
    <t>-1019697431</t>
  </si>
  <si>
    <t>78</t>
  </si>
  <si>
    <t>725240811</t>
  </si>
  <si>
    <t>Demontáž kabin sprchových bez výtokových armatur - zástěny</t>
  </si>
  <si>
    <t>1791796196</t>
  </si>
  <si>
    <t>79</t>
  </si>
  <si>
    <t>725310823</t>
  </si>
  <si>
    <t>Demontáž dřez jednoduchý vestavěný v kuchyňských sestavách bez výtokových armatur</t>
  </si>
  <si>
    <t>398306494</t>
  </si>
  <si>
    <t>80</t>
  </si>
  <si>
    <t>725662800</t>
  </si>
  <si>
    <t>Demontáž infrazářičů plynových</t>
  </si>
  <si>
    <t>1853361360</t>
  </si>
  <si>
    <t>81</t>
  </si>
  <si>
    <t>725813112</t>
  </si>
  <si>
    <t>Ventil rohový pračkový G 3/4"</t>
  </si>
  <si>
    <t>-286817324</t>
  </si>
  <si>
    <t>82</t>
  </si>
  <si>
    <t>725820801</t>
  </si>
  <si>
    <t>Demontáž baterie nástěnné do G 3 / 4</t>
  </si>
  <si>
    <t>-1745753761</t>
  </si>
  <si>
    <t>83</t>
  </si>
  <si>
    <t>725822611</t>
  </si>
  <si>
    <t>Baterie umyvadlová stojánková páková bez výpusti</t>
  </si>
  <si>
    <t>-598829693</t>
  </si>
  <si>
    <t>84</t>
  </si>
  <si>
    <t>725860811</t>
  </si>
  <si>
    <t>Demontáž uzávěrů zápachu jednoduchých</t>
  </si>
  <si>
    <t>1968786136</t>
  </si>
  <si>
    <t>85</t>
  </si>
  <si>
    <t>998725101</t>
  </si>
  <si>
    <t>Přesun hmot tonážní pro zařizovací předměty v objektech v do 6 m</t>
  </si>
  <si>
    <t>899765743</t>
  </si>
  <si>
    <t>86</t>
  </si>
  <si>
    <t>998725181</t>
  </si>
  <si>
    <t>Příplatek k přesunu hmot tonážní 725 prováděný bez použití mechanizace</t>
  </si>
  <si>
    <t>-1742391783</t>
  </si>
  <si>
    <t>87</t>
  </si>
  <si>
    <t>998725192</t>
  </si>
  <si>
    <t>Příplatek k přesunu hmot tonážní 725 za zvětšený přesun do 100 m</t>
  </si>
  <si>
    <t>736722186</t>
  </si>
  <si>
    <t>731</t>
  </si>
  <si>
    <t>Ústřední vytápění - kotelny</t>
  </si>
  <si>
    <t>88</t>
  </si>
  <si>
    <t>731200823</t>
  </si>
  <si>
    <t>Demontáž kotle ocelového na plynná nebo kapalná paliva výkon do 25 kW</t>
  </si>
  <si>
    <t>-298599798</t>
  </si>
  <si>
    <t>733</t>
  </si>
  <si>
    <t>Ústřední vytápění - rozvodné potrubí</t>
  </si>
  <si>
    <t>89</t>
  </si>
  <si>
    <t>733120815</t>
  </si>
  <si>
    <t>Demontáž potrubí ocelového hladkého D do 38</t>
  </si>
  <si>
    <t>-647893789</t>
  </si>
  <si>
    <t>90</t>
  </si>
  <si>
    <t>733120819</t>
  </si>
  <si>
    <t>Demontáž potrubí ocelového hladkého D přes 38 do 60,3</t>
  </si>
  <si>
    <t>-1618792748</t>
  </si>
  <si>
    <t>91</t>
  </si>
  <si>
    <t>733223103</t>
  </si>
  <si>
    <t>Potrubí měděné tvrdé spojované měkkým pájením D 18x1 mm</t>
  </si>
  <si>
    <t>526374532</t>
  </si>
  <si>
    <t>92</t>
  </si>
  <si>
    <t>733223104</t>
  </si>
  <si>
    <t>Potrubí měděné tvrdé spojované měkkým pájením D 22x1 mm</t>
  </si>
  <si>
    <t>-1690611279</t>
  </si>
  <si>
    <t>93</t>
  </si>
  <si>
    <t>733291101</t>
  </si>
  <si>
    <t>Zkouška těsnosti potrubí měděné D do 35x1,5</t>
  </si>
  <si>
    <t>614455951</t>
  </si>
  <si>
    <t>94</t>
  </si>
  <si>
    <t>733811241</t>
  </si>
  <si>
    <t>Ochrana potrubí ústředního vytápění termoizolačními trubicemi z PE tl přes 13 do 20 mm DN do 22 mm</t>
  </si>
  <si>
    <t>-648031972</t>
  </si>
  <si>
    <t>95</t>
  </si>
  <si>
    <t>998733101</t>
  </si>
  <si>
    <t>Přesun hmot tonážní pro rozvody potrubí v objektech v do 6 m</t>
  </si>
  <si>
    <t>-1427248996</t>
  </si>
  <si>
    <t>96</t>
  </si>
  <si>
    <t>998733181</t>
  </si>
  <si>
    <t>Příplatek k přesunu hmot tonážní 733 prováděný bez použití mechanizace</t>
  </si>
  <si>
    <t>-311381424</t>
  </si>
  <si>
    <t>97</t>
  </si>
  <si>
    <t>998733193</t>
  </si>
  <si>
    <t>Příplatek k přesunu hmot tonážní 733 za zvětšený přesun do 500 m</t>
  </si>
  <si>
    <t>729840274</t>
  </si>
  <si>
    <t>734</t>
  </si>
  <si>
    <t>Ústřední vytápění - armatury</t>
  </si>
  <si>
    <t>98</t>
  </si>
  <si>
    <t>734200821</t>
  </si>
  <si>
    <t>Demontáž armatury závitové se dvěma závity přes G 1/2 do G 1/2</t>
  </si>
  <si>
    <t>44605297</t>
  </si>
  <si>
    <t>99</t>
  </si>
  <si>
    <t>734221682</t>
  </si>
  <si>
    <t>Termostatická hlavice kapalinová PN 10 do 110°C otopných těles VK</t>
  </si>
  <si>
    <t>-153066601</t>
  </si>
  <si>
    <t>100</t>
  </si>
  <si>
    <t>734261403</t>
  </si>
  <si>
    <t>Armatura připojovací rohová G 3/4x18 PN 10 do 110°C radiátorů typu VK</t>
  </si>
  <si>
    <t>549752665</t>
  </si>
  <si>
    <t>101</t>
  </si>
  <si>
    <t>734261717</t>
  </si>
  <si>
    <t>Šroubení regulační radiátorové přímé G 1/2 s vypouštěním</t>
  </si>
  <si>
    <t>1146039096</t>
  </si>
  <si>
    <t>102</t>
  </si>
  <si>
    <t>734430821</t>
  </si>
  <si>
    <t>Demontáž termostatu kapilárového</t>
  </si>
  <si>
    <t>-2129514747</t>
  </si>
  <si>
    <t>103</t>
  </si>
  <si>
    <t>998734101</t>
  </si>
  <si>
    <t>Přesun hmot tonážní pro armatury v objektech v do 6 m</t>
  </si>
  <si>
    <t>1639145750</t>
  </si>
  <si>
    <t>104</t>
  </si>
  <si>
    <t>998734181</t>
  </si>
  <si>
    <t>Příplatek k přesunu hmot tonážní 734 prováděný bez použití mechanizace</t>
  </si>
  <si>
    <t>-1078173623</t>
  </si>
  <si>
    <t>105</t>
  </si>
  <si>
    <t>998734193</t>
  </si>
  <si>
    <t>Příplatek k přesunu hmot tonážní 734 za zvětšený přesun do 500 m</t>
  </si>
  <si>
    <t>1830029854</t>
  </si>
  <si>
    <t>735</t>
  </si>
  <si>
    <t>Ústřední vytápění - otopná tělesa</t>
  </si>
  <si>
    <t>106</t>
  </si>
  <si>
    <t>735111810</t>
  </si>
  <si>
    <t>Demontáž otopného tělesa litinového článkového</t>
  </si>
  <si>
    <t>-314974495</t>
  </si>
  <si>
    <t>107</t>
  </si>
  <si>
    <t>735151821</t>
  </si>
  <si>
    <t>Demontáž otopného tělesa panelového dvouřadého dl do 1500 mm</t>
  </si>
  <si>
    <t>-2139249579</t>
  </si>
  <si>
    <t>108</t>
  </si>
  <si>
    <t>735151822</t>
  </si>
  <si>
    <t>Demontáž otopného tělesa panelového dvouřadého dl přes 1500 do 2820 mm</t>
  </si>
  <si>
    <t>1674259544</t>
  </si>
  <si>
    <t>109</t>
  </si>
  <si>
    <t>735152460</t>
  </si>
  <si>
    <t>Otopné těleso panelové VK dvoudeskové 1 přídavná přestupní plocha výška/délka 500/1400 mm výkon 1564 W</t>
  </si>
  <si>
    <t>-1105178370</t>
  </si>
  <si>
    <t>110</t>
  </si>
  <si>
    <t>735152461</t>
  </si>
  <si>
    <t>Otopné těleso panelové VK dvoudeskové 1 přídavná přestupní plocha výška/délka 500/1600 mm výkon 1787 W</t>
  </si>
  <si>
    <t>831484582</t>
  </si>
  <si>
    <t>111</t>
  </si>
  <si>
    <t>735152479</t>
  </si>
  <si>
    <t>Otopné těleso panelové VK dvoudeskové 1 přídavná přestupní plocha výška/délka 600/1200 mm výkon 1546 W</t>
  </si>
  <si>
    <t>-789305700</t>
  </si>
  <si>
    <t>112</t>
  </si>
  <si>
    <t>735152585</t>
  </si>
  <si>
    <t>Otopné těleso panelové VK dvoudeskové 2 přídavné přestupní plochy výška/délka 600/2600 mm výkon 4365 W</t>
  </si>
  <si>
    <t>-1403484701</t>
  </si>
  <si>
    <t>113</t>
  </si>
  <si>
    <t>998735101</t>
  </si>
  <si>
    <t>Přesun hmot tonážní pro otopná tělesa v objektech v do 6 m</t>
  </si>
  <si>
    <t>1091856704</t>
  </si>
  <si>
    <t>114</t>
  </si>
  <si>
    <t>998735181</t>
  </si>
  <si>
    <t>Příplatek k přesunu hmot tonážní 735 prováděný bez použití mechanizace</t>
  </si>
  <si>
    <t>-520974201</t>
  </si>
  <si>
    <t>115</t>
  </si>
  <si>
    <t>998735193</t>
  </si>
  <si>
    <t>Příplatek k přesunu hmot tonážní 735 za zvětšený přesun do 500 m</t>
  </si>
  <si>
    <t>199421278</t>
  </si>
  <si>
    <t>762</t>
  </si>
  <si>
    <t>Konstrukce tesařské</t>
  </si>
  <si>
    <t>116</t>
  </si>
  <si>
    <t>762526811</t>
  </si>
  <si>
    <t>Demontáž podlah z dřevotřísky, překližky, sololitu tloušťky do 20 mm bez polštářů</t>
  </si>
  <si>
    <t>-744611048</t>
  </si>
  <si>
    <t>763</t>
  </si>
  <si>
    <t>Konstrukce suché výstavby</t>
  </si>
  <si>
    <t>117</t>
  </si>
  <si>
    <t>763131411</t>
  </si>
  <si>
    <t>SDK podhled desky 1xA 12,5 bez izolace dvouvrstvá spodní kce profil CD+UD</t>
  </si>
  <si>
    <t>717757807</t>
  </si>
  <si>
    <t>118</t>
  </si>
  <si>
    <t>763131451</t>
  </si>
  <si>
    <t>SDK podhled deska 1xH2 12,5 bez izolace dvouvrstvá spodní kce profil CD+UD</t>
  </si>
  <si>
    <t>-1357368451</t>
  </si>
  <si>
    <t>119</t>
  </si>
  <si>
    <t>763131714</t>
  </si>
  <si>
    <t>SDK podhled základní penetrační nátěr</t>
  </si>
  <si>
    <t>131445561</t>
  </si>
  <si>
    <t>120</t>
  </si>
  <si>
    <t>763131761</t>
  </si>
  <si>
    <t>Příplatek k SDK podhledu za plochu do 3 m2 jednotlivě</t>
  </si>
  <si>
    <t>-982093358</t>
  </si>
  <si>
    <t>121</t>
  </si>
  <si>
    <t>763164641</t>
  </si>
  <si>
    <t>SDK obklad kcí tvaru U š do 1,2 m desky 1xH2 12,5</t>
  </si>
  <si>
    <t>-1134037725</t>
  </si>
  <si>
    <t>122</t>
  </si>
  <si>
    <t>998763301</t>
  </si>
  <si>
    <t>Přesun hmot tonážní pro sádrokartonové konstrukce v objektech v do 6 m</t>
  </si>
  <si>
    <t>-482998056</t>
  </si>
  <si>
    <t>123</t>
  </si>
  <si>
    <t>998763381</t>
  </si>
  <si>
    <t>Příplatek k přesunu hmot tonážní 763 SDK prováděný bez použití mechanizace</t>
  </si>
  <si>
    <t>-1665818658</t>
  </si>
  <si>
    <t>124</t>
  </si>
  <si>
    <t>998763391</t>
  </si>
  <si>
    <t>Příplatek k přesunu hmot tonážní 763 SDK za zvětšený přesun do 100 m</t>
  </si>
  <si>
    <t>-1317585805</t>
  </si>
  <si>
    <t>766</t>
  </si>
  <si>
    <t>Konstrukce truhlářské</t>
  </si>
  <si>
    <t>125</t>
  </si>
  <si>
    <t>766660001</t>
  </si>
  <si>
    <t>Montáž dveřních křídel otvíravých jednokřídlových š do 0,8 m do ocelové zárubně</t>
  </si>
  <si>
    <t>-210491162</t>
  </si>
  <si>
    <t>126</t>
  </si>
  <si>
    <t>61162084</t>
  </si>
  <si>
    <t>dveře jednokřídlé dřevotřískové povrch laminátový plné 600x1970-2100mm</t>
  </si>
  <si>
    <t>406989880</t>
  </si>
  <si>
    <t>127</t>
  </si>
  <si>
    <t>61162086</t>
  </si>
  <si>
    <t>dveře jednokřídlé dřevotřískové povrch laminátový plné 800x1970-2100mm</t>
  </si>
  <si>
    <t>-1253068658</t>
  </si>
  <si>
    <t>128</t>
  </si>
  <si>
    <t>61162098</t>
  </si>
  <si>
    <t>dveře jednokřídlé dřevotřískové protipožární EI (EW) 30 D3 povrch laminátový plné 800x1970-2100mm</t>
  </si>
  <si>
    <t>-1908173981</t>
  </si>
  <si>
    <t>129</t>
  </si>
  <si>
    <t>61162092</t>
  </si>
  <si>
    <t>dveře jednokřídlé dřevotřískové povrch laminátový částečně prosklené 800x1970-2100mm</t>
  </si>
  <si>
    <t>-1982059387</t>
  </si>
  <si>
    <t>130</t>
  </si>
  <si>
    <t>766660002</t>
  </si>
  <si>
    <t>Montáž dveřních křídel otvíravých jednokřídlových š přes 0,8 m do ocelové zárubně</t>
  </si>
  <si>
    <t>1851628440</t>
  </si>
  <si>
    <t>131</t>
  </si>
  <si>
    <t>61162093</t>
  </si>
  <si>
    <t>dveře jednokřídlé dřevotřískové povrch laminátový částečně prosklené 900x1970-2100mm</t>
  </si>
  <si>
    <t>1102346620</t>
  </si>
  <si>
    <t>132</t>
  </si>
  <si>
    <t>766660720</t>
  </si>
  <si>
    <t>Osazení větrací mřížky s vyříznutím otvoru</t>
  </si>
  <si>
    <t>1787661758</t>
  </si>
  <si>
    <t>133</t>
  </si>
  <si>
    <t>RMAT0001</t>
  </si>
  <si>
    <t>Dvoudílná sada větracích mřížek 92 x 457 mm</t>
  </si>
  <si>
    <t>-528994600</t>
  </si>
  <si>
    <t>134</t>
  </si>
  <si>
    <t>766660728</t>
  </si>
  <si>
    <t>Montáž dveřního interiérového kování - zámku</t>
  </si>
  <si>
    <t>-537290609</t>
  </si>
  <si>
    <t>135</t>
  </si>
  <si>
    <t>54924015</t>
  </si>
  <si>
    <t>zámek zadlabací mezipokojový pravolevý rozteč 72x40mm</t>
  </si>
  <si>
    <t>259995758</t>
  </si>
  <si>
    <t>136</t>
  </si>
  <si>
    <t>54924012</t>
  </si>
  <si>
    <t>zámek zadlabací vložkový pravolevý rozteč 72x40mm</t>
  </si>
  <si>
    <t>-829513337</t>
  </si>
  <si>
    <t>137</t>
  </si>
  <si>
    <t>54964104</t>
  </si>
  <si>
    <t>vložka cylindrická 29+50</t>
  </si>
  <si>
    <t>1196201283</t>
  </si>
  <si>
    <t>138</t>
  </si>
  <si>
    <t>766660729</t>
  </si>
  <si>
    <t>Montáž dveřního interiérového kování - štítku s klikou</t>
  </si>
  <si>
    <t>453065437</t>
  </si>
  <si>
    <t>139</t>
  </si>
  <si>
    <t>54914123</t>
  </si>
  <si>
    <t>kování rozetové klika/klika</t>
  </si>
  <si>
    <t>609438830</t>
  </si>
  <si>
    <t>140</t>
  </si>
  <si>
    <t>766691914</t>
  </si>
  <si>
    <t>Vyvěšení nebo zavěšení dřevěných křídel dveří pl do 2 m2</t>
  </si>
  <si>
    <t>485861609</t>
  </si>
  <si>
    <t>141</t>
  </si>
  <si>
    <t>766694116</t>
  </si>
  <si>
    <t>Montáž parapetních desek dřevěných nebo plastových š do 30 cm</t>
  </si>
  <si>
    <t>135278180</t>
  </si>
  <si>
    <t>142</t>
  </si>
  <si>
    <t>60794102</t>
  </si>
  <si>
    <t>parapet dřevotřískový vnitřní povrch laminátový š 260mm</t>
  </si>
  <si>
    <t>2087666291</t>
  </si>
  <si>
    <t>143</t>
  </si>
  <si>
    <t>766694126</t>
  </si>
  <si>
    <t>Montáž parapetních desek dřevěných nebo plastových š přes 30 cm</t>
  </si>
  <si>
    <t>1171634245</t>
  </si>
  <si>
    <t>144</t>
  </si>
  <si>
    <t>60794107</t>
  </si>
  <si>
    <t>parapet dřevotřískový vnitřní povrch laminátový š 500mm</t>
  </si>
  <si>
    <t>-1634943165</t>
  </si>
  <si>
    <t>145</t>
  </si>
  <si>
    <t>766812840</t>
  </si>
  <si>
    <t>Demontáž kuchyňských linek dřevěných nebo kovových dl přes 1,8 do 2,1 m</t>
  </si>
  <si>
    <t>-1714418908</t>
  </si>
  <si>
    <t>146</t>
  </si>
  <si>
    <t>998766101</t>
  </si>
  <si>
    <t>Přesun hmot tonážní pro kce truhlářské v objektech v do 6 m</t>
  </si>
  <si>
    <t>-1563780994</t>
  </si>
  <si>
    <t>147</t>
  </si>
  <si>
    <t>998766181</t>
  </si>
  <si>
    <t>Příplatek k přesunu hmot tonážní 766 prováděný bez použití mechanizace</t>
  </si>
  <si>
    <t>-1123517594</t>
  </si>
  <si>
    <t>148</t>
  </si>
  <si>
    <t>998766192</t>
  </si>
  <si>
    <t>Příplatek k přesunu hmot tonážní 766 za zvětšený přesun do 100 m</t>
  </si>
  <si>
    <t>-180101671</t>
  </si>
  <si>
    <t>767</t>
  </si>
  <si>
    <t>Konstrukce zámečnické</t>
  </si>
  <si>
    <t>149</t>
  </si>
  <si>
    <t>767810112</t>
  </si>
  <si>
    <t>Montáž mřížek větracích čtyřhranných průřezu přes 0,01 do 0,04 m2</t>
  </si>
  <si>
    <t>1083898082</t>
  </si>
  <si>
    <t>150</t>
  </si>
  <si>
    <t>55341426</t>
  </si>
  <si>
    <t>mřížka větrací nerezová se síťovinou 200x200mm</t>
  </si>
  <si>
    <t>-778909697</t>
  </si>
  <si>
    <t>771</t>
  </si>
  <si>
    <t>Podlahy z dlaždic</t>
  </si>
  <si>
    <t>151</t>
  </si>
  <si>
    <t>771111011</t>
  </si>
  <si>
    <t>Vysátí podkladu před pokládkou dlažby</t>
  </si>
  <si>
    <t>1632910699</t>
  </si>
  <si>
    <t>152</t>
  </si>
  <si>
    <t>771121011</t>
  </si>
  <si>
    <t>Nátěr penetrační na podlahu</t>
  </si>
  <si>
    <t>1978658096</t>
  </si>
  <si>
    <t>153</t>
  </si>
  <si>
    <t>771151012</t>
  </si>
  <si>
    <t>Samonivelační stěrka podlah pevnosti 20 MPa tl přes 3 do 5 mm</t>
  </si>
  <si>
    <t>690413771</t>
  </si>
  <si>
    <t>154</t>
  </si>
  <si>
    <t>771474113</t>
  </si>
  <si>
    <t>Montáž soklů z dlaždic keramických rovných lepených cementovým flexibilním lepidlem v přes 90 do 120 mm</t>
  </si>
  <si>
    <t>-867966470</t>
  </si>
  <si>
    <t>155</t>
  </si>
  <si>
    <t>59761135</t>
  </si>
  <si>
    <t>dlažba keramická slinutá nemrazuvzdorná do interiéru povrch hladký/matný tl do 10mm přes 9 do 12ks/m2</t>
  </si>
  <si>
    <t>-1037052682</t>
  </si>
  <si>
    <t>156</t>
  </si>
  <si>
    <t>771571810</t>
  </si>
  <si>
    <t>Demontáž podlah z dlaždic keramických kladených do malty</t>
  </si>
  <si>
    <t>2116076203</t>
  </si>
  <si>
    <t>157</t>
  </si>
  <si>
    <t>771574416</t>
  </si>
  <si>
    <t>Montáž podlah keramických hladkých lepených cementovým flexibilním lepidlem přes 9 do 12 ks/m2</t>
  </si>
  <si>
    <t>1671507431</t>
  </si>
  <si>
    <t>158</t>
  </si>
  <si>
    <t>-1250007576</t>
  </si>
  <si>
    <t>159</t>
  </si>
  <si>
    <t>771592011</t>
  </si>
  <si>
    <t>Čištění vnitřních ploch podlah nebo schodišť po položení dlažby chemickými prostředky</t>
  </si>
  <si>
    <t>1285841417</t>
  </si>
  <si>
    <t>160</t>
  </si>
  <si>
    <t>998771101</t>
  </si>
  <si>
    <t>Přesun hmot tonážní pro podlahy z dlaždic v objektech v do 6 m</t>
  </si>
  <si>
    <t>119430060</t>
  </si>
  <si>
    <t>161</t>
  </si>
  <si>
    <t>998771181</t>
  </si>
  <si>
    <t>Příplatek k přesunu hmot tonážní 771 prováděný bez použití mechanizace</t>
  </si>
  <si>
    <t>-169398864</t>
  </si>
  <si>
    <t>162</t>
  </si>
  <si>
    <t>998771192</t>
  </si>
  <si>
    <t>Příplatek k přesunu hmot tonážní 771 za zvětšený přesun do 100 m</t>
  </si>
  <si>
    <t>-1913546976</t>
  </si>
  <si>
    <t>776</t>
  </si>
  <si>
    <t>Podlahy povlakové</t>
  </si>
  <si>
    <t>163</t>
  </si>
  <si>
    <t>776111311</t>
  </si>
  <si>
    <t>Vysátí podkladu povlakových podlah</t>
  </si>
  <si>
    <t>310670422</t>
  </si>
  <si>
    <t>164</t>
  </si>
  <si>
    <t>776121112</t>
  </si>
  <si>
    <t>Vodou ředitelná penetrace savého podkladu povlakových podlah</t>
  </si>
  <si>
    <t>1259720613</t>
  </si>
  <si>
    <t>165</t>
  </si>
  <si>
    <t>776141112</t>
  </si>
  <si>
    <t>Stěrka podlahová nivelační pro vyrovnání podkladu povlakových podlah pevnosti 20 MPa tl přes 3 do 5 mm</t>
  </si>
  <si>
    <t>270935564</t>
  </si>
  <si>
    <t>166</t>
  </si>
  <si>
    <t>776201811</t>
  </si>
  <si>
    <t>Demontáž lepených povlakových podlah bez podložky ručně</t>
  </si>
  <si>
    <t>1054945404</t>
  </si>
  <si>
    <t>167</t>
  </si>
  <si>
    <t>776221111</t>
  </si>
  <si>
    <t>Lepení pásů z PVC standardním lepidlem</t>
  </si>
  <si>
    <t>-1342632399</t>
  </si>
  <si>
    <t>168</t>
  </si>
  <si>
    <t>28411140</t>
  </si>
  <si>
    <t>PVC vinyl heterogenní protiskluzná se vsypem a výztuž. vrstvou tl 2,00mm nášlapná vrstva 0,9mm, hořlavost Bfl-s1, třída zátěže 34/43, útlum 4dB, bodová zátěž ≤ 0,10mm, protiskluznost R10</t>
  </si>
  <si>
    <t>1856883331</t>
  </si>
  <si>
    <t>169</t>
  </si>
  <si>
    <t>776411111</t>
  </si>
  <si>
    <t>Montáž obvodových soklíků výšky do 80 mm</t>
  </si>
  <si>
    <t>1421887361</t>
  </si>
  <si>
    <t>170</t>
  </si>
  <si>
    <t>28411003</t>
  </si>
  <si>
    <t>lišta soklová PVC 30x30mm</t>
  </si>
  <si>
    <t>1542660297</t>
  </si>
  <si>
    <t>171</t>
  </si>
  <si>
    <t>776421311</t>
  </si>
  <si>
    <t>Montáž přechodových samolepících lišt</t>
  </si>
  <si>
    <t>14745544</t>
  </si>
  <si>
    <t>172</t>
  </si>
  <si>
    <t>59054130</t>
  </si>
  <si>
    <t>profil přechodový nerezový samolepící 35mm</t>
  </si>
  <si>
    <t>690659572</t>
  </si>
  <si>
    <t>173</t>
  </si>
  <si>
    <t>776991121</t>
  </si>
  <si>
    <t>Základní čištění nově položených podlahovin vysátím a setřením vlhkým mopem</t>
  </si>
  <si>
    <t>-395216384</t>
  </si>
  <si>
    <t>174</t>
  </si>
  <si>
    <t>998776101</t>
  </si>
  <si>
    <t>Přesun hmot tonážní pro podlahy povlakové v objektech v do 6 m</t>
  </si>
  <si>
    <t>-1790939863</t>
  </si>
  <si>
    <t>175</t>
  </si>
  <si>
    <t>998776181</t>
  </si>
  <si>
    <t>Příplatek k přesunu hmot tonážní 776 prováděný bez použití mechanizace</t>
  </si>
  <si>
    <t>-1207967167</t>
  </si>
  <si>
    <t>176</t>
  </si>
  <si>
    <t>998776192</t>
  </si>
  <si>
    <t>Příplatek k přesunu hmot tonážní 776 za zvětšený přesun do 100 m</t>
  </si>
  <si>
    <t>930585434</t>
  </si>
  <si>
    <t>781</t>
  </si>
  <si>
    <t>Dokončovací práce - obklady</t>
  </si>
  <si>
    <t>177</t>
  </si>
  <si>
    <t>781111011</t>
  </si>
  <si>
    <t>Ometení (oprášení) stěny při přípravě podkladu</t>
  </si>
  <si>
    <t>-1196560668</t>
  </si>
  <si>
    <t>178</t>
  </si>
  <si>
    <t>781121011</t>
  </si>
  <si>
    <t>Nátěr penetrační na stěnu</t>
  </si>
  <si>
    <t>-1765612258</t>
  </si>
  <si>
    <t>179</t>
  </si>
  <si>
    <t>781473810</t>
  </si>
  <si>
    <t>Demontáž obkladů z obkladaček keramických lepených</t>
  </si>
  <si>
    <t>1771270890</t>
  </si>
  <si>
    <t>180</t>
  </si>
  <si>
    <t>781474114</t>
  </si>
  <si>
    <t>Montáž obkladů vnitřních keramických hladkých přes 19 do 22 ks/m2 lepených flexibilním lepidlem</t>
  </si>
  <si>
    <t>-1419034049</t>
  </si>
  <si>
    <t>181</t>
  </si>
  <si>
    <t>59761040</t>
  </si>
  <si>
    <t>obklad keramický hladký přes 19 do 22ks/m2</t>
  </si>
  <si>
    <t>-339586469</t>
  </si>
  <si>
    <t>182</t>
  </si>
  <si>
    <t>781492241</t>
  </si>
  <si>
    <t>Montáž profilů stupňových lepených flexibilním cementovým lepidlem</t>
  </si>
  <si>
    <t>-2006572826</t>
  </si>
  <si>
    <t>183</t>
  </si>
  <si>
    <t>19416014</t>
  </si>
  <si>
    <t>lišta ukončovací nerezová 8mm</t>
  </si>
  <si>
    <t>930919075</t>
  </si>
  <si>
    <t>184</t>
  </si>
  <si>
    <t>781495211</t>
  </si>
  <si>
    <t>Čištění vnitřních ploch stěn po provedení obkladu chemickými prostředky</t>
  </si>
  <si>
    <t>-681464738</t>
  </si>
  <si>
    <t>185</t>
  </si>
  <si>
    <t>998781101</t>
  </si>
  <si>
    <t>Přesun hmot tonážní pro obklady keramické v objektech v do 6 m</t>
  </si>
  <si>
    <t>1101857345</t>
  </si>
  <si>
    <t>186</t>
  </si>
  <si>
    <t>998781181</t>
  </si>
  <si>
    <t>Příplatek k přesunu hmot tonážní 781 prováděný bez použití mechanizace</t>
  </si>
  <si>
    <t>1129998003</t>
  </si>
  <si>
    <t>187</t>
  </si>
  <si>
    <t>998781192</t>
  </si>
  <si>
    <t>Příplatek k přesunu hmot tonážní 781 za zvětšený přesun do 100 m</t>
  </si>
  <si>
    <t>561674967</t>
  </si>
  <si>
    <t>783</t>
  </si>
  <si>
    <t>Dokončovací práce - nátěry</t>
  </si>
  <si>
    <t>188</t>
  </si>
  <si>
    <t>783301311</t>
  </si>
  <si>
    <t>Odmaštění zámečnických konstrukcí vodou ředitelným odmašťovačem</t>
  </si>
  <si>
    <t>1309527226</t>
  </si>
  <si>
    <t>189</t>
  </si>
  <si>
    <t>783315101</t>
  </si>
  <si>
    <t>Mezinátěr jednonásobný syntetický standardní zámečnických konstrukcí</t>
  </si>
  <si>
    <t>1610620659</t>
  </si>
  <si>
    <t>190</t>
  </si>
  <si>
    <t>783317101</t>
  </si>
  <si>
    <t>Krycí jednonásobný syntetický standardní nátěr zámečnických konstrukcí</t>
  </si>
  <si>
    <t>-1389201640</t>
  </si>
  <si>
    <t>191</t>
  </si>
  <si>
    <t>783906863</t>
  </si>
  <si>
    <t>Odstranění nátěrů z betonových podlah frézováním</t>
  </si>
  <si>
    <t>-2053500162</t>
  </si>
  <si>
    <t>784</t>
  </si>
  <si>
    <t>Dokončovací práce - malby a tapety</t>
  </si>
  <si>
    <t>192</t>
  </si>
  <si>
    <t>784111001</t>
  </si>
  <si>
    <t>Oprášení (ometení ) podkladu v místnostech v do 3,80 m</t>
  </si>
  <si>
    <t>1599632370</t>
  </si>
  <si>
    <t>193</t>
  </si>
  <si>
    <t>784121001</t>
  </si>
  <si>
    <t>Oškrabání malby v místnostech v do 3,80 m</t>
  </si>
  <si>
    <t>-1024466823</t>
  </si>
  <si>
    <t>194</t>
  </si>
  <si>
    <t>784121011</t>
  </si>
  <si>
    <t>Rozmývání podkladu po oškrabání malby v místnostech v do 3,80 m</t>
  </si>
  <si>
    <t>-1908468725</t>
  </si>
  <si>
    <t>195</t>
  </si>
  <si>
    <t>784161001</t>
  </si>
  <si>
    <t>Tmelení spar a rohů šířky do 3 mm akrylátovým tmelem v místnostech v do 3,80 m</t>
  </si>
  <si>
    <t>506959166</t>
  </si>
  <si>
    <t>196</t>
  </si>
  <si>
    <t>784171101</t>
  </si>
  <si>
    <t>Zakrytí vnitřních podlah včetně pozdějšího odkrytí</t>
  </si>
  <si>
    <t>-2048727210</t>
  </si>
  <si>
    <t>197</t>
  </si>
  <si>
    <t>58124844</t>
  </si>
  <si>
    <t>fólie pro malířské potřeby zakrývací tl 25µ 4x5m</t>
  </si>
  <si>
    <t>1418211259</t>
  </si>
  <si>
    <t>198</t>
  </si>
  <si>
    <t>784171111</t>
  </si>
  <si>
    <t>Zakrytí vnitřních ploch stěn v místnostech v do 3,80 m</t>
  </si>
  <si>
    <t>-190191505</t>
  </si>
  <si>
    <t>199</t>
  </si>
  <si>
    <t>1341719775</t>
  </si>
  <si>
    <t>200</t>
  </si>
  <si>
    <t>784181101</t>
  </si>
  <si>
    <t>Základní akrylátová jednonásobná bezbarvá penetrace podkladu v místnostech v do 3,80 m</t>
  </si>
  <si>
    <t>-817375662</t>
  </si>
  <si>
    <t>201</t>
  </si>
  <si>
    <t>784221101</t>
  </si>
  <si>
    <t>Dvojnásobné bílé malby ze směsí za sucha dobře otěruvzdorných v místnostech do 3,80 m</t>
  </si>
  <si>
    <t>-296306800</t>
  </si>
  <si>
    <t>02 - Silnoproudá elektrotechnika</t>
  </si>
  <si>
    <t>p. . st. 1597, k.ú. Pod brady [723495]</t>
  </si>
  <si>
    <t>Základní škola T. G. Masaryka Pod brady</t>
  </si>
  <si>
    <t>Ateliér Ja-Han s.r.o.</t>
  </si>
  <si>
    <t>D1 - Silnoproudá elektrotechnika</t>
  </si>
  <si>
    <t xml:space="preserve">    D2 - stávající rozvodnice jištění-napojovací bod NN</t>
  </si>
  <si>
    <t xml:space="preserve">    D3 - napájecí kabelová trasa</t>
  </si>
  <si>
    <t xml:space="preserve">    D4 - rozvodnice jištění R1</t>
  </si>
  <si>
    <t xml:space="preserve">    D5 - kabeláž </t>
  </si>
  <si>
    <t xml:space="preserve">    D6 - spínací přístroje kompletní -navržené Tango bílá</t>
  </si>
  <si>
    <t xml:space="preserve">    D7 - kabelové trasy žlaby,ochran. trubky</t>
  </si>
  <si>
    <t xml:space="preserve">    D8 - osvětlení svítidla včetně rec. poplatků</t>
  </si>
  <si>
    <t xml:space="preserve">    D9 - elektronické komunikace</t>
  </si>
  <si>
    <t xml:space="preserve">    D1 - Silnoproudá elektrotechnika</t>
  </si>
  <si>
    <t>D1</t>
  </si>
  <si>
    <t>D2</t>
  </si>
  <si>
    <t>stávající rozvodnice jištění-napojovací bod NN</t>
  </si>
  <si>
    <t>Pol1</t>
  </si>
  <si>
    <t>úprava napájecího místa</t>
  </si>
  <si>
    <t>hod</t>
  </si>
  <si>
    <t>Pol2</t>
  </si>
  <si>
    <t>doplnění jištění 80/3/B 10 kA</t>
  </si>
  <si>
    <t>ks</t>
  </si>
  <si>
    <t>Pol3</t>
  </si>
  <si>
    <t>kompletační materiál</t>
  </si>
  <si>
    <t>kpl</t>
  </si>
  <si>
    <t>D3</t>
  </si>
  <si>
    <t>napájecí kabelová trasa</t>
  </si>
  <si>
    <t>Pol4</t>
  </si>
  <si>
    <t>CYKY 4Jx16 mm2</t>
  </si>
  <si>
    <t>Pol5</t>
  </si>
  <si>
    <t>montáž</t>
  </si>
  <si>
    <t>Pol6</t>
  </si>
  <si>
    <t>CY 16 mm2 žluto-zelený</t>
  </si>
  <si>
    <t>Pol7</t>
  </si>
  <si>
    <t>Pol8</t>
  </si>
  <si>
    <t>LHD 40x40HF</t>
  </si>
  <si>
    <t>Pol9</t>
  </si>
  <si>
    <t>D4</t>
  </si>
  <si>
    <t>rozvodnice jištění R1</t>
  </si>
  <si>
    <t>Pol10</t>
  </si>
  <si>
    <t xml:space="preserve">náplň dle schéma zapojení D.1.4.2-03   přístroje  6 kA</t>
  </si>
  <si>
    <t>Pol11</t>
  </si>
  <si>
    <t>montáž včetně ukončení vodičů</t>
  </si>
  <si>
    <t>D5</t>
  </si>
  <si>
    <t xml:space="preserve">kabeláž </t>
  </si>
  <si>
    <t>Pol12</t>
  </si>
  <si>
    <t>CYKY 3Jx1,5</t>
  </si>
  <si>
    <t>Pol13</t>
  </si>
  <si>
    <t>Pol14</t>
  </si>
  <si>
    <t>CYKY 3Jx2,5</t>
  </si>
  <si>
    <t>Pol15</t>
  </si>
  <si>
    <t>Pol16</t>
  </si>
  <si>
    <t>CYKY 5Jx1,5</t>
  </si>
  <si>
    <t>Pol17</t>
  </si>
  <si>
    <t>CYKY 5Jx2,5</t>
  </si>
  <si>
    <t>Pol18</t>
  </si>
  <si>
    <t>Pol19</t>
  </si>
  <si>
    <t>HO5RR-F5x2,5</t>
  </si>
  <si>
    <t>Pol20</t>
  </si>
  <si>
    <t>D6</t>
  </si>
  <si>
    <t>spínací přístroje kompletní -navržené Tango bílá</t>
  </si>
  <si>
    <t>Pol21</t>
  </si>
  <si>
    <t>vyp. Č. 1 IP20</t>
  </si>
  <si>
    <t>Pol22</t>
  </si>
  <si>
    <t>Pol23</t>
  </si>
  <si>
    <t>vyp. Č. 5 IP20</t>
  </si>
  <si>
    <t>Pol24</t>
  </si>
  <si>
    <t>Pol25</t>
  </si>
  <si>
    <t>vyp. Č. 6 IP20</t>
  </si>
  <si>
    <t>Pol26</t>
  </si>
  <si>
    <t>vyp. Č. 7 IP20</t>
  </si>
  <si>
    <t>Pol27</t>
  </si>
  <si>
    <t>Pol28</t>
  </si>
  <si>
    <t>vyp. Třípolový 16A</t>
  </si>
  <si>
    <t>Pol29</t>
  </si>
  <si>
    <t>Pol30</t>
  </si>
  <si>
    <t>zás. 230 V IP20</t>
  </si>
  <si>
    <t>Pol31</t>
  </si>
  <si>
    <t>Pol32</t>
  </si>
  <si>
    <t>zás. 230 V IP20 s přepět. Ochranou</t>
  </si>
  <si>
    <t>Pol33</t>
  </si>
  <si>
    <t>Pol34</t>
  </si>
  <si>
    <t>zás. 230 V IP44 s přepět. Ochranou zapuštěná</t>
  </si>
  <si>
    <t>Pol35</t>
  </si>
  <si>
    <t>D7</t>
  </si>
  <si>
    <t>kabelové trasy žlaby,ochran. trubky</t>
  </si>
  <si>
    <t>Pol36</t>
  </si>
  <si>
    <t>trubka ochran. 1225</t>
  </si>
  <si>
    <t>Pol37</t>
  </si>
  <si>
    <t>montáž trubky pod omítku</t>
  </si>
  <si>
    <t>Pol38</t>
  </si>
  <si>
    <t>lišta LHD 24x22HF</t>
  </si>
  <si>
    <t>Pol39</t>
  </si>
  <si>
    <t>krabice KSK100</t>
  </si>
  <si>
    <t>Pol40</t>
  </si>
  <si>
    <t>Pol41</t>
  </si>
  <si>
    <t>přístrojová krabice KP68</t>
  </si>
  <si>
    <t>Pol42</t>
  </si>
  <si>
    <t>Pol43</t>
  </si>
  <si>
    <t>HOP + svorkovnice</t>
  </si>
  <si>
    <t>Pol44</t>
  </si>
  <si>
    <t>Pol45</t>
  </si>
  <si>
    <t>protahovací krabice KP 68 + víčko</t>
  </si>
  <si>
    <t>Pol46</t>
  </si>
  <si>
    <t>D8</t>
  </si>
  <si>
    <t>osvětlení svítidla včetně rec. poplatků</t>
  </si>
  <si>
    <t>Pol47</t>
  </si>
  <si>
    <t>svítidla dle dodavatele</t>
  </si>
  <si>
    <t>Pol48</t>
  </si>
  <si>
    <t>Pol49</t>
  </si>
  <si>
    <t>svítidlo nouzové</t>
  </si>
  <si>
    <t>Pol50</t>
  </si>
  <si>
    <t>D9</t>
  </si>
  <si>
    <t>elektronické komunikace</t>
  </si>
  <si>
    <t>Pol51</t>
  </si>
  <si>
    <t>datová zás. 2xRJ 45</t>
  </si>
  <si>
    <t>Pol52</t>
  </si>
  <si>
    <t>Pol53</t>
  </si>
  <si>
    <t>utp cat 5e</t>
  </si>
  <si>
    <t>Pol54</t>
  </si>
  <si>
    <t>Pol55</t>
  </si>
  <si>
    <t>switch 8 P</t>
  </si>
  <si>
    <t>Pol56</t>
  </si>
  <si>
    <t>úprava ve stávajícím datovém rozvaděči</t>
  </si>
  <si>
    <t>Pol57</t>
  </si>
  <si>
    <t>proměření datové kabeláže</t>
  </si>
  <si>
    <t>Pol58</t>
  </si>
  <si>
    <t>demontáž stávající instalace</t>
  </si>
  <si>
    <t>Pol59</t>
  </si>
  <si>
    <t>výchozí revize</t>
  </si>
  <si>
    <t>Pol60</t>
  </si>
  <si>
    <t>stavební přípomoce-drážky-prostupy-otvory</t>
  </si>
  <si>
    <t>Pol61</t>
  </si>
  <si>
    <t>komplet. Materiál</t>
  </si>
  <si>
    <t>Pol62</t>
  </si>
  <si>
    <t>doprava materiálu</t>
  </si>
  <si>
    <t>Pol63</t>
  </si>
  <si>
    <t>koordinace kabel. vedení s dodavatelem nábytku</t>
  </si>
  <si>
    <t>Pol64</t>
  </si>
  <si>
    <t>odvoz sutě ekolog. Likvidace</t>
  </si>
  <si>
    <t>Pol65</t>
  </si>
  <si>
    <t>zapravení drážek</t>
  </si>
  <si>
    <t>03 -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</si>
  <si>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</si>
  <si>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</si>
  <si>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</si>
  <si>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</si>
  <si>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 xml:space="preserve">    VRN9 - Ostatní náklady</t>
  </si>
  <si>
    <t>Vedlejší rozpočtové náklady</t>
  </si>
  <si>
    <t>VRN1</t>
  </si>
  <si>
    <t>Průzkumné, geodetické a projektové práce</t>
  </si>
  <si>
    <t>013124000R01</t>
  </si>
  <si>
    <t>Měření parametrů denního a umělého osvětlení v chráněných prostorech stavby</t>
  </si>
  <si>
    <t>komplet</t>
  </si>
  <si>
    <t>1024</t>
  </si>
  <si>
    <t>-1330317615</t>
  </si>
  <si>
    <t>013124000R02</t>
  </si>
  <si>
    <t>Měření parametrů doby dozvuku v chráněném vnitřním prostoru stavby</t>
  </si>
  <si>
    <t>1893227912</t>
  </si>
  <si>
    <t>013124000R03</t>
  </si>
  <si>
    <t>Kontrola pitné vody vodohospodářskou laboratoří</t>
  </si>
  <si>
    <t>-620753193</t>
  </si>
  <si>
    <t>VRN3</t>
  </si>
  <si>
    <t>030001000</t>
  </si>
  <si>
    <t>1526828887</t>
  </si>
  <si>
    <t>VRN6</t>
  </si>
  <si>
    <t>065002000</t>
  </si>
  <si>
    <t>Mimostaveništní doprava materiálů</t>
  </si>
  <si>
    <t>311551596</t>
  </si>
  <si>
    <t>VRN9</t>
  </si>
  <si>
    <t>090001000</t>
  </si>
  <si>
    <t>-513878854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</si>
</sst>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29" fillId="0" borderId="0" xfId="0" applyNumberFormat="1" applyFont="1" applyAlignment="1" applyProtection="1">
      <alignment vertical="center"/>
    </xf>
    <xf numFmtId="0" fontId="20" fillId="0" borderId="0" xfId="0" applyFont="1" applyAlignment="1">
      <alignment horizontal="center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left" vertical="center"/>
    </xf>
    <xf numFmtId="4" fontId="21" fillId="4" borderId="0" xfId="0" applyNumberFormat="1" applyFont="1" applyFill="1" applyAlignment="1" applyProtection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0" borderId="22" xfId="0" applyNumberFormat="1" applyFont="1" applyBorder="1" applyAlignment="1" applyProtection="1">
      <alignment vertical="center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</xf>
    <xf numFmtId="0" fontId="33" fillId="0" borderId="22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32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32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39</v>
      </c>
      <c r="E29" s="44"/>
      <c r="F29" s="29" t="s">
        <v>40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41</v>
      </c>
      <c r="G30" s="44"/>
      <c r="H30" s="44"/>
      <c r="I30" s="44"/>
      <c r="J30" s="44"/>
      <c r="K30" s="44"/>
      <c r="L30" s="45">
        <v>0.14999999999999999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45">
        <v>0.14999999999999999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44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48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49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50</v>
      </c>
      <c r="AI60" s="39"/>
      <c r="AJ60" s="39"/>
      <c r="AK60" s="39"/>
      <c r="AL60" s="39"/>
      <c r="AM60" s="61" t="s">
        <v>51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52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53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50</v>
      </c>
      <c r="AI75" s="39"/>
      <c r="AJ75" s="39"/>
      <c r="AK75" s="39"/>
      <c r="AL75" s="39"/>
      <c r="AM75" s="61" t="s">
        <v>51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2023/141_1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Stavební úpravy a změna užívání části objektu - Základní škola, ul. Školní 556/1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p. . st. 1597, k.ú. Poděbrady [723495]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18. 12. 2023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Základní škola T. G. Masaryka Poděbrady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>KFJ project s.r.o.</v>
      </c>
      <c r="AN89" s="68"/>
      <c r="AO89" s="68"/>
      <c r="AP89" s="68"/>
      <c r="AQ89" s="37"/>
      <c r="AR89" s="41"/>
      <c r="AS89" s="78" t="s">
        <v>55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33</v>
      </c>
      <c r="AJ90" s="37"/>
      <c r="AK90" s="37"/>
      <c r="AL90" s="37"/>
      <c r="AM90" s="77" t="str">
        <f>IF(E20="","",E20)</f>
        <v>KFJ project s.r.o.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56</v>
      </c>
      <c r="D92" s="91"/>
      <c r="E92" s="91"/>
      <c r="F92" s="91"/>
      <c r="G92" s="91"/>
      <c r="H92" s="92"/>
      <c r="I92" s="93" t="s">
        <v>57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58</v>
      </c>
      <c r="AH92" s="91"/>
      <c r="AI92" s="91"/>
      <c r="AJ92" s="91"/>
      <c r="AK92" s="91"/>
      <c r="AL92" s="91"/>
      <c r="AM92" s="91"/>
      <c r="AN92" s="93" t="s">
        <v>59</v>
      </c>
      <c r="AO92" s="91"/>
      <c r="AP92" s="95"/>
      <c r="AQ92" s="96" t="s">
        <v>60</v>
      </c>
      <c r="AR92" s="41"/>
      <c r="AS92" s="97" t="s">
        <v>61</v>
      </c>
      <c r="AT92" s="98" t="s">
        <v>62</v>
      </c>
      <c r="AU92" s="98" t="s">
        <v>63</v>
      </c>
      <c r="AV92" s="98" t="s">
        <v>64</v>
      </c>
      <c r="AW92" s="98" t="s">
        <v>65</v>
      </c>
      <c r="AX92" s="98" t="s">
        <v>66</v>
      </c>
      <c r="AY92" s="98" t="s">
        <v>67</v>
      </c>
      <c r="AZ92" s="98" t="s">
        <v>68</v>
      </c>
      <c r="BA92" s="98" t="s">
        <v>69</v>
      </c>
      <c r="BB92" s="98" t="s">
        <v>70</v>
      </c>
      <c r="BC92" s="98" t="s">
        <v>71</v>
      </c>
      <c r="BD92" s="99" t="s">
        <v>72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73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ROUND(SUM(AG95:AG97),2)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ROUND(SUM(AS95:AS97),2)</f>
        <v>0</v>
      </c>
      <c r="AT94" s="111">
        <f>ROUND(SUM(AV94:AW94),2)</f>
        <v>0</v>
      </c>
      <c r="AU94" s="112">
        <f>ROUND(SUM(AU95:AU97),5)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ROUND(SUM(AZ95:AZ97),2)</f>
        <v>0</v>
      </c>
      <c r="BA94" s="111">
        <f>ROUND(SUM(BA95:BA97),2)</f>
        <v>0</v>
      </c>
      <c r="BB94" s="111">
        <f>ROUND(SUM(BB95:BB97),2)</f>
        <v>0</v>
      </c>
      <c r="BC94" s="111">
        <f>ROUND(SUM(BC95:BC97),2)</f>
        <v>0</v>
      </c>
      <c r="BD94" s="113">
        <f>ROUND(SUM(BD95:BD97),2)</f>
        <v>0</v>
      </c>
      <c r="BE94" s="6"/>
      <c r="BS94" s="114" t="s">
        <v>74</v>
      </c>
      <c r="BT94" s="114" t="s">
        <v>75</v>
      </c>
      <c r="BU94" s="115" t="s">
        <v>76</v>
      </c>
      <c r="BV94" s="114" t="s">
        <v>77</v>
      </c>
      <c r="BW94" s="114" t="s">
        <v>5</v>
      </c>
      <c r="BX94" s="114" t="s">
        <v>78</v>
      </c>
      <c r="CL94" s="114" t="s">
        <v>1</v>
      </c>
    </row>
    <row r="95" s="7" customFormat="1" ht="16.5" customHeight="1">
      <c r="A95" s="116" t="s">
        <v>79</v>
      </c>
      <c r="B95" s="117"/>
      <c r="C95" s="118"/>
      <c r="D95" s="119" t="s">
        <v>80</v>
      </c>
      <c r="E95" s="119"/>
      <c r="F95" s="119"/>
      <c r="G95" s="119"/>
      <c r="H95" s="119"/>
      <c r="I95" s="120"/>
      <c r="J95" s="119" t="s">
        <v>81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'01 - Stavební část, ZTI, ...'!J32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82</v>
      </c>
      <c r="AR95" s="123"/>
      <c r="AS95" s="124">
        <v>0</v>
      </c>
      <c r="AT95" s="125">
        <f>ROUND(SUM(AV95:AW95),2)</f>
        <v>0</v>
      </c>
      <c r="AU95" s="126">
        <f>'01 - Stavební část, ZTI, ...'!P152</f>
        <v>0</v>
      </c>
      <c r="AV95" s="125">
        <f>'01 - Stavební část, ZTI, ...'!J35</f>
        <v>0</v>
      </c>
      <c r="AW95" s="125">
        <f>'01 - Stavební část, ZTI, ...'!J36</f>
        <v>0</v>
      </c>
      <c r="AX95" s="125">
        <f>'01 - Stavební část, ZTI, ...'!J37</f>
        <v>0</v>
      </c>
      <c r="AY95" s="125">
        <f>'01 - Stavební část, ZTI, ...'!J38</f>
        <v>0</v>
      </c>
      <c r="AZ95" s="125">
        <f>'01 - Stavební část, ZTI, ...'!F35</f>
        <v>0</v>
      </c>
      <c r="BA95" s="125">
        <f>'01 - Stavební část, ZTI, ...'!F36</f>
        <v>0</v>
      </c>
      <c r="BB95" s="125">
        <f>'01 - Stavební část, ZTI, ...'!F37</f>
        <v>0</v>
      </c>
      <c r="BC95" s="125">
        <f>'01 - Stavební část, ZTI, ...'!F38</f>
        <v>0</v>
      </c>
      <c r="BD95" s="127">
        <f>'01 - Stavební část, ZTI, ...'!F39</f>
        <v>0</v>
      </c>
      <c r="BE95" s="7"/>
      <c r="BT95" s="128" t="s">
        <v>83</v>
      </c>
      <c r="BV95" s="128" t="s">
        <v>77</v>
      </c>
      <c r="BW95" s="128" t="s">
        <v>84</v>
      </c>
      <c r="BX95" s="128" t="s">
        <v>5</v>
      </c>
      <c r="CL95" s="128" t="s">
        <v>1</v>
      </c>
      <c r="CM95" s="128" t="s">
        <v>85</v>
      </c>
    </row>
    <row r="96" s="7" customFormat="1" ht="16.5" customHeight="1">
      <c r="A96" s="116" t="s">
        <v>79</v>
      </c>
      <c r="B96" s="117"/>
      <c r="C96" s="118"/>
      <c r="D96" s="119" t="s">
        <v>86</v>
      </c>
      <c r="E96" s="119"/>
      <c r="F96" s="119"/>
      <c r="G96" s="119"/>
      <c r="H96" s="119"/>
      <c r="I96" s="120"/>
      <c r="J96" s="119" t="s">
        <v>87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'02 - Silnoproudá elektrot...'!J32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82</v>
      </c>
      <c r="AR96" s="123"/>
      <c r="AS96" s="124">
        <v>0</v>
      </c>
      <c r="AT96" s="125">
        <f>ROUND(SUM(AV96:AW96),2)</f>
        <v>0</v>
      </c>
      <c r="AU96" s="126">
        <f>'02 - Silnoproudá elektrot...'!P136</f>
        <v>0</v>
      </c>
      <c r="AV96" s="125">
        <f>'02 - Silnoproudá elektrot...'!J35</f>
        <v>0</v>
      </c>
      <c r="AW96" s="125">
        <f>'02 - Silnoproudá elektrot...'!J36</f>
        <v>0</v>
      </c>
      <c r="AX96" s="125">
        <f>'02 - Silnoproudá elektrot...'!J37</f>
        <v>0</v>
      </c>
      <c r="AY96" s="125">
        <f>'02 - Silnoproudá elektrot...'!J38</f>
        <v>0</v>
      </c>
      <c r="AZ96" s="125">
        <f>'02 - Silnoproudá elektrot...'!F35</f>
        <v>0</v>
      </c>
      <c r="BA96" s="125">
        <f>'02 - Silnoproudá elektrot...'!F36</f>
        <v>0</v>
      </c>
      <c r="BB96" s="125">
        <f>'02 - Silnoproudá elektrot...'!F37</f>
        <v>0</v>
      </c>
      <c r="BC96" s="125">
        <f>'02 - Silnoproudá elektrot...'!F38</f>
        <v>0</v>
      </c>
      <c r="BD96" s="127">
        <f>'02 - Silnoproudá elektrot...'!F39</f>
        <v>0</v>
      </c>
      <c r="BE96" s="7"/>
      <c r="BT96" s="128" t="s">
        <v>83</v>
      </c>
      <c r="BV96" s="128" t="s">
        <v>77</v>
      </c>
      <c r="BW96" s="128" t="s">
        <v>88</v>
      </c>
      <c r="BX96" s="128" t="s">
        <v>5</v>
      </c>
      <c r="CL96" s="128" t="s">
        <v>1</v>
      </c>
      <c r="CM96" s="128" t="s">
        <v>85</v>
      </c>
    </row>
    <row r="97" s="7" customFormat="1" ht="16.5" customHeight="1">
      <c r="A97" s="116" t="s">
        <v>79</v>
      </c>
      <c r="B97" s="117"/>
      <c r="C97" s="118"/>
      <c r="D97" s="119" t="s">
        <v>89</v>
      </c>
      <c r="E97" s="119"/>
      <c r="F97" s="119"/>
      <c r="G97" s="119"/>
      <c r="H97" s="119"/>
      <c r="I97" s="120"/>
      <c r="J97" s="119" t="s">
        <v>90</v>
      </c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21">
        <f>'03 - VRN'!J32</f>
        <v>0</v>
      </c>
      <c r="AH97" s="120"/>
      <c r="AI97" s="120"/>
      <c r="AJ97" s="120"/>
      <c r="AK97" s="120"/>
      <c r="AL97" s="120"/>
      <c r="AM97" s="120"/>
      <c r="AN97" s="121">
        <f>SUM(AG97,AT97)</f>
        <v>0</v>
      </c>
      <c r="AO97" s="120"/>
      <c r="AP97" s="120"/>
      <c r="AQ97" s="122" t="s">
        <v>82</v>
      </c>
      <c r="AR97" s="123"/>
      <c r="AS97" s="129">
        <v>0</v>
      </c>
      <c r="AT97" s="130">
        <f>ROUND(SUM(AV97:AW97),2)</f>
        <v>0</v>
      </c>
      <c r="AU97" s="131">
        <f>'03 - VRN'!P131</f>
        <v>0</v>
      </c>
      <c r="AV97" s="130">
        <f>'03 - VRN'!J35</f>
        <v>0</v>
      </c>
      <c r="AW97" s="130">
        <f>'03 - VRN'!J36</f>
        <v>0</v>
      </c>
      <c r="AX97" s="130">
        <f>'03 - VRN'!J37</f>
        <v>0</v>
      </c>
      <c r="AY97" s="130">
        <f>'03 - VRN'!J38</f>
        <v>0</v>
      </c>
      <c r="AZ97" s="130">
        <f>'03 - VRN'!F35</f>
        <v>0</v>
      </c>
      <c r="BA97" s="130">
        <f>'03 - VRN'!F36</f>
        <v>0</v>
      </c>
      <c r="BB97" s="130">
        <f>'03 - VRN'!F37</f>
        <v>0</v>
      </c>
      <c r="BC97" s="130">
        <f>'03 - VRN'!F38</f>
        <v>0</v>
      </c>
      <c r="BD97" s="132">
        <f>'03 - VRN'!F39</f>
        <v>0</v>
      </c>
      <c r="BE97" s="7"/>
      <c r="BT97" s="128" t="s">
        <v>83</v>
      </c>
      <c r="BV97" s="128" t="s">
        <v>77</v>
      </c>
      <c r="BW97" s="128" t="s">
        <v>91</v>
      </c>
      <c r="BX97" s="128" t="s">
        <v>5</v>
      </c>
      <c r="CL97" s="128" t="s">
        <v>1</v>
      </c>
      <c r="CM97" s="128" t="s">
        <v>85</v>
      </c>
    </row>
    <row r="98" s="2" customFormat="1" ht="30" customHeight="1">
      <c r="A98" s="3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41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="2" customFormat="1" ht="6.96" customHeight="1">
      <c r="A99" s="35"/>
      <c r="B99" s="63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41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</sheetData>
  <sheetProtection sheet="1" formatColumns="0" formatRows="0" objects="1" scenarios="1" spinCount="100000" saltValue="nZjd5VKj7cFFWbIoUXHROoGW3vCzsfww/S67u37Mqku+Kdb6hHyFb4YbQ2v4RGT471Y3UqdPdE5GG1SrdCDbig==" hashValue="BzS7nFr4C0fJHiCxDpPbLOHXY1H7riInVSIHc990IJu9IE9ty0KZGdqTNf98G/ohJDDRxRvh7CPkFtTDiGjHSA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01 - Stavební část, ZTI, ...'!C2" display="/"/>
    <hyperlink ref="A96" location="'02 - Silnoproudá elektrot...'!C2" display="/"/>
    <hyperlink ref="A97" location="'03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84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85</v>
      </c>
    </row>
    <row r="4" s="1" customFormat="1" ht="24.96" customHeight="1">
      <c r="B4" s="17"/>
      <c r="D4" s="135" t="s">
        <v>92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26.25" customHeight="1">
      <c r="B7" s="17"/>
      <c r="E7" s="138" t="str">
        <f>'Rekapitulace stavby'!K6</f>
        <v>Stavební úpravy a změna užívání části objektu - Základní škola, ul. Školní 556/1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94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18. 12. 2023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31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34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41"/>
      <c r="C30" s="35"/>
      <c r="D30" s="140" t="s">
        <v>95</v>
      </c>
      <c r="E30" s="35"/>
      <c r="F30" s="35"/>
      <c r="G30" s="35"/>
      <c r="H30" s="35"/>
      <c r="I30" s="35"/>
      <c r="J30" s="147">
        <f>J96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41"/>
      <c r="C31" s="35"/>
      <c r="D31" s="148" t="s">
        <v>96</v>
      </c>
      <c r="E31" s="35"/>
      <c r="F31" s="35"/>
      <c r="G31" s="35"/>
      <c r="H31" s="35"/>
      <c r="I31" s="35"/>
      <c r="J31" s="147">
        <f>J125</f>
        <v>0</v>
      </c>
      <c r="K31" s="3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49" t="s">
        <v>35</v>
      </c>
      <c r="E32" s="35"/>
      <c r="F32" s="35"/>
      <c r="G32" s="35"/>
      <c r="H32" s="35"/>
      <c r="I32" s="35"/>
      <c r="J32" s="150">
        <f>ROUND(J30 + J31,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46"/>
      <c r="E33" s="146"/>
      <c r="F33" s="146"/>
      <c r="G33" s="146"/>
      <c r="H33" s="146"/>
      <c r="I33" s="146"/>
      <c r="J33" s="146"/>
      <c r="K33" s="146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51" t="s">
        <v>37</v>
      </c>
      <c r="G34" s="35"/>
      <c r="H34" s="35"/>
      <c r="I34" s="151" t="s">
        <v>36</v>
      </c>
      <c r="J34" s="151" t="s">
        <v>38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52" t="s">
        <v>39</v>
      </c>
      <c r="E35" s="137" t="s">
        <v>40</v>
      </c>
      <c r="F35" s="153">
        <f>ROUND((SUM(BE125:BE132) + SUM(BE152:BE381)),  2)</f>
        <v>0</v>
      </c>
      <c r="G35" s="35"/>
      <c r="H35" s="35"/>
      <c r="I35" s="154">
        <v>0.20999999999999999</v>
      </c>
      <c r="J35" s="153">
        <f>ROUND(((SUM(BE125:BE132) + SUM(BE152:BE381))*I35),  2)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37" t="s">
        <v>41</v>
      </c>
      <c r="F36" s="153">
        <f>ROUND((SUM(BF125:BF132) + SUM(BF152:BF381)),  2)</f>
        <v>0</v>
      </c>
      <c r="G36" s="35"/>
      <c r="H36" s="35"/>
      <c r="I36" s="154">
        <v>0.14999999999999999</v>
      </c>
      <c r="J36" s="153">
        <f>ROUND(((SUM(BF125:BF132) + SUM(BF152:BF381))*I36),  2)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42</v>
      </c>
      <c r="F37" s="153">
        <f>ROUND((SUM(BG125:BG132) + SUM(BG152:BG381)),  2)</f>
        <v>0</v>
      </c>
      <c r="G37" s="35"/>
      <c r="H37" s="35"/>
      <c r="I37" s="154">
        <v>0.20999999999999999</v>
      </c>
      <c r="J37" s="153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37" t="s">
        <v>43</v>
      </c>
      <c r="F38" s="153">
        <f>ROUND((SUM(BH125:BH132) + SUM(BH152:BH381)),  2)</f>
        <v>0</v>
      </c>
      <c r="G38" s="35"/>
      <c r="H38" s="35"/>
      <c r="I38" s="154">
        <v>0.14999999999999999</v>
      </c>
      <c r="J38" s="153">
        <f>0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37" t="s">
        <v>44</v>
      </c>
      <c r="F39" s="153">
        <f>ROUND((SUM(BI125:BI132) + SUM(BI152:BI381)),  2)</f>
        <v>0</v>
      </c>
      <c r="G39" s="35"/>
      <c r="H39" s="35"/>
      <c r="I39" s="154">
        <v>0</v>
      </c>
      <c r="J39" s="153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55"/>
      <c r="D41" s="156" t="s">
        <v>45</v>
      </c>
      <c r="E41" s="157"/>
      <c r="F41" s="157"/>
      <c r="G41" s="158" t="s">
        <v>46</v>
      </c>
      <c r="H41" s="159" t="s">
        <v>47</v>
      </c>
      <c r="I41" s="157"/>
      <c r="J41" s="160">
        <f>SUM(J32:J39)</f>
        <v>0</v>
      </c>
      <c r="K41" s="161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73" t="str">
        <f>E7</f>
        <v>Stavební úpravy a změna užívání části objektu - Základní škola, ul. Školní 556/1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01 - Stavební část, ZTI, Vytápění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p. . st. 1597, k.ú. Poděbrady [723495]</v>
      </c>
      <c r="G89" s="37"/>
      <c r="H89" s="37"/>
      <c r="I89" s="29" t="s">
        <v>22</v>
      </c>
      <c r="J89" s="76" t="str">
        <f>IF(J12="","",J12)</f>
        <v>18. 12. 2023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Základní škola T. G. Masaryka Poděbrady</v>
      </c>
      <c r="G91" s="37"/>
      <c r="H91" s="37"/>
      <c r="I91" s="29" t="s">
        <v>30</v>
      </c>
      <c r="J91" s="33" t="str">
        <f>E21</f>
        <v>KFJ project s.r.o.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KFJ project s.r.o.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4" t="s">
        <v>98</v>
      </c>
      <c r="D94" s="175"/>
      <c r="E94" s="175"/>
      <c r="F94" s="175"/>
      <c r="G94" s="175"/>
      <c r="H94" s="175"/>
      <c r="I94" s="175"/>
      <c r="J94" s="176" t="s">
        <v>99</v>
      </c>
      <c r="K94" s="175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7" t="s">
        <v>100</v>
      </c>
      <c r="D96" s="37"/>
      <c r="E96" s="37"/>
      <c r="F96" s="37"/>
      <c r="G96" s="37"/>
      <c r="H96" s="37"/>
      <c r="I96" s="37"/>
      <c r="J96" s="107">
        <f>J152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101</v>
      </c>
    </row>
    <row r="97" s="9" customFormat="1" ht="24.96" customHeight="1">
      <c r="A97" s="9"/>
      <c r="B97" s="178"/>
      <c r="C97" s="179"/>
      <c r="D97" s="180" t="s">
        <v>102</v>
      </c>
      <c r="E97" s="181"/>
      <c r="F97" s="181"/>
      <c r="G97" s="181"/>
      <c r="H97" s="181"/>
      <c r="I97" s="181"/>
      <c r="J97" s="182">
        <f>J153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103</v>
      </c>
      <c r="E98" s="187"/>
      <c r="F98" s="187"/>
      <c r="G98" s="187"/>
      <c r="H98" s="187"/>
      <c r="I98" s="187"/>
      <c r="J98" s="188">
        <f>J154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104</v>
      </c>
      <c r="E99" s="187"/>
      <c r="F99" s="187"/>
      <c r="G99" s="187"/>
      <c r="H99" s="187"/>
      <c r="I99" s="187"/>
      <c r="J99" s="188">
        <f>J158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105</v>
      </c>
      <c r="E100" s="187"/>
      <c r="F100" s="187"/>
      <c r="G100" s="187"/>
      <c r="H100" s="187"/>
      <c r="I100" s="187"/>
      <c r="J100" s="188">
        <f>J164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106</v>
      </c>
      <c r="E101" s="187"/>
      <c r="F101" s="187"/>
      <c r="G101" s="187"/>
      <c r="H101" s="187"/>
      <c r="I101" s="187"/>
      <c r="J101" s="188">
        <f>J179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107</v>
      </c>
      <c r="E102" s="187"/>
      <c r="F102" s="187"/>
      <c r="G102" s="187"/>
      <c r="H102" s="187"/>
      <c r="I102" s="187"/>
      <c r="J102" s="188">
        <f>J192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108</v>
      </c>
      <c r="E103" s="187"/>
      <c r="F103" s="187"/>
      <c r="G103" s="187"/>
      <c r="H103" s="187"/>
      <c r="I103" s="187"/>
      <c r="J103" s="188">
        <f>J198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8"/>
      <c r="C104" s="179"/>
      <c r="D104" s="180" t="s">
        <v>109</v>
      </c>
      <c r="E104" s="181"/>
      <c r="F104" s="181"/>
      <c r="G104" s="181"/>
      <c r="H104" s="181"/>
      <c r="I104" s="181"/>
      <c r="J104" s="182">
        <f>J200</f>
        <v>0</v>
      </c>
      <c r="K104" s="179"/>
      <c r="L104" s="18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4"/>
      <c r="C105" s="185"/>
      <c r="D105" s="186" t="s">
        <v>110</v>
      </c>
      <c r="E105" s="187"/>
      <c r="F105" s="187"/>
      <c r="G105" s="187"/>
      <c r="H105" s="187"/>
      <c r="I105" s="187"/>
      <c r="J105" s="188">
        <f>J201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4"/>
      <c r="C106" s="185"/>
      <c r="D106" s="186" t="s">
        <v>111</v>
      </c>
      <c r="E106" s="187"/>
      <c r="F106" s="187"/>
      <c r="G106" s="187"/>
      <c r="H106" s="187"/>
      <c r="I106" s="187"/>
      <c r="J106" s="188">
        <f>J207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4"/>
      <c r="C107" s="185"/>
      <c r="D107" s="186" t="s">
        <v>112</v>
      </c>
      <c r="E107" s="187"/>
      <c r="F107" s="187"/>
      <c r="G107" s="187"/>
      <c r="H107" s="187"/>
      <c r="I107" s="187"/>
      <c r="J107" s="188">
        <f>J217</f>
        <v>0</v>
      </c>
      <c r="K107" s="185"/>
      <c r="L107" s="18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4"/>
      <c r="C108" s="185"/>
      <c r="D108" s="186" t="s">
        <v>113</v>
      </c>
      <c r="E108" s="187"/>
      <c r="F108" s="187"/>
      <c r="G108" s="187"/>
      <c r="H108" s="187"/>
      <c r="I108" s="187"/>
      <c r="J108" s="188">
        <f>J228</f>
        <v>0</v>
      </c>
      <c r="K108" s="185"/>
      <c r="L108" s="18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4"/>
      <c r="C109" s="185"/>
      <c r="D109" s="186" t="s">
        <v>114</v>
      </c>
      <c r="E109" s="187"/>
      <c r="F109" s="187"/>
      <c r="G109" s="187"/>
      <c r="H109" s="187"/>
      <c r="I109" s="187"/>
      <c r="J109" s="188">
        <f>J239</f>
        <v>0</v>
      </c>
      <c r="K109" s="185"/>
      <c r="L109" s="18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4"/>
      <c r="C110" s="185"/>
      <c r="D110" s="186" t="s">
        <v>115</v>
      </c>
      <c r="E110" s="187"/>
      <c r="F110" s="187"/>
      <c r="G110" s="187"/>
      <c r="H110" s="187"/>
      <c r="I110" s="187"/>
      <c r="J110" s="188">
        <f>J255</f>
        <v>0</v>
      </c>
      <c r="K110" s="185"/>
      <c r="L110" s="189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4"/>
      <c r="C111" s="185"/>
      <c r="D111" s="186" t="s">
        <v>116</v>
      </c>
      <c r="E111" s="187"/>
      <c r="F111" s="187"/>
      <c r="G111" s="187"/>
      <c r="H111" s="187"/>
      <c r="I111" s="187"/>
      <c r="J111" s="188">
        <f>J257</f>
        <v>0</v>
      </c>
      <c r="K111" s="185"/>
      <c r="L111" s="189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4"/>
      <c r="C112" s="185"/>
      <c r="D112" s="186" t="s">
        <v>117</v>
      </c>
      <c r="E112" s="187"/>
      <c r="F112" s="187"/>
      <c r="G112" s="187"/>
      <c r="H112" s="187"/>
      <c r="I112" s="187"/>
      <c r="J112" s="188">
        <f>J267</f>
        <v>0</v>
      </c>
      <c r="K112" s="185"/>
      <c r="L112" s="18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4"/>
      <c r="C113" s="185"/>
      <c r="D113" s="186" t="s">
        <v>118</v>
      </c>
      <c r="E113" s="187"/>
      <c r="F113" s="187"/>
      <c r="G113" s="187"/>
      <c r="H113" s="187"/>
      <c r="I113" s="187"/>
      <c r="J113" s="188">
        <f>J276</f>
        <v>0</v>
      </c>
      <c r="K113" s="185"/>
      <c r="L113" s="189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4"/>
      <c r="C114" s="185"/>
      <c r="D114" s="186" t="s">
        <v>119</v>
      </c>
      <c r="E114" s="187"/>
      <c r="F114" s="187"/>
      <c r="G114" s="187"/>
      <c r="H114" s="187"/>
      <c r="I114" s="187"/>
      <c r="J114" s="188">
        <f>J287</f>
        <v>0</v>
      </c>
      <c r="K114" s="185"/>
      <c r="L114" s="189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4"/>
      <c r="C115" s="185"/>
      <c r="D115" s="186" t="s">
        <v>120</v>
      </c>
      <c r="E115" s="187"/>
      <c r="F115" s="187"/>
      <c r="G115" s="187"/>
      <c r="H115" s="187"/>
      <c r="I115" s="187"/>
      <c r="J115" s="188">
        <f>J289</f>
        <v>0</v>
      </c>
      <c r="K115" s="185"/>
      <c r="L115" s="189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4"/>
      <c r="C116" s="185"/>
      <c r="D116" s="186" t="s">
        <v>121</v>
      </c>
      <c r="E116" s="187"/>
      <c r="F116" s="187"/>
      <c r="G116" s="187"/>
      <c r="H116" s="187"/>
      <c r="I116" s="187"/>
      <c r="J116" s="188">
        <f>J298</f>
        <v>0</v>
      </c>
      <c r="K116" s="185"/>
      <c r="L116" s="189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4"/>
      <c r="C117" s="185"/>
      <c r="D117" s="186" t="s">
        <v>122</v>
      </c>
      <c r="E117" s="187"/>
      <c r="F117" s="187"/>
      <c r="G117" s="187"/>
      <c r="H117" s="187"/>
      <c r="I117" s="187"/>
      <c r="J117" s="188">
        <f>J323</f>
        <v>0</v>
      </c>
      <c r="K117" s="185"/>
      <c r="L117" s="189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4"/>
      <c r="C118" s="185"/>
      <c r="D118" s="186" t="s">
        <v>123</v>
      </c>
      <c r="E118" s="187"/>
      <c r="F118" s="187"/>
      <c r="G118" s="187"/>
      <c r="H118" s="187"/>
      <c r="I118" s="187"/>
      <c r="J118" s="188">
        <f>J326</f>
        <v>0</v>
      </c>
      <c r="K118" s="185"/>
      <c r="L118" s="189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4"/>
      <c r="C119" s="185"/>
      <c r="D119" s="186" t="s">
        <v>124</v>
      </c>
      <c r="E119" s="187"/>
      <c r="F119" s="187"/>
      <c r="G119" s="187"/>
      <c r="H119" s="187"/>
      <c r="I119" s="187"/>
      <c r="J119" s="188">
        <f>J339</f>
        <v>0</v>
      </c>
      <c r="K119" s="185"/>
      <c r="L119" s="189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84"/>
      <c r="C120" s="185"/>
      <c r="D120" s="186" t="s">
        <v>125</v>
      </c>
      <c r="E120" s="187"/>
      <c r="F120" s="187"/>
      <c r="G120" s="187"/>
      <c r="H120" s="187"/>
      <c r="I120" s="187"/>
      <c r="J120" s="188">
        <f>J354</f>
        <v>0</v>
      </c>
      <c r="K120" s="185"/>
      <c r="L120" s="189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84"/>
      <c r="C121" s="185"/>
      <c r="D121" s="186" t="s">
        <v>126</v>
      </c>
      <c r="E121" s="187"/>
      <c r="F121" s="187"/>
      <c r="G121" s="187"/>
      <c r="H121" s="187"/>
      <c r="I121" s="187"/>
      <c r="J121" s="188">
        <f>J366</f>
        <v>0</v>
      </c>
      <c r="K121" s="185"/>
      <c r="L121" s="189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84"/>
      <c r="C122" s="185"/>
      <c r="D122" s="186" t="s">
        <v>127</v>
      </c>
      <c r="E122" s="187"/>
      <c r="F122" s="187"/>
      <c r="G122" s="187"/>
      <c r="H122" s="187"/>
      <c r="I122" s="187"/>
      <c r="J122" s="188">
        <f>J371</f>
        <v>0</v>
      </c>
      <c r="K122" s="185"/>
      <c r="L122" s="189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2" customFormat="1" ht="21.84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29.28" customHeight="1">
      <c r="A125" s="35"/>
      <c r="B125" s="36"/>
      <c r="C125" s="177" t="s">
        <v>128</v>
      </c>
      <c r="D125" s="37"/>
      <c r="E125" s="37"/>
      <c r="F125" s="37"/>
      <c r="G125" s="37"/>
      <c r="H125" s="37"/>
      <c r="I125" s="37"/>
      <c r="J125" s="190">
        <f>ROUND(J126 + J127 + J128 + J129 + J130 + J131,2)</f>
        <v>0</v>
      </c>
      <c r="K125" s="37"/>
      <c r="L125" s="60"/>
      <c r="N125" s="191" t="s">
        <v>39</v>
      </c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8" customHeight="1">
      <c r="A126" s="35"/>
      <c r="B126" s="36"/>
      <c r="C126" s="37"/>
      <c r="D126" s="192" t="s">
        <v>129</v>
      </c>
      <c r="E126" s="193"/>
      <c r="F126" s="193"/>
      <c r="G126" s="37"/>
      <c r="H126" s="37"/>
      <c r="I126" s="37"/>
      <c r="J126" s="194">
        <v>0</v>
      </c>
      <c r="K126" s="37"/>
      <c r="L126" s="195"/>
      <c r="M126" s="196"/>
      <c r="N126" s="197" t="s">
        <v>40</v>
      </c>
      <c r="O126" s="196"/>
      <c r="P126" s="196"/>
      <c r="Q126" s="196"/>
      <c r="R126" s="196"/>
      <c r="S126" s="198"/>
      <c r="T126" s="198"/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98"/>
      <c r="AE126" s="198"/>
      <c r="AF126" s="196"/>
      <c r="AG126" s="196"/>
      <c r="AH126" s="196"/>
      <c r="AI126" s="196"/>
      <c r="AJ126" s="196"/>
      <c r="AK126" s="196"/>
      <c r="AL126" s="196"/>
      <c r="AM126" s="196"/>
      <c r="AN126" s="196"/>
      <c r="AO126" s="196"/>
      <c r="AP126" s="196"/>
      <c r="AQ126" s="196"/>
      <c r="AR126" s="196"/>
      <c r="AS126" s="196"/>
      <c r="AT126" s="196"/>
      <c r="AU126" s="196"/>
      <c r="AV126" s="196"/>
      <c r="AW126" s="196"/>
      <c r="AX126" s="196"/>
      <c r="AY126" s="199" t="s">
        <v>90</v>
      </c>
      <c r="AZ126" s="196"/>
      <c r="BA126" s="196"/>
      <c r="BB126" s="196"/>
      <c r="BC126" s="196"/>
      <c r="BD126" s="196"/>
      <c r="BE126" s="200">
        <f>IF(N126="základní",J126,0)</f>
        <v>0</v>
      </c>
      <c r="BF126" s="200">
        <f>IF(N126="snížená",J126,0)</f>
        <v>0</v>
      </c>
      <c r="BG126" s="200">
        <f>IF(N126="zákl. přenesená",J126,0)</f>
        <v>0</v>
      </c>
      <c r="BH126" s="200">
        <f>IF(N126="sníž. přenesená",J126,0)</f>
        <v>0</v>
      </c>
      <c r="BI126" s="200">
        <f>IF(N126="nulová",J126,0)</f>
        <v>0</v>
      </c>
      <c r="BJ126" s="199" t="s">
        <v>83</v>
      </c>
      <c r="BK126" s="196"/>
      <c r="BL126" s="196"/>
      <c r="BM126" s="196"/>
    </row>
    <row r="127" s="2" customFormat="1" ht="18" customHeight="1">
      <c r="A127" s="35"/>
      <c r="B127" s="36"/>
      <c r="C127" s="37"/>
      <c r="D127" s="192" t="s">
        <v>130</v>
      </c>
      <c r="E127" s="193"/>
      <c r="F127" s="193"/>
      <c r="G127" s="37"/>
      <c r="H127" s="37"/>
      <c r="I127" s="37"/>
      <c r="J127" s="194">
        <v>0</v>
      </c>
      <c r="K127" s="37"/>
      <c r="L127" s="195"/>
      <c r="M127" s="196"/>
      <c r="N127" s="197" t="s">
        <v>40</v>
      </c>
      <c r="O127" s="196"/>
      <c r="P127" s="196"/>
      <c r="Q127" s="196"/>
      <c r="R127" s="196"/>
      <c r="S127" s="198"/>
      <c r="T127" s="198"/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98"/>
      <c r="AE127" s="198"/>
      <c r="AF127" s="196"/>
      <c r="AG127" s="196"/>
      <c r="AH127" s="196"/>
      <c r="AI127" s="196"/>
      <c r="AJ127" s="196"/>
      <c r="AK127" s="196"/>
      <c r="AL127" s="196"/>
      <c r="AM127" s="196"/>
      <c r="AN127" s="196"/>
      <c r="AO127" s="196"/>
      <c r="AP127" s="196"/>
      <c r="AQ127" s="196"/>
      <c r="AR127" s="196"/>
      <c r="AS127" s="196"/>
      <c r="AT127" s="196"/>
      <c r="AU127" s="196"/>
      <c r="AV127" s="196"/>
      <c r="AW127" s="196"/>
      <c r="AX127" s="196"/>
      <c r="AY127" s="199" t="s">
        <v>90</v>
      </c>
      <c r="AZ127" s="196"/>
      <c r="BA127" s="196"/>
      <c r="BB127" s="196"/>
      <c r="BC127" s="196"/>
      <c r="BD127" s="196"/>
      <c r="BE127" s="200">
        <f>IF(N127="základní",J127,0)</f>
        <v>0</v>
      </c>
      <c r="BF127" s="200">
        <f>IF(N127="snížená",J127,0)</f>
        <v>0</v>
      </c>
      <c r="BG127" s="200">
        <f>IF(N127="zákl. přenesená",J127,0)</f>
        <v>0</v>
      </c>
      <c r="BH127" s="200">
        <f>IF(N127="sníž. přenesená",J127,0)</f>
        <v>0</v>
      </c>
      <c r="BI127" s="200">
        <f>IF(N127="nulová",J127,0)</f>
        <v>0</v>
      </c>
      <c r="BJ127" s="199" t="s">
        <v>83</v>
      </c>
      <c r="BK127" s="196"/>
      <c r="BL127" s="196"/>
      <c r="BM127" s="196"/>
    </row>
    <row r="128" s="2" customFormat="1" ht="18" customHeight="1">
      <c r="A128" s="35"/>
      <c r="B128" s="36"/>
      <c r="C128" s="37"/>
      <c r="D128" s="192" t="s">
        <v>131</v>
      </c>
      <c r="E128" s="193"/>
      <c r="F128" s="193"/>
      <c r="G128" s="37"/>
      <c r="H128" s="37"/>
      <c r="I128" s="37"/>
      <c r="J128" s="194">
        <v>0</v>
      </c>
      <c r="K128" s="37"/>
      <c r="L128" s="195"/>
      <c r="M128" s="196"/>
      <c r="N128" s="197" t="s">
        <v>40</v>
      </c>
      <c r="O128" s="196"/>
      <c r="P128" s="196"/>
      <c r="Q128" s="196"/>
      <c r="R128" s="196"/>
      <c r="S128" s="198"/>
      <c r="T128" s="198"/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98"/>
      <c r="AE128" s="198"/>
      <c r="AF128" s="196"/>
      <c r="AG128" s="196"/>
      <c r="AH128" s="196"/>
      <c r="AI128" s="196"/>
      <c r="AJ128" s="196"/>
      <c r="AK128" s="196"/>
      <c r="AL128" s="196"/>
      <c r="AM128" s="196"/>
      <c r="AN128" s="196"/>
      <c r="AO128" s="196"/>
      <c r="AP128" s="196"/>
      <c r="AQ128" s="196"/>
      <c r="AR128" s="196"/>
      <c r="AS128" s="196"/>
      <c r="AT128" s="196"/>
      <c r="AU128" s="196"/>
      <c r="AV128" s="196"/>
      <c r="AW128" s="196"/>
      <c r="AX128" s="196"/>
      <c r="AY128" s="199" t="s">
        <v>90</v>
      </c>
      <c r="AZ128" s="196"/>
      <c r="BA128" s="196"/>
      <c r="BB128" s="196"/>
      <c r="BC128" s="196"/>
      <c r="BD128" s="196"/>
      <c r="BE128" s="200">
        <f>IF(N128="základní",J128,0)</f>
        <v>0</v>
      </c>
      <c r="BF128" s="200">
        <f>IF(N128="snížená",J128,0)</f>
        <v>0</v>
      </c>
      <c r="BG128" s="200">
        <f>IF(N128="zákl. přenesená",J128,0)</f>
        <v>0</v>
      </c>
      <c r="BH128" s="200">
        <f>IF(N128="sníž. přenesená",J128,0)</f>
        <v>0</v>
      </c>
      <c r="BI128" s="200">
        <f>IF(N128="nulová",J128,0)</f>
        <v>0</v>
      </c>
      <c r="BJ128" s="199" t="s">
        <v>83</v>
      </c>
      <c r="BK128" s="196"/>
      <c r="BL128" s="196"/>
      <c r="BM128" s="196"/>
    </row>
    <row r="129" s="2" customFormat="1" ht="18" customHeight="1">
      <c r="A129" s="35"/>
      <c r="B129" s="36"/>
      <c r="C129" s="37"/>
      <c r="D129" s="192" t="s">
        <v>132</v>
      </c>
      <c r="E129" s="193"/>
      <c r="F129" s="193"/>
      <c r="G129" s="37"/>
      <c r="H129" s="37"/>
      <c r="I129" s="37"/>
      <c r="J129" s="194">
        <v>0</v>
      </c>
      <c r="K129" s="37"/>
      <c r="L129" s="195"/>
      <c r="M129" s="196"/>
      <c r="N129" s="197" t="s">
        <v>40</v>
      </c>
      <c r="O129" s="196"/>
      <c r="P129" s="196"/>
      <c r="Q129" s="196"/>
      <c r="R129" s="196"/>
      <c r="S129" s="198"/>
      <c r="T129" s="198"/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98"/>
      <c r="AE129" s="198"/>
      <c r="AF129" s="196"/>
      <c r="AG129" s="196"/>
      <c r="AH129" s="196"/>
      <c r="AI129" s="196"/>
      <c r="AJ129" s="196"/>
      <c r="AK129" s="196"/>
      <c r="AL129" s="196"/>
      <c r="AM129" s="196"/>
      <c r="AN129" s="196"/>
      <c r="AO129" s="196"/>
      <c r="AP129" s="196"/>
      <c r="AQ129" s="196"/>
      <c r="AR129" s="196"/>
      <c r="AS129" s="196"/>
      <c r="AT129" s="196"/>
      <c r="AU129" s="196"/>
      <c r="AV129" s="196"/>
      <c r="AW129" s="196"/>
      <c r="AX129" s="196"/>
      <c r="AY129" s="199" t="s">
        <v>90</v>
      </c>
      <c r="AZ129" s="196"/>
      <c r="BA129" s="196"/>
      <c r="BB129" s="196"/>
      <c r="BC129" s="196"/>
      <c r="BD129" s="196"/>
      <c r="BE129" s="200">
        <f>IF(N129="základní",J129,0)</f>
        <v>0</v>
      </c>
      <c r="BF129" s="200">
        <f>IF(N129="snížená",J129,0)</f>
        <v>0</v>
      </c>
      <c r="BG129" s="200">
        <f>IF(N129="zákl. přenesená",J129,0)</f>
        <v>0</v>
      </c>
      <c r="BH129" s="200">
        <f>IF(N129="sníž. přenesená",J129,0)</f>
        <v>0</v>
      </c>
      <c r="BI129" s="200">
        <f>IF(N129="nulová",J129,0)</f>
        <v>0</v>
      </c>
      <c r="BJ129" s="199" t="s">
        <v>83</v>
      </c>
      <c r="BK129" s="196"/>
      <c r="BL129" s="196"/>
      <c r="BM129" s="196"/>
    </row>
    <row r="130" s="2" customFormat="1" ht="18" customHeight="1">
      <c r="A130" s="35"/>
      <c r="B130" s="36"/>
      <c r="C130" s="37"/>
      <c r="D130" s="192" t="s">
        <v>133</v>
      </c>
      <c r="E130" s="193"/>
      <c r="F130" s="193"/>
      <c r="G130" s="37"/>
      <c r="H130" s="37"/>
      <c r="I130" s="37"/>
      <c r="J130" s="194">
        <v>0</v>
      </c>
      <c r="K130" s="37"/>
      <c r="L130" s="195"/>
      <c r="M130" s="196"/>
      <c r="N130" s="197" t="s">
        <v>40</v>
      </c>
      <c r="O130" s="196"/>
      <c r="P130" s="196"/>
      <c r="Q130" s="196"/>
      <c r="R130" s="196"/>
      <c r="S130" s="198"/>
      <c r="T130" s="198"/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98"/>
      <c r="AE130" s="198"/>
      <c r="AF130" s="196"/>
      <c r="AG130" s="196"/>
      <c r="AH130" s="196"/>
      <c r="AI130" s="196"/>
      <c r="AJ130" s="196"/>
      <c r="AK130" s="196"/>
      <c r="AL130" s="196"/>
      <c r="AM130" s="196"/>
      <c r="AN130" s="196"/>
      <c r="AO130" s="196"/>
      <c r="AP130" s="196"/>
      <c r="AQ130" s="196"/>
      <c r="AR130" s="196"/>
      <c r="AS130" s="196"/>
      <c r="AT130" s="196"/>
      <c r="AU130" s="196"/>
      <c r="AV130" s="196"/>
      <c r="AW130" s="196"/>
      <c r="AX130" s="196"/>
      <c r="AY130" s="199" t="s">
        <v>90</v>
      </c>
      <c r="AZ130" s="196"/>
      <c r="BA130" s="196"/>
      <c r="BB130" s="196"/>
      <c r="BC130" s="196"/>
      <c r="BD130" s="196"/>
      <c r="BE130" s="200">
        <f>IF(N130="základní",J130,0)</f>
        <v>0</v>
      </c>
      <c r="BF130" s="200">
        <f>IF(N130="snížená",J130,0)</f>
        <v>0</v>
      </c>
      <c r="BG130" s="200">
        <f>IF(N130="zákl. přenesená",J130,0)</f>
        <v>0</v>
      </c>
      <c r="BH130" s="200">
        <f>IF(N130="sníž. přenesená",J130,0)</f>
        <v>0</v>
      </c>
      <c r="BI130" s="200">
        <f>IF(N130="nulová",J130,0)</f>
        <v>0</v>
      </c>
      <c r="BJ130" s="199" t="s">
        <v>83</v>
      </c>
      <c r="BK130" s="196"/>
      <c r="BL130" s="196"/>
      <c r="BM130" s="196"/>
    </row>
    <row r="131" s="2" customFormat="1" ht="18" customHeight="1">
      <c r="A131" s="35"/>
      <c r="B131" s="36"/>
      <c r="C131" s="37"/>
      <c r="D131" s="193" t="s">
        <v>134</v>
      </c>
      <c r="E131" s="37"/>
      <c r="F131" s="37"/>
      <c r="G131" s="37"/>
      <c r="H131" s="37"/>
      <c r="I131" s="37"/>
      <c r="J131" s="194">
        <f>ROUND(J30*T131,2)</f>
        <v>0</v>
      </c>
      <c r="K131" s="37"/>
      <c r="L131" s="195"/>
      <c r="M131" s="196"/>
      <c r="N131" s="197" t="s">
        <v>40</v>
      </c>
      <c r="O131" s="196"/>
      <c r="P131" s="196"/>
      <c r="Q131" s="196"/>
      <c r="R131" s="196"/>
      <c r="S131" s="198"/>
      <c r="T131" s="198"/>
      <c r="U131" s="198"/>
      <c r="V131" s="198"/>
      <c r="W131" s="198"/>
      <c r="X131" s="198"/>
      <c r="Y131" s="198"/>
      <c r="Z131" s="198"/>
      <c r="AA131" s="198"/>
      <c r="AB131" s="198"/>
      <c r="AC131" s="198"/>
      <c r="AD131" s="198"/>
      <c r="AE131" s="198"/>
      <c r="AF131" s="196"/>
      <c r="AG131" s="196"/>
      <c r="AH131" s="196"/>
      <c r="AI131" s="196"/>
      <c r="AJ131" s="196"/>
      <c r="AK131" s="196"/>
      <c r="AL131" s="196"/>
      <c r="AM131" s="196"/>
      <c r="AN131" s="196"/>
      <c r="AO131" s="196"/>
      <c r="AP131" s="196"/>
      <c r="AQ131" s="196"/>
      <c r="AR131" s="196"/>
      <c r="AS131" s="196"/>
      <c r="AT131" s="196"/>
      <c r="AU131" s="196"/>
      <c r="AV131" s="196"/>
      <c r="AW131" s="196"/>
      <c r="AX131" s="196"/>
      <c r="AY131" s="199" t="s">
        <v>135</v>
      </c>
      <c r="AZ131" s="196"/>
      <c r="BA131" s="196"/>
      <c r="BB131" s="196"/>
      <c r="BC131" s="196"/>
      <c r="BD131" s="196"/>
      <c r="BE131" s="200">
        <f>IF(N131="základní",J131,0)</f>
        <v>0</v>
      </c>
      <c r="BF131" s="200">
        <f>IF(N131="snížená",J131,0)</f>
        <v>0</v>
      </c>
      <c r="BG131" s="200">
        <f>IF(N131="zákl. přenesená",J131,0)</f>
        <v>0</v>
      </c>
      <c r="BH131" s="200">
        <f>IF(N131="sníž. přenesená",J131,0)</f>
        <v>0</v>
      </c>
      <c r="BI131" s="200">
        <f>IF(N131="nulová",J131,0)</f>
        <v>0</v>
      </c>
      <c r="BJ131" s="199" t="s">
        <v>83</v>
      </c>
      <c r="BK131" s="196"/>
      <c r="BL131" s="196"/>
      <c r="BM131" s="196"/>
    </row>
    <row r="132" s="2" customForma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60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29.28" customHeight="1">
      <c r="A133" s="35"/>
      <c r="B133" s="36"/>
      <c r="C133" s="201" t="s">
        <v>136</v>
      </c>
      <c r="D133" s="175"/>
      <c r="E133" s="175"/>
      <c r="F133" s="175"/>
      <c r="G133" s="175"/>
      <c r="H133" s="175"/>
      <c r="I133" s="175"/>
      <c r="J133" s="202">
        <f>ROUND(J96+J125,2)</f>
        <v>0</v>
      </c>
      <c r="K133" s="175"/>
      <c r="L133" s="60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2" customFormat="1" ht="6.96" customHeight="1">
      <c r="A134" s="35"/>
      <c r="B134" s="63"/>
      <c r="C134" s="64"/>
      <c r="D134" s="64"/>
      <c r="E134" s="64"/>
      <c r="F134" s="64"/>
      <c r="G134" s="64"/>
      <c r="H134" s="64"/>
      <c r="I134" s="64"/>
      <c r="J134" s="64"/>
      <c r="K134" s="64"/>
      <c r="L134" s="60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8" s="2" customFormat="1" ht="6.96" customHeight="1">
      <c r="A138" s="35"/>
      <c r="B138" s="65"/>
      <c r="C138" s="66"/>
      <c r="D138" s="66"/>
      <c r="E138" s="66"/>
      <c r="F138" s="66"/>
      <c r="G138" s="66"/>
      <c r="H138" s="66"/>
      <c r="I138" s="66"/>
      <c r="J138" s="66"/>
      <c r="K138" s="66"/>
      <c r="L138" s="60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="2" customFormat="1" ht="24.96" customHeight="1">
      <c r="A139" s="35"/>
      <c r="B139" s="36"/>
      <c r="C139" s="20" t="s">
        <v>137</v>
      </c>
      <c r="D139" s="37"/>
      <c r="E139" s="37"/>
      <c r="F139" s="37"/>
      <c r="G139" s="37"/>
      <c r="H139" s="37"/>
      <c r="I139" s="37"/>
      <c r="J139" s="37"/>
      <c r="K139" s="37"/>
      <c r="L139" s="60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="2" customFormat="1" ht="6.96" customHeight="1">
      <c r="A140" s="35"/>
      <c r="B140" s="36"/>
      <c r="C140" s="37"/>
      <c r="D140" s="37"/>
      <c r="E140" s="37"/>
      <c r="F140" s="37"/>
      <c r="G140" s="37"/>
      <c r="H140" s="37"/>
      <c r="I140" s="37"/>
      <c r="J140" s="37"/>
      <c r="K140" s="37"/>
      <c r="L140" s="60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="2" customFormat="1" ht="12" customHeight="1">
      <c r="A141" s="35"/>
      <c r="B141" s="36"/>
      <c r="C141" s="29" t="s">
        <v>16</v>
      </c>
      <c r="D141" s="37"/>
      <c r="E141" s="37"/>
      <c r="F141" s="37"/>
      <c r="G141" s="37"/>
      <c r="H141" s="37"/>
      <c r="I141" s="37"/>
      <c r="J141" s="37"/>
      <c r="K141" s="37"/>
      <c r="L141" s="60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  <row r="142" s="2" customFormat="1" ht="26.25" customHeight="1">
      <c r="A142" s="35"/>
      <c r="B142" s="36"/>
      <c r="C142" s="37"/>
      <c r="D142" s="37"/>
      <c r="E142" s="173" t="str">
        <f>E7</f>
        <v>Stavební úpravy a změna užívání části objektu - Základní škola, ul. Školní 556/1</v>
      </c>
      <c r="F142" s="29"/>
      <c r="G142" s="29"/>
      <c r="H142" s="29"/>
      <c r="I142" s="37"/>
      <c r="J142" s="37"/>
      <c r="K142" s="37"/>
      <c r="L142" s="60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</row>
    <row r="143" s="2" customFormat="1" ht="12" customHeight="1">
      <c r="A143" s="35"/>
      <c r="B143" s="36"/>
      <c r="C143" s="29" t="s">
        <v>93</v>
      </c>
      <c r="D143" s="37"/>
      <c r="E143" s="37"/>
      <c r="F143" s="37"/>
      <c r="G143" s="37"/>
      <c r="H143" s="37"/>
      <c r="I143" s="37"/>
      <c r="J143" s="37"/>
      <c r="K143" s="37"/>
      <c r="L143" s="60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</row>
    <row r="144" s="2" customFormat="1" ht="16.5" customHeight="1">
      <c r="A144" s="35"/>
      <c r="B144" s="36"/>
      <c r="C144" s="37"/>
      <c r="D144" s="37"/>
      <c r="E144" s="73" t="str">
        <f>E9</f>
        <v>01 - Stavební část, ZTI, Vytápění</v>
      </c>
      <c r="F144" s="37"/>
      <c r="G144" s="37"/>
      <c r="H144" s="37"/>
      <c r="I144" s="37"/>
      <c r="J144" s="37"/>
      <c r="K144" s="37"/>
      <c r="L144" s="60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</row>
    <row r="145" s="2" customFormat="1" ht="6.96" customHeight="1">
      <c r="A145" s="35"/>
      <c r="B145" s="36"/>
      <c r="C145" s="37"/>
      <c r="D145" s="37"/>
      <c r="E145" s="37"/>
      <c r="F145" s="37"/>
      <c r="G145" s="37"/>
      <c r="H145" s="37"/>
      <c r="I145" s="37"/>
      <c r="J145" s="37"/>
      <c r="K145" s="37"/>
      <c r="L145" s="60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</row>
    <row r="146" s="2" customFormat="1" ht="12" customHeight="1">
      <c r="A146" s="35"/>
      <c r="B146" s="36"/>
      <c r="C146" s="29" t="s">
        <v>20</v>
      </c>
      <c r="D146" s="37"/>
      <c r="E146" s="37"/>
      <c r="F146" s="24" t="str">
        <f>F12</f>
        <v>p. . st. 1597, k.ú. Poděbrady [723495]</v>
      </c>
      <c r="G146" s="37"/>
      <c r="H146" s="37"/>
      <c r="I146" s="29" t="s">
        <v>22</v>
      </c>
      <c r="J146" s="76" t="str">
        <f>IF(J12="","",J12)</f>
        <v>18. 12. 2023</v>
      </c>
      <c r="K146" s="37"/>
      <c r="L146" s="60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</row>
    <row r="147" s="2" customFormat="1" ht="6.96" customHeight="1">
      <c r="A147" s="35"/>
      <c r="B147" s="36"/>
      <c r="C147" s="37"/>
      <c r="D147" s="37"/>
      <c r="E147" s="37"/>
      <c r="F147" s="37"/>
      <c r="G147" s="37"/>
      <c r="H147" s="37"/>
      <c r="I147" s="37"/>
      <c r="J147" s="37"/>
      <c r="K147" s="37"/>
      <c r="L147" s="60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</row>
    <row r="148" s="2" customFormat="1" ht="15.15" customHeight="1">
      <c r="A148" s="35"/>
      <c r="B148" s="36"/>
      <c r="C148" s="29" t="s">
        <v>24</v>
      </c>
      <c r="D148" s="37"/>
      <c r="E148" s="37"/>
      <c r="F148" s="24" t="str">
        <f>E15</f>
        <v>Základní škola T. G. Masaryka Poděbrady</v>
      </c>
      <c r="G148" s="37"/>
      <c r="H148" s="37"/>
      <c r="I148" s="29" t="s">
        <v>30</v>
      </c>
      <c r="J148" s="33" t="str">
        <f>E21</f>
        <v>KFJ project s.r.o.</v>
      </c>
      <c r="K148" s="37"/>
      <c r="L148" s="60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</row>
    <row r="149" s="2" customFormat="1" ht="15.15" customHeight="1">
      <c r="A149" s="35"/>
      <c r="B149" s="36"/>
      <c r="C149" s="29" t="s">
        <v>28</v>
      </c>
      <c r="D149" s="37"/>
      <c r="E149" s="37"/>
      <c r="F149" s="24" t="str">
        <f>IF(E18="","",E18)</f>
        <v>Vyplň údaj</v>
      </c>
      <c r="G149" s="37"/>
      <c r="H149" s="37"/>
      <c r="I149" s="29" t="s">
        <v>33</v>
      </c>
      <c r="J149" s="33" t="str">
        <f>E24</f>
        <v>KFJ project s.r.o.</v>
      </c>
      <c r="K149" s="37"/>
      <c r="L149" s="60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</row>
    <row r="150" s="2" customFormat="1" ht="10.32" customHeight="1">
      <c r="A150" s="35"/>
      <c r="B150" s="36"/>
      <c r="C150" s="37"/>
      <c r="D150" s="37"/>
      <c r="E150" s="37"/>
      <c r="F150" s="37"/>
      <c r="G150" s="37"/>
      <c r="H150" s="37"/>
      <c r="I150" s="37"/>
      <c r="J150" s="37"/>
      <c r="K150" s="37"/>
      <c r="L150" s="60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</row>
    <row r="151" s="11" customFormat="1" ht="29.28" customHeight="1">
      <c r="A151" s="203"/>
      <c r="B151" s="204"/>
      <c r="C151" s="205" t="s">
        <v>138</v>
      </c>
      <c r="D151" s="206" t="s">
        <v>60</v>
      </c>
      <c r="E151" s="206" t="s">
        <v>56</v>
      </c>
      <c r="F151" s="206" t="s">
        <v>57</v>
      </c>
      <c r="G151" s="206" t="s">
        <v>139</v>
      </c>
      <c r="H151" s="206" t="s">
        <v>140</v>
      </c>
      <c r="I151" s="206" t="s">
        <v>141</v>
      </c>
      <c r="J151" s="207" t="s">
        <v>99</v>
      </c>
      <c r="K151" s="208" t="s">
        <v>142</v>
      </c>
      <c r="L151" s="209"/>
      <c r="M151" s="97" t="s">
        <v>1</v>
      </c>
      <c r="N151" s="98" t="s">
        <v>39</v>
      </c>
      <c r="O151" s="98" t="s">
        <v>143</v>
      </c>
      <c r="P151" s="98" t="s">
        <v>144</v>
      </c>
      <c r="Q151" s="98" t="s">
        <v>145</v>
      </c>
      <c r="R151" s="98" t="s">
        <v>146</v>
      </c>
      <c r="S151" s="98" t="s">
        <v>147</v>
      </c>
      <c r="T151" s="99" t="s">
        <v>148</v>
      </c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</row>
    <row r="152" s="2" customFormat="1" ht="22.8" customHeight="1">
      <c r="A152" s="35"/>
      <c r="B152" s="36"/>
      <c r="C152" s="104" t="s">
        <v>149</v>
      </c>
      <c r="D152" s="37"/>
      <c r="E152" s="37"/>
      <c r="F152" s="37"/>
      <c r="G152" s="37"/>
      <c r="H152" s="37"/>
      <c r="I152" s="37"/>
      <c r="J152" s="210">
        <f>BK152</f>
        <v>0</v>
      </c>
      <c r="K152" s="37"/>
      <c r="L152" s="41"/>
      <c r="M152" s="100"/>
      <c r="N152" s="211"/>
      <c r="O152" s="101"/>
      <c r="P152" s="212">
        <f>P153+P200</f>
        <v>0</v>
      </c>
      <c r="Q152" s="101"/>
      <c r="R152" s="212">
        <f>R153+R200</f>
        <v>21.940282969999995</v>
      </c>
      <c r="S152" s="101"/>
      <c r="T152" s="213">
        <f>T153+T200</f>
        <v>18.87743957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74</v>
      </c>
      <c r="AU152" s="14" t="s">
        <v>101</v>
      </c>
      <c r="BK152" s="214">
        <f>BK153+BK200</f>
        <v>0</v>
      </c>
    </row>
    <row r="153" s="12" customFormat="1" ht="25.92" customHeight="1">
      <c r="A153" s="12"/>
      <c r="B153" s="215"/>
      <c r="C153" s="216"/>
      <c r="D153" s="217" t="s">
        <v>74</v>
      </c>
      <c r="E153" s="218" t="s">
        <v>150</v>
      </c>
      <c r="F153" s="218" t="s">
        <v>151</v>
      </c>
      <c r="G153" s="216"/>
      <c r="H153" s="216"/>
      <c r="I153" s="219"/>
      <c r="J153" s="220">
        <f>BK153</f>
        <v>0</v>
      </c>
      <c r="K153" s="216"/>
      <c r="L153" s="221"/>
      <c r="M153" s="222"/>
      <c r="N153" s="223"/>
      <c r="O153" s="223"/>
      <c r="P153" s="224">
        <f>P154+P158+P164+P179+P192+P198</f>
        <v>0</v>
      </c>
      <c r="Q153" s="223"/>
      <c r="R153" s="224">
        <f>R154+R158+R164+R179+R192+R198</f>
        <v>17.581509059999995</v>
      </c>
      <c r="S153" s="223"/>
      <c r="T153" s="225">
        <f>T154+T158+T164+T179+T192+T198</f>
        <v>15.699876000000002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6" t="s">
        <v>83</v>
      </c>
      <c r="AT153" s="227" t="s">
        <v>74</v>
      </c>
      <c r="AU153" s="227" t="s">
        <v>75</v>
      </c>
      <c r="AY153" s="226" t="s">
        <v>152</v>
      </c>
      <c r="BK153" s="228">
        <f>BK154+BK158+BK164+BK179+BK192+BK198</f>
        <v>0</v>
      </c>
    </row>
    <row r="154" s="12" customFormat="1" ht="22.8" customHeight="1">
      <c r="A154" s="12"/>
      <c r="B154" s="215"/>
      <c r="C154" s="216"/>
      <c r="D154" s="217" t="s">
        <v>74</v>
      </c>
      <c r="E154" s="229" t="s">
        <v>83</v>
      </c>
      <c r="F154" s="229" t="s">
        <v>153</v>
      </c>
      <c r="G154" s="216"/>
      <c r="H154" s="216"/>
      <c r="I154" s="219"/>
      <c r="J154" s="230">
        <f>BK154</f>
        <v>0</v>
      </c>
      <c r="K154" s="216"/>
      <c r="L154" s="221"/>
      <c r="M154" s="222"/>
      <c r="N154" s="223"/>
      <c r="O154" s="223"/>
      <c r="P154" s="224">
        <f>SUM(P155:P157)</f>
        <v>0</v>
      </c>
      <c r="Q154" s="223"/>
      <c r="R154" s="224">
        <f>SUM(R155:R157)</f>
        <v>9.2639999999999993</v>
      </c>
      <c r="S154" s="223"/>
      <c r="T154" s="225">
        <f>SUM(T155:T157)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6" t="s">
        <v>83</v>
      </c>
      <c r="AT154" s="227" t="s">
        <v>74</v>
      </c>
      <c r="AU154" s="227" t="s">
        <v>83</v>
      </c>
      <c r="AY154" s="226" t="s">
        <v>152</v>
      </c>
      <c r="BK154" s="228">
        <f>SUM(BK155:BK157)</f>
        <v>0</v>
      </c>
    </row>
    <row r="155" s="2" customFormat="1" ht="24.15" customHeight="1">
      <c r="A155" s="35"/>
      <c r="B155" s="36"/>
      <c r="C155" s="231" t="s">
        <v>83</v>
      </c>
      <c r="D155" s="231" t="s">
        <v>154</v>
      </c>
      <c r="E155" s="232" t="s">
        <v>155</v>
      </c>
      <c r="F155" s="233" t="s">
        <v>156</v>
      </c>
      <c r="G155" s="234" t="s">
        <v>157</v>
      </c>
      <c r="H155" s="235">
        <v>4.6319999999999997</v>
      </c>
      <c r="I155" s="236"/>
      <c r="J155" s="237">
        <f>ROUND(I155*H155,2)</f>
        <v>0</v>
      </c>
      <c r="K155" s="238"/>
      <c r="L155" s="41"/>
      <c r="M155" s="239" t="s">
        <v>1</v>
      </c>
      <c r="N155" s="240" t="s">
        <v>40</v>
      </c>
      <c r="O155" s="88"/>
      <c r="P155" s="241">
        <f>O155*H155</f>
        <v>0</v>
      </c>
      <c r="Q155" s="241">
        <v>0</v>
      </c>
      <c r="R155" s="241">
        <f>Q155*H155</f>
        <v>0</v>
      </c>
      <c r="S155" s="241">
        <v>0</v>
      </c>
      <c r="T155" s="242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3" t="s">
        <v>158</v>
      </c>
      <c r="AT155" s="243" t="s">
        <v>154</v>
      </c>
      <c r="AU155" s="243" t="s">
        <v>85</v>
      </c>
      <c r="AY155" s="14" t="s">
        <v>152</v>
      </c>
      <c r="BE155" s="244">
        <f>IF(N155="základní",J155,0)</f>
        <v>0</v>
      </c>
      <c r="BF155" s="244">
        <f>IF(N155="snížená",J155,0)</f>
        <v>0</v>
      </c>
      <c r="BG155" s="244">
        <f>IF(N155="zákl. přenesená",J155,0)</f>
        <v>0</v>
      </c>
      <c r="BH155" s="244">
        <f>IF(N155="sníž. přenesená",J155,0)</f>
        <v>0</v>
      </c>
      <c r="BI155" s="244">
        <f>IF(N155="nulová",J155,0)</f>
        <v>0</v>
      </c>
      <c r="BJ155" s="14" t="s">
        <v>83</v>
      </c>
      <c r="BK155" s="244">
        <f>ROUND(I155*H155,2)</f>
        <v>0</v>
      </c>
      <c r="BL155" s="14" t="s">
        <v>158</v>
      </c>
      <c r="BM155" s="243" t="s">
        <v>159</v>
      </c>
    </row>
    <row r="156" s="2" customFormat="1" ht="24.15" customHeight="1">
      <c r="A156" s="35"/>
      <c r="B156" s="36"/>
      <c r="C156" s="231" t="s">
        <v>85</v>
      </c>
      <c r="D156" s="231" t="s">
        <v>154</v>
      </c>
      <c r="E156" s="232" t="s">
        <v>160</v>
      </c>
      <c r="F156" s="233" t="s">
        <v>161</v>
      </c>
      <c r="G156" s="234" t="s">
        <v>157</v>
      </c>
      <c r="H156" s="235">
        <v>4.6319999999999997</v>
      </c>
      <c r="I156" s="236"/>
      <c r="J156" s="237">
        <f>ROUND(I156*H156,2)</f>
        <v>0</v>
      </c>
      <c r="K156" s="238"/>
      <c r="L156" s="41"/>
      <c r="M156" s="239" t="s">
        <v>1</v>
      </c>
      <c r="N156" s="240" t="s">
        <v>40</v>
      </c>
      <c r="O156" s="88"/>
      <c r="P156" s="241">
        <f>O156*H156</f>
        <v>0</v>
      </c>
      <c r="Q156" s="241">
        <v>0</v>
      </c>
      <c r="R156" s="241">
        <f>Q156*H156</f>
        <v>0</v>
      </c>
      <c r="S156" s="241">
        <v>0</v>
      </c>
      <c r="T156" s="242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3" t="s">
        <v>158</v>
      </c>
      <c r="AT156" s="243" t="s">
        <v>154</v>
      </c>
      <c r="AU156" s="243" t="s">
        <v>85</v>
      </c>
      <c r="AY156" s="14" t="s">
        <v>152</v>
      </c>
      <c r="BE156" s="244">
        <f>IF(N156="základní",J156,0)</f>
        <v>0</v>
      </c>
      <c r="BF156" s="244">
        <f>IF(N156="snížená",J156,0)</f>
        <v>0</v>
      </c>
      <c r="BG156" s="244">
        <f>IF(N156="zákl. přenesená",J156,0)</f>
        <v>0</v>
      </c>
      <c r="BH156" s="244">
        <f>IF(N156="sníž. přenesená",J156,0)</f>
        <v>0</v>
      </c>
      <c r="BI156" s="244">
        <f>IF(N156="nulová",J156,0)</f>
        <v>0</v>
      </c>
      <c r="BJ156" s="14" t="s">
        <v>83</v>
      </c>
      <c r="BK156" s="244">
        <f>ROUND(I156*H156,2)</f>
        <v>0</v>
      </c>
      <c r="BL156" s="14" t="s">
        <v>158</v>
      </c>
      <c r="BM156" s="243" t="s">
        <v>162</v>
      </c>
    </row>
    <row r="157" s="2" customFormat="1" ht="16.5" customHeight="1">
      <c r="A157" s="35"/>
      <c r="B157" s="36"/>
      <c r="C157" s="245" t="s">
        <v>163</v>
      </c>
      <c r="D157" s="245" t="s">
        <v>164</v>
      </c>
      <c r="E157" s="246" t="s">
        <v>165</v>
      </c>
      <c r="F157" s="247" t="s">
        <v>166</v>
      </c>
      <c r="G157" s="248" t="s">
        <v>167</v>
      </c>
      <c r="H157" s="249">
        <v>9.2639999999999993</v>
      </c>
      <c r="I157" s="250"/>
      <c r="J157" s="251">
        <f>ROUND(I157*H157,2)</f>
        <v>0</v>
      </c>
      <c r="K157" s="252"/>
      <c r="L157" s="253"/>
      <c r="M157" s="254" t="s">
        <v>1</v>
      </c>
      <c r="N157" s="255" t="s">
        <v>40</v>
      </c>
      <c r="O157" s="88"/>
      <c r="P157" s="241">
        <f>O157*H157</f>
        <v>0</v>
      </c>
      <c r="Q157" s="241">
        <v>1</v>
      </c>
      <c r="R157" s="241">
        <f>Q157*H157</f>
        <v>9.2639999999999993</v>
      </c>
      <c r="S157" s="241">
        <v>0</v>
      </c>
      <c r="T157" s="242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3" t="s">
        <v>168</v>
      </c>
      <c r="AT157" s="243" t="s">
        <v>164</v>
      </c>
      <c r="AU157" s="243" t="s">
        <v>85</v>
      </c>
      <c r="AY157" s="14" t="s">
        <v>152</v>
      </c>
      <c r="BE157" s="244">
        <f>IF(N157="základní",J157,0)</f>
        <v>0</v>
      </c>
      <c r="BF157" s="244">
        <f>IF(N157="snížená",J157,0)</f>
        <v>0</v>
      </c>
      <c r="BG157" s="244">
        <f>IF(N157="zákl. přenesená",J157,0)</f>
        <v>0</v>
      </c>
      <c r="BH157" s="244">
        <f>IF(N157="sníž. přenesená",J157,0)</f>
        <v>0</v>
      </c>
      <c r="BI157" s="244">
        <f>IF(N157="nulová",J157,0)</f>
        <v>0</v>
      </c>
      <c r="BJ157" s="14" t="s">
        <v>83</v>
      </c>
      <c r="BK157" s="244">
        <f>ROUND(I157*H157,2)</f>
        <v>0</v>
      </c>
      <c r="BL157" s="14" t="s">
        <v>158</v>
      </c>
      <c r="BM157" s="243" t="s">
        <v>169</v>
      </c>
    </row>
    <row r="158" s="12" customFormat="1" ht="22.8" customHeight="1">
      <c r="A158" s="12"/>
      <c r="B158" s="215"/>
      <c r="C158" s="216"/>
      <c r="D158" s="217" t="s">
        <v>74</v>
      </c>
      <c r="E158" s="229" t="s">
        <v>163</v>
      </c>
      <c r="F158" s="229" t="s">
        <v>170</v>
      </c>
      <c r="G158" s="216"/>
      <c r="H158" s="216"/>
      <c r="I158" s="219"/>
      <c r="J158" s="230">
        <f>BK158</f>
        <v>0</v>
      </c>
      <c r="K158" s="216"/>
      <c r="L158" s="221"/>
      <c r="M158" s="222"/>
      <c r="N158" s="223"/>
      <c r="O158" s="223"/>
      <c r="P158" s="224">
        <f>SUM(P159:P163)</f>
        <v>0</v>
      </c>
      <c r="Q158" s="223"/>
      <c r="R158" s="224">
        <f>SUM(R159:R163)</f>
        <v>0.83178454000000002</v>
      </c>
      <c r="S158" s="223"/>
      <c r="T158" s="225">
        <f>SUM(T159:T163)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6" t="s">
        <v>83</v>
      </c>
      <c r="AT158" s="227" t="s">
        <v>74</v>
      </c>
      <c r="AU158" s="227" t="s">
        <v>83</v>
      </c>
      <c r="AY158" s="226" t="s">
        <v>152</v>
      </c>
      <c r="BK158" s="228">
        <f>SUM(BK159:BK163)</f>
        <v>0</v>
      </c>
    </row>
    <row r="159" s="2" customFormat="1" ht="33" customHeight="1">
      <c r="A159" s="35"/>
      <c r="B159" s="36"/>
      <c r="C159" s="231" t="s">
        <v>158</v>
      </c>
      <c r="D159" s="231" t="s">
        <v>154</v>
      </c>
      <c r="E159" s="232" t="s">
        <v>171</v>
      </c>
      <c r="F159" s="233" t="s">
        <v>172</v>
      </c>
      <c r="G159" s="234" t="s">
        <v>173</v>
      </c>
      <c r="H159" s="235">
        <v>1</v>
      </c>
      <c r="I159" s="236"/>
      <c r="J159" s="237">
        <f>ROUND(I159*H159,2)</f>
        <v>0</v>
      </c>
      <c r="K159" s="238"/>
      <c r="L159" s="41"/>
      <c r="M159" s="239" t="s">
        <v>1</v>
      </c>
      <c r="N159" s="240" t="s">
        <v>40</v>
      </c>
      <c r="O159" s="88"/>
      <c r="P159" s="241">
        <f>O159*H159</f>
        <v>0</v>
      </c>
      <c r="Q159" s="241">
        <v>0.026280000000000001</v>
      </c>
      <c r="R159" s="241">
        <f>Q159*H159</f>
        <v>0.026280000000000001</v>
      </c>
      <c r="S159" s="241">
        <v>0</v>
      </c>
      <c r="T159" s="242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3" t="s">
        <v>158</v>
      </c>
      <c r="AT159" s="243" t="s">
        <v>154</v>
      </c>
      <c r="AU159" s="243" t="s">
        <v>85</v>
      </c>
      <c r="AY159" s="14" t="s">
        <v>152</v>
      </c>
      <c r="BE159" s="244">
        <f>IF(N159="základní",J159,0)</f>
        <v>0</v>
      </c>
      <c r="BF159" s="244">
        <f>IF(N159="snížená",J159,0)</f>
        <v>0</v>
      </c>
      <c r="BG159" s="244">
        <f>IF(N159="zákl. přenesená",J159,0)</f>
        <v>0</v>
      </c>
      <c r="BH159" s="244">
        <f>IF(N159="sníž. přenesená",J159,0)</f>
        <v>0</v>
      </c>
      <c r="BI159" s="244">
        <f>IF(N159="nulová",J159,0)</f>
        <v>0</v>
      </c>
      <c r="BJ159" s="14" t="s">
        <v>83</v>
      </c>
      <c r="BK159" s="244">
        <f>ROUND(I159*H159,2)</f>
        <v>0</v>
      </c>
      <c r="BL159" s="14" t="s">
        <v>158</v>
      </c>
      <c r="BM159" s="243" t="s">
        <v>174</v>
      </c>
    </row>
    <row r="160" s="2" customFormat="1" ht="24.15" customHeight="1">
      <c r="A160" s="35"/>
      <c r="B160" s="36"/>
      <c r="C160" s="231" t="s">
        <v>175</v>
      </c>
      <c r="D160" s="231" t="s">
        <v>154</v>
      </c>
      <c r="E160" s="232" t="s">
        <v>176</v>
      </c>
      <c r="F160" s="233" t="s">
        <v>177</v>
      </c>
      <c r="G160" s="234" t="s">
        <v>167</v>
      </c>
      <c r="H160" s="235">
        <v>0.019</v>
      </c>
      <c r="I160" s="236"/>
      <c r="J160" s="237">
        <f>ROUND(I160*H160,2)</f>
        <v>0</v>
      </c>
      <c r="K160" s="238"/>
      <c r="L160" s="41"/>
      <c r="M160" s="239" t="s">
        <v>1</v>
      </c>
      <c r="N160" s="240" t="s">
        <v>40</v>
      </c>
      <c r="O160" s="88"/>
      <c r="P160" s="241">
        <f>O160*H160</f>
        <v>0</v>
      </c>
      <c r="Q160" s="241">
        <v>1.0900000000000001</v>
      </c>
      <c r="R160" s="241">
        <f>Q160*H160</f>
        <v>0.020710000000000003</v>
      </c>
      <c r="S160" s="241">
        <v>0</v>
      </c>
      <c r="T160" s="242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3" t="s">
        <v>158</v>
      </c>
      <c r="AT160" s="243" t="s">
        <v>154</v>
      </c>
      <c r="AU160" s="243" t="s">
        <v>85</v>
      </c>
      <c r="AY160" s="14" t="s">
        <v>152</v>
      </c>
      <c r="BE160" s="244">
        <f>IF(N160="základní",J160,0)</f>
        <v>0</v>
      </c>
      <c r="BF160" s="244">
        <f>IF(N160="snížená",J160,0)</f>
        <v>0</v>
      </c>
      <c r="BG160" s="244">
        <f>IF(N160="zákl. přenesená",J160,0)</f>
        <v>0</v>
      </c>
      <c r="BH160" s="244">
        <f>IF(N160="sníž. přenesená",J160,0)</f>
        <v>0</v>
      </c>
      <c r="BI160" s="244">
        <f>IF(N160="nulová",J160,0)</f>
        <v>0</v>
      </c>
      <c r="BJ160" s="14" t="s">
        <v>83</v>
      </c>
      <c r="BK160" s="244">
        <f>ROUND(I160*H160,2)</f>
        <v>0</v>
      </c>
      <c r="BL160" s="14" t="s">
        <v>158</v>
      </c>
      <c r="BM160" s="243" t="s">
        <v>178</v>
      </c>
    </row>
    <row r="161" s="2" customFormat="1" ht="33" customHeight="1">
      <c r="A161" s="35"/>
      <c r="B161" s="36"/>
      <c r="C161" s="231" t="s">
        <v>179</v>
      </c>
      <c r="D161" s="231" t="s">
        <v>154</v>
      </c>
      <c r="E161" s="232" t="s">
        <v>180</v>
      </c>
      <c r="F161" s="233" t="s">
        <v>181</v>
      </c>
      <c r="G161" s="234" t="s">
        <v>182</v>
      </c>
      <c r="H161" s="235">
        <v>0.80800000000000005</v>
      </c>
      <c r="I161" s="236"/>
      <c r="J161" s="237">
        <f>ROUND(I161*H161,2)</f>
        <v>0</v>
      </c>
      <c r="K161" s="238"/>
      <c r="L161" s="41"/>
      <c r="M161" s="239" t="s">
        <v>1</v>
      </c>
      <c r="N161" s="240" t="s">
        <v>40</v>
      </c>
      <c r="O161" s="88"/>
      <c r="P161" s="241">
        <f>O161*H161</f>
        <v>0</v>
      </c>
      <c r="Q161" s="241">
        <v>0.063070000000000001</v>
      </c>
      <c r="R161" s="241">
        <f>Q161*H161</f>
        <v>0.050960560000000002</v>
      </c>
      <c r="S161" s="241">
        <v>0</v>
      </c>
      <c r="T161" s="242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3" t="s">
        <v>158</v>
      </c>
      <c r="AT161" s="243" t="s">
        <v>154</v>
      </c>
      <c r="AU161" s="243" t="s">
        <v>85</v>
      </c>
      <c r="AY161" s="14" t="s">
        <v>152</v>
      </c>
      <c r="BE161" s="244">
        <f>IF(N161="základní",J161,0)</f>
        <v>0</v>
      </c>
      <c r="BF161" s="244">
        <f>IF(N161="snížená",J161,0)</f>
        <v>0</v>
      </c>
      <c r="BG161" s="244">
        <f>IF(N161="zákl. přenesená",J161,0)</f>
        <v>0</v>
      </c>
      <c r="BH161" s="244">
        <f>IF(N161="sníž. přenesená",J161,0)</f>
        <v>0</v>
      </c>
      <c r="BI161" s="244">
        <f>IF(N161="nulová",J161,0)</f>
        <v>0</v>
      </c>
      <c r="BJ161" s="14" t="s">
        <v>83</v>
      </c>
      <c r="BK161" s="244">
        <f>ROUND(I161*H161,2)</f>
        <v>0</v>
      </c>
      <c r="BL161" s="14" t="s">
        <v>158</v>
      </c>
      <c r="BM161" s="243" t="s">
        <v>183</v>
      </c>
    </row>
    <row r="162" s="2" customFormat="1" ht="33" customHeight="1">
      <c r="A162" s="35"/>
      <c r="B162" s="36"/>
      <c r="C162" s="231" t="s">
        <v>184</v>
      </c>
      <c r="D162" s="231" t="s">
        <v>154</v>
      </c>
      <c r="E162" s="232" t="s">
        <v>185</v>
      </c>
      <c r="F162" s="233" t="s">
        <v>186</v>
      </c>
      <c r="G162" s="234" t="s">
        <v>182</v>
      </c>
      <c r="H162" s="235">
        <v>1.4139999999999999</v>
      </c>
      <c r="I162" s="236"/>
      <c r="J162" s="237">
        <f>ROUND(I162*H162,2)</f>
        <v>0</v>
      </c>
      <c r="K162" s="238"/>
      <c r="L162" s="41"/>
      <c r="M162" s="239" t="s">
        <v>1</v>
      </c>
      <c r="N162" s="240" t="s">
        <v>40</v>
      </c>
      <c r="O162" s="88"/>
      <c r="P162" s="241">
        <f>O162*H162</f>
        <v>0</v>
      </c>
      <c r="Q162" s="241">
        <v>0.061969999999999997</v>
      </c>
      <c r="R162" s="241">
        <f>Q162*H162</f>
        <v>0.087625579999999995</v>
      </c>
      <c r="S162" s="241">
        <v>0</v>
      </c>
      <c r="T162" s="242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3" t="s">
        <v>158</v>
      </c>
      <c r="AT162" s="243" t="s">
        <v>154</v>
      </c>
      <c r="AU162" s="243" t="s">
        <v>85</v>
      </c>
      <c r="AY162" s="14" t="s">
        <v>152</v>
      </c>
      <c r="BE162" s="244">
        <f>IF(N162="základní",J162,0)</f>
        <v>0</v>
      </c>
      <c r="BF162" s="244">
        <f>IF(N162="snížená",J162,0)</f>
        <v>0</v>
      </c>
      <c r="BG162" s="244">
        <f>IF(N162="zákl. přenesená",J162,0)</f>
        <v>0</v>
      </c>
      <c r="BH162" s="244">
        <f>IF(N162="sníž. přenesená",J162,0)</f>
        <v>0</v>
      </c>
      <c r="BI162" s="244">
        <f>IF(N162="nulová",J162,0)</f>
        <v>0</v>
      </c>
      <c r="BJ162" s="14" t="s">
        <v>83</v>
      </c>
      <c r="BK162" s="244">
        <f>ROUND(I162*H162,2)</f>
        <v>0</v>
      </c>
      <c r="BL162" s="14" t="s">
        <v>158</v>
      </c>
      <c r="BM162" s="243" t="s">
        <v>187</v>
      </c>
    </row>
    <row r="163" s="2" customFormat="1" ht="24.15" customHeight="1">
      <c r="A163" s="35"/>
      <c r="B163" s="36"/>
      <c r="C163" s="231" t="s">
        <v>168</v>
      </c>
      <c r="D163" s="231" t="s">
        <v>154</v>
      </c>
      <c r="E163" s="232" t="s">
        <v>188</v>
      </c>
      <c r="F163" s="233" t="s">
        <v>189</v>
      </c>
      <c r="G163" s="234" t="s">
        <v>182</v>
      </c>
      <c r="H163" s="235">
        <v>10.470000000000001</v>
      </c>
      <c r="I163" s="236"/>
      <c r="J163" s="237">
        <f>ROUND(I163*H163,2)</f>
        <v>0</v>
      </c>
      <c r="K163" s="238"/>
      <c r="L163" s="41"/>
      <c r="M163" s="239" t="s">
        <v>1</v>
      </c>
      <c r="N163" s="240" t="s">
        <v>40</v>
      </c>
      <c r="O163" s="88"/>
      <c r="P163" s="241">
        <f>O163*H163</f>
        <v>0</v>
      </c>
      <c r="Q163" s="241">
        <v>0.061719999999999997</v>
      </c>
      <c r="R163" s="241">
        <f>Q163*H163</f>
        <v>0.64620840000000002</v>
      </c>
      <c r="S163" s="241">
        <v>0</v>
      </c>
      <c r="T163" s="242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3" t="s">
        <v>158</v>
      </c>
      <c r="AT163" s="243" t="s">
        <v>154</v>
      </c>
      <c r="AU163" s="243" t="s">
        <v>85</v>
      </c>
      <c r="AY163" s="14" t="s">
        <v>152</v>
      </c>
      <c r="BE163" s="244">
        <f>IF(N163="základní",J163,0)</f>
        <v>0</v>
      </c>
      <c r="BF163" s="244">
        <f>IF(N163="snížená",J163,0)</f>
        <v>0</v>
      </c>
      <c r="BG163" s="244">
        <f>IF(N163="zákl. přenesená",J163,0)</f>
        <v>0</v>
      </c>
      <c r="BH163" s="244">
        <f>IF(N163="sníž. přenesená",J163,0)</f>
        <v>0</v>
      </c>
      <c r="BI163" s="244">
        <f>IF(N163="nulová",J163,0)</f>
        <v>0</v>
      </c>
      <c r="BJ163" s="14" t="s">
        <v>83</v>
      </c>
      <c r="BK163" s="244">
        <f>ROUND(I163*H163,2)</f>
        <v>0</v>
      </c>
      <c r="BL163" s="14" t="s">
        <v>158</v>
      </c>
      <c r="BM163" s="243" t="s">
        <v>190</v>
      </c>
    </row>
    <row r="164" s="12" customFormat="1" ht="22.8" customHeight="1">
      <c r="A164" s="12"/>
      <c r="B164" s="215"/>
      <c r="C164" s="216"/>
      <c r="D164" s="217" t="s">
        <v>74</v>
      </c>
      <c r="E164" s="229" t="s">
        <v>179</v>
      </c>
      <c r="F164" s="229" t="s">
        <v>191</v>
      </c>
      <c r="G164" s="216"/>
      <c r="H164" s="216"/>
      <c r="I164" s="219"/>
      <c r="J164" s="230">
        <f>BK164</f>
        <v>0</v>
      </c>
      <c r="K164" s="216"/>
      <c r="L164" s="221"/>
      <c r="M164" s="222"/>
      <c r="N164" s="223"/>
      <c r="O164" s="223"/>
      <c r="P164" s="224">
        <f>SUM(P165:P178)</f>
        <v>0</v>
      </c>
      <c r="Q164" s="223"/>
      <c r="R164" s="224">
        <f>SUM(R165:R178)</f>
        <v>7.440328319999999</v>
      </c>
      <c r="S164" s="223"/>
      <c r="T164" s="225">
        <f>SUM(T165:T178)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26" t="s">
        <v>83</v>
      </c>
      <c r="AT164" s="227" t="s">
        <v>74</v>
      </c>
      <c r="AU164" s="227" t="s">
        <v>83</v>
      </c>
      <c r="AY164" s="226" t="s">
        <v>152</v>
      </c>
      <c r="BK164" s="228">
        <f>SUM(BK165:BK178)</f>
        <v>0</v>
      </c>
    </row>
    <row r="165" s="2" customFormat="1" ht="24.15" customHeight="1">
      <c r="A165" s="35"/>
      <c r="B165" s="36"/>
      <c r="C165" s="231" t="s">
        <v>192</v>
      </c>
      <c r="D165" s="231" t="s">
        <v>154</v>
      </c>
      <c r="E165" s="232" t="s">
        <v>193</v>
      </c>
      <c r="F165" s="233" t="s">
        <v>194</v>
      </c>
      <c r="G165" s="234" t="s">
        <v>182</v>
      </c>
      <c r="H165" s="235">
        <v>274.21499999999997</v>
      </c>
      <c r="I165" s="236"/>
      <c r="J165" s="237">
        <f>ROUND(I165*H165,2)</f>
        <v>0</v>
      </c>
      <c r="K165" s="238"/>
      <c r="L165" s="41"/>
      <c r="M165" s="239" t="s">
        <v>1</v>
      </c>
      <c r="N165" s="240" t="s">
        <v>40</v>
      </c>
      <c r="O165" s="88"/>
      <c r="P165" s="241">
        <f>O165*H165</f>
        <v>0</v>
      </c>
      <c r="Q165" s="241">
        <v>0.00025999999999999998</v>
      </c>
      <c r="R165" s="241">
        <f>Q165*H165</f>
        <v>0.071295899999999982</v>
      </c>
      <c r="S165" s="241">
        <v>0</v>
      </c>
      <c r="T165" s="242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3" t="s">
        <v>158</v>
      </c>
      <c r="AT165" s="243" t="s">
        <v>154</v>
      </c>
      <c r="AU165" s="243" t="s">
        <v>85</v>
      </c>
      <c r="AY165" s="14" t="s">
        <v>152</v>
      </c>
      <c r="BE165" s="244">
        <f>IF(N165="základní",J165,0)</f>
        <v>0</v>
      </c>
      <c r="BF165" s="244">
        <f>IF(N165="snížená",J165,0)</f>
        <v>0</v>
      </c>
      <c r="BG165" s="244">
        <f>IF(N165="zákl. přenesená",J165,0)</f>
        <v>0</v>
      </c>
      <c r="BH165" s="244">
        <f>IF(N165="sníž. přenesená",J165,0)</f>
        <v>0</v>
      </c>
      <c r="BI165" s="244">
        <f>IF(N165="nulová",J165,0)</f>
        <v>0</v>
      </c>
      <c r="BJ165" s="14" t="s">
        <v>83</v>
      </c>
      <c r="BK165" s="244">
        <f>ROUND(I165*H165,2)</f>
        <v>0</v>
      </c>
      <c r="BL165" s="14" t="s">
        <v>158</v>
      </c>
      <c r="BM165" s="243" t="s">
        <v>195</v>
      </c>
    </row>
    <row r="166" s="2" customFormat="1" ht="21.75" customHeight="1">
      <c r="A166" s="35"/>
      <c r="B166" s="36"/>
      <c r="C166" s="231" t="s">
        <v>196</v>
      </c>
      <c r="D166" s="231" t="s">
        <v>154</v>
      </c>
      <c r="E166" s="232" t="s">
        <v>197</v>
      </c>
      <c r="F166" s="233" t="s">
        <v>198</v>
      </c>
      <c r="G166" s="234" t="s">
        <v>182</v>
      </c>
      <c r="H166" s="235">
        <v>3.5</v>
      </c>
      <c r="I166" s="236"/>
      <c r="J166" s="237">
        <f>ROUND(I166*H166,2)</f>
        <v>0</v>
      </c>
      <c r="K166" s="238"/>
      <c r="L166" s="41"/>
      <c r="M166" s="239" t="s">
        <v>1</v>
      </c>
      <c r="N166" s="240" t="s">
        <v>40</v>
      </c>
      <c r="O166" s="88"/>
      <c r="P166" s="241">
        <f>O166*H166</f>
        <v>0</v>
      </c>
      <c r="Q166" s="241">
        <v>0.056000000000000001</v>
      </c>
      <c r="R166" s="241">
        <f>Q166*H166</f>
        <v>0.19600000000000001</v>
      </c>
      <c r="S166" s="241">
        <v>0</v>
      </c>
      <c r="T166" s="242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3" t="s">
        <v>158</v>
      </c>
      <c r="AT166" s="243" t="s">
        <v>154</v>
      </c>
      <c r="AU166" s="243" t="s">
        <v>85</v>
      </c>
      <c r="AY166" s="14" t="s">
        <v>152</v>
      </c>
      <c r="BE166" s="244">
        <f>IF(N166="základní",J166,0)</f>
        <v>0</v>
      </c>
      <c r="BF166" s="244">
        <f>IF(N166="snížená",J166,0)</f>
        <v>0</v>
      </c>
      <c r="BG166" s="244">
        <f>IF(N166="zákl. přenesená",J166,0)</f>
        <v>0</v>
      </c>
      <c r="BH166" s="244">
        <f>IF(N166="sníž. přenesená",J166,0)</f>
        <v>0</v>
      </c>
      <c r="BI166" s="244">
        <f>IF(N166="nulová",J166,0)</f>
        <v>0</v>
      </c>
      <c r="BJ166" s="14" t="s">
        <v>83</v>
      </c>
      <c r="BK166" s="244">
        <f>ROUND(I166*H166,2)</f>
        <v>0</v>
      </c>
      <c r="BL166" s="14" t="s">
        <v>158</v>
      </c>
      <c r="BM166" s="243" t="s">
        <v>199</v>
      </c>
    </row>
    <row r="167" s="2" customFormat="1" ht="24.15" customHeight="1">
      <c r="A167" s="35"/>
      <c r="B167" s="36"/>
      <c r="C167" s="231" t="s">
        <v>200</v>
      </c>
      <c r="D167" s="231" t="s">
        <v>154</v>
      </c>
      <c r="E167" s="232" t="s">
        <v>201</v>
      </c>
      <c r="F167" s="233" t="s">
        <v>202</v>
      </c>
      <c r="G167" s="234" t="s">
        <v>182</v>
      </c>
      <c r="H167" s="235">
        <v>274.21499999999997</v>
      </c>
      <c r="I167" s="236"/>
      <c r="J167" s="237">
        <f>ROUND(I167*H167,2)</f>
        <v>0</v>
      </c>
      <c r="K167" s="238"/>
      <c r="L167" s="41"/>
      <c r="M167" s="239" t="s">
        <v>1</v>
      </c>
      <c r="N167" s="240" t="s">
        <v>40</v>
      </c>
      <c r="O167" s="88"/>
      <c r="P167" s="241">
        <f>O167*H167</f>
        <v>0</v>
      </c>
      <c r="Q167" s="241">
        <v>0.0043800000000000002</v>
      </c>
      <c r="R167" s="241">
        <f>Q167*H167</f>
        <v>1.2010616999999999</v>
      </c>
      <c r="S167" s="241">
        <v>0</v>
      </c>
      <c r="T167" s="242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3" t="s">
        <v>158</v>
      </c>
      <c r="AT167" s="243" t="s">
        <v>154</v>
      </c>
      <c r="AU167" s="243" t="s">
        <v>85</v>
      </c>
      <c r="AY167" s="14" t="s">
        <v>152</v>
      </c>
      <c r="BE167" s="244">
        <f>IF(N167="základní",J167,0)</f>
        <v>0</v>
      </c>
      <c r="BF167" s="244">
        <f>IF(N167="snížená",J167,0)</f>
        <v>0</v>
      </c>
      <c r="BG167" s="244">
        <f>IF(N167="zákl. přenesená",J167,0)</f>
        <v>0</v>
      </c>
      <c r="BH167" s="244">
        <f>IF(N167="sníž. přenesená",J167,0)</f>
        <v>0</v>
      </c>
      <c r="BI167" s="244">
        <f>IF(N167="nulová",J167,0)</f>
        <v>0</v>
      </c>
      <c r="BJ167" s="14" t="s">
        <v>83</v>
      </c>
      <c r="BK167" s="244">
        <f>ROUND(I167*H167,2)</f>
        <v>0</v>
      </c>
      <c r="BL167" s="14" t="s">
        <v>158</v>
      </c>
      <c r="BM167" s="243" t="s">
        <v>203</v>
      </c>
    </row>
    <row r="168" s="2" customFormat="1" ht="24.15" customHeight="1">
      <c r="A168" s="35"/>
      <c r="B168" s="36"/>
      <c r="C168" s="231" t="s">
        <v>204</v>
      </c>
      <c r="D168" s="231" t="s">
        <v>154</v>
      </c>
      <c r="E168" s="232" t="s">
        <v>205</v>
      </c>
      <c r="F168" s="233" t="s">
        <v>206</v>
      </c>
      <c r="G168" s="234" t="s">
        <v>182</v>
      </c>
      <c r="H168" s="235">
        <v>274.21499999999997</v>
      </c>
      <c r="I168" s="236"/>
      <c r="J168" s="237">
        <f>ROUND(I168*H168,2)</f>
        <v>0</v>
      </c>
      <c r="K168" s="238"/>
      <c r="L168" s="41"/>
      <c r="M168" s="239" t="s">
        <v>1</v>
      </c>
      <c r="N168" s="240" t="s">
        <v>40</v>
      </c>
      <c r="O168" s="88"/>
      <c r="P168" s="241">
        <f>O168*H168</f>
        <v>0</v>
      </c>
      <c r="Q168" s="241">
        <v>0.0030000000000000001</v>
      </c>
      <c r="R168" s="241">
        <f>Q168*H168</f>
        <v>0.82264499999999996</v>
      </c>
      <c r="S168" s="241">
        <v>0</v>
      </c>
      <c r="T168" s="242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3" t="s">
        <v>158</v>
      </c>
      <c r="AT168" s="243" t="s">
        <v>154</v>
      </c>
      <c r="AU168" s="243" t="s">
        <v>85</v>
      </c>
      <c r="AY168" s="14" t="s">
        <v>152</v>
      </c>
      <c r="BE168" s="244">
        <f>IF(N168="základní",J168,0)</f>
        <v>0</v>
      </c>
      <c r="BF168" s="244">
        <f>IF(N168="snížená",J168,0)</f>
        <v>0</v>
      </c>
      <c r="BG168" s="244">
        <f>IF(N168="zákl. přenesená",J168,0)</f>
        <v>0</v>
      </c>
      <c r="BH168" s="244">
        <f>IF(N168="sníž. přenesená",J168,0)</f>
        <v>0</v>
      </c>
      <c r="BI168" s="244">
        <f>IF(N168="nulová",J168,0)</f>
        <v>0</v>
      </c>
      <c r="BJ168" s="14" t="s">
        <v>83</v>
      </c>
      <c r="BK168" s="244">
        <f>ROUND(I168*H168,2)</f>
        <v>0</v>
      </c>
      <c r="BL168" s="14" t="s">
        <v>158</v>
      </c>
      <c r="BM168" s="243" t="s">
        <v>207</v>
      </c>
    </row>
    <row r="169" s="2" customFormat="1" ht="24.15" customHeight="1">
      <c r="A169" s="35"/>
      <c r="B169" s="36"/>
      <c r="C169" s="231" t="s">
        <v>208</v>
      </c>
      <c r="D169" s="231" t="s">
        <v>154</v>
      </c>
      <c r="E169" s="232" t="s">
        <v>209</v>
      </c>
      <c r="F169" s="233" t="s">
        <v>210</v>
      </c>
      <c r="G169" s="234" t="s">
        <v>211</v>
      </c>
      <c r="H169" s="235">
        <v>40.32</v>
      </c>
      <c r="I169" s="236"/>
      <c r="J169" s="237">
        <f>ROUND(I169*H169,2)</f>
        <v>0</v>
      </c>
      <c r="K169" s="238"/>
      <c r="L169" s="41"/>
      <c r="M169" s="239" t="s">
        <v>1</v>
      </c>
      <c r="N169" s="240" t="s">
        <v>40</v>
      </c>
      <c r="O169" s="88"/>
      <c r="P169" s="241">
        <f>O169*H169</f>
        <v>0</v>
      </c>
      <c r="Q169" s="241">
        <v>0.0015</v>
      </c>
      <c r="R169" s="241">
        <f>Q169*H169</f>
        <v>0.060479999999999999</v>
      </c>
      <c r="S169" s="241">
        <v>0</v>
      </c>
      <c r="T169" s="242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3" t="s">
        <v>158</v>
      </c>
      <c r="AT169" s="243" t="s">
        <v>154</v>
      </c>
      <c r="AU169" s="243" t="s">
        <v>85</v>
      </c>
      <c r="AY169" s="14" t="s">
        <v>152</v>
      </c>
      <c r="BE169" s="244">
        <f>IF(N169="základní",J169,0)</f>
        <v>0</v>
      </c>
      <c r="BF169" s="244">
        <f>IF(N169="snížená",J169,0)</f>
        <v>0</v>
      </c>
      <c r="BG169" s="244">
        <f>IF(N169="zákl. přenesená",J169,0)</f>
        <v>0</v>
      </c>
      <c r="BH169" s="244">
        <f>IF(N169="sníž. přenesená",J169,0)</f>
        <v>0</v>
      </c>
      <c r="BI169" s="244">
        <f>IF(N169="nulová",J169,0)</f>
        <v>0</v>
      </c>
      <c r="BJ169" s="14" t="s">
        <v>83</v>
      </c>
      <c r="BK169" s="244">
        <f>ROUND(I169*H169,2)</f>
        <v>0</v>
      </c>
      <c r="BL169" s="14" t="s">
        <v>158</v>
      </c>
      <c r="BM169" s="243" t="s">
        <v>212</v>
      </c>
    </row>
    <row r="170" s="2" customFormat="1" ht="24.15" customHeight="1">
      <c r="A170" s="35"/>
      <c r="B170" s="36"/>
      <c r="C170" s="231" t="s">
        <v>213</v>
      </c>
      <c r="D170" s="231" t="s">
        <v>154</v>
      </c>
      <c r="E170" s="232" t="s">
        <v>214</v>
      </c>
      <c r="F170" s="233" t="s">
        <v>215</v>
      </c>
      <c r="G170" s="234" t="s">
        <v>182</v>
      </c>
      <c r="H170" s="235">
        <v>18.899999999999999</v>
      </c>
      <c r="I170" s="236"/>
      <c r="J170" s="237">
        <f>ROUND(I170*H170,2)</f>
        <v>0</v>
      </c>
      <c r="K170" s="238"/>
      <c r="L170" s="41"/>
      <c r="M170" s="239" t="s">
        <v>1</v>
      </c>
      <c r="N170" s="240" t="s">
        <v>40</v>
      </c>
      <c r="O170" s="88"/>
      <c r="P170" s="241">
        <f>O170*H170</f>
        <v>0</v>
      </c>
      <c r="Q170" s="241">
        <v>0</v>
      </c>
      <c r="R170" s="241">
        <f>Q170*H170</f>
        <v>0</v>
      </c>
      <c r="S170" s="241">
        <v>0</v>
      </c>
      <c r="T170" s="242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3" t="s">
        <v>158</v>
      </c>
      <c r="AT170" s="243" t="s">
        <v>154</v>
      </c>
      <c r="AU170" s="243" t="s">
        <v>85</v>
      </c>
      <c r="AY170" s="14" t="s">
        <v>152</v>
      </c>
      <c r="BE170" s="244">
        <f>IF(N170="základní",J170,0)</f>
        <v>0</v>
      </c>
      <c r="BF170" s="244">
        <f>IF(N170="snížená",J170,0)</f>
        <v>0</v>
      </c>
      <c r="BG170" s="244">
        <f>IF(N170="zákl. přenesená",J170,0)</f>
        <v>0</v>
      </c>
      <c r="BH170" s="244">
        <f>IF(N170="sníž. přenesená",J170,0)</f>
        <v>0</v>
      </c>
      <c r="BI170" s="244">
        <f>IF(N170="nulová",J170,0)</f>
        <v>0</v>
      </c>
      <c r="BJ170" s="14" t="s">
        <v>83</v>
      </c>
      <c r="BK170" s="244">
        <f>ROUND(I170*H170,2)</f>
        <v>0</v>
      </c>
      <c r="BL170" s="14" t="s">
        <v>158</v>
      </c>
      <c r="BM170" s="243" t="s">
        <v>216</v>
      </c>
    </row>
    <row r="171" s="2" customFormat="1" ht="24.15" customHeight="1">
      <c r="A171" s="35"/>
      <c r="B171" s="36"/>
      <c r="C171" s="231" t="s">
        <v>8</v>
      </c>
      <c r="D171" s="231" t="s">
        <v>154</v>
      </c>
      <c r="E171" s="232" t="s">
        <v>217</v>
      </c>
      <c r="F171" s="233" t="s">
        <v>218</v>
      </c>
      <c r="G171" s="234" t="s">
        <v>157</v>
      </c>
      <c r="H171" s="235">
        <v>1.986</v>
      </c>
      <c r="I171" s="236"/>
      <c r="J171" s="237">
        <f>ROUND(I171*H171,2)</f>
        <v>0</v>
      </c>
      <c r="K171" s="238"/>
      <c r="L171" s="41"/>
      <c r="M171" s="239" t="s">
        <v>1</v>
      </c>
      <c r="N171" s="240" t="s">
        <v>40</v>
      </c>
      <c r="O171" s="88"/>
      <c r="P171" s="241">
        <f>O171*H171</f>
        <v>0</v>
      </c>
      <c r="Q171" s="241">
        <v>2.3010199999999998</v>
      </c>
      <c r="R171" s="241">
        <f>Q171*H171</f>
        <v>4.5698257199999999</v>
      </c>
      <c r="S171" s="241">
        <v>0</v>
      </c>
      <c r="T171" s="242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3" t="s">
        <v>158</v>
      </c>
      <c r="AT171" s="243" t="s">
        <v>154</v>
      </c>
      <c r="AU171" s="243" t="s">
        <v>85</v>
      </c>
      <c r="AY171" s="14" t="s">
        <v>152</v>
      </c>
      <c r="BE171" s="244">
        <f>IF(N171="základní",J171,0)</f>
        <v>0</v>
      </c>
      <c r="BF171" s="244">
        <f>IF(N171="snížená",J171,0)</f>
        <v>0</v>
      </c>
      <c r="BG171" s="244">
        <f>IF(N171="zákl. přenesená",J171,0)</f>
        <v>0</v>
      </c>
      <c r="BH171" s="244">
        <f>IF(N171="sníž. přenesená",J171,0)</f>
        <v>0</v>
      </c>
      <c r="BI171" s="244">
        <f>IF(N171="nulová",J171,0)</f>
        <v>0</v>
      </c>
      <c r="BJ171" s="14" t="s">
        <v>83</v>
      </c>
      <c r="BK171" s="244">
        <f>ROUND(I171*H171,2)</f>
        <v>0</v>
      </c>
      <c r="BL171" s="14" t="s">
        <v>158</v>
      </c>
      <c r="BM171" s="243" t="s">
        <v>219</v>
      </c>
    </row>
    <row r="172" s="2" customFormat="1" ht="24.15" customHeight="1">
      <c r="A172" s="35"/>
      <c r="B172" s="36"/>
      <c r="C172" s="231" t="s">
        <v>220</v>
      </c>
      <c r="D172" s="231" t="s">
        <v>154</v>
      </c>
      <c r="E172" s="232" t="s">
        <v>221</v>
      </c>
      <c r="F172" s="233" t="s">
        <v>222</v>
      </c>
      <c r="G172" s="234" t="s">
        <v>173</v>
      </c>
      <c r="H172" s="235">
        <v>5</v>
      </c>
      <c r="I172" s="236"/>
      <c r="J172" s="237">
        <f>ROUND(I172*H172,2)</f>
        <v>0</v>
      </c>
      <c r="K172" s="238"/>
      <c r="L172" s="41"/>
      <c r="M172" s="239" t="s">
        <v>1</v>
      </c>
      <c r="N172" s="240" t="s">
        <v>40</v>
      </c>
      <c r="O172" s="88"/>
      <c r="P172" s="241">
        <f>O172*H172</f>
        <v>0</v>
      </c>
      <c r="Q172" s="241">
        <v>0.00048000000000000001</v>
      </c>
      <c r="R172" s="241">
        <f>Q172*H172</f>
        <v>0.0024000000000000002</v>
      </c>
      <c r="S172" s="241">
        <v>0</v>
      </c>
      <c r="T172" s="242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3" t="s">
        <v>158</v>
      </c>
      <c r="AT172" s="243" t="s">
        <v>154</v>
      </c>
      <c r="AU172" s="243" t="s">
        <v>85</v>
      </c>
      <c r="AY172" s="14" t="s">
        <v>152</v>
      </c>
      <c r="BE172" s="244">
        <f>IF(N172="základní",J172,0)</f>
        <v>0</v>
      </c>
      <c r="BF172" s="244">
        <f>IF(N172="snížená",J172,0)</f>
        <v>0</v>
      </c>
      <c r="BG172" s="244">
        <f>IF(N172="zákl. přenesená",J172,0)</f>
        <v>0</v>
      </c>
      <c r="BH172" s="244">
        <f>IF(N172="sníž. přenesená",J172,0)</f>
        <v>0</v>
      </c>
      <c r="BI172" s="244">
        <f>IF(N172="nulová",J172,0)</f>
        <v>0</v>
      </c>
      <c r="BJ172" s="14" t="s">
        <v>83</v>
      </c>
      <c r="BK172" s="244">
        <f>ROUND(I172*H172,2)</f>
        <v>0</v>
      </c>
      <c r="BL172" s="14" t="s">
        <v>158</v>
      </c>
      <c r="BM172" s="243" t="s">
        <v>223</v>
      </c>
    </row>
    <row r="173" s="2" customFormat="1" ht="24.15" customHeight="1">
      <c r="A173" s="35"/>
      <c r="B173" s="36"/>
      <c r="C173" s="245" t="s">
        <v>224</v>
      </c>
      <c r="D173" s="245" t="s">
        <v>164</v>
      </c>
      <c r="E173" s="246" t="s">
        <v>225</v>
      </c>
      <c r="F173" s="247" t="s">
        <v>226</v>
      </c>
      <c r="G173" s="248" t="s">
        <v>173</v>
      </c>
      <c r="H173" s="249">
        <v>1</v>
      </c>
      <c r="I173" s="250"/>
      <c r="J173" s="251">
        <f>ROUND(I173*H173,2)</f>
        <v>0</v>
      </c>
      <c r="K173" s="252"/>
      <c r="L173" s="253"/>
      <c r="M173" s="254" t="s">
        <v>1</v>
      </c>
      <c r="N173" s="255" t="s">
        <v>40</v>
      </c>
      <c r="O173" s="88"/>
      <c r="P173" s="241">
        <f>O173*H173</f>
        <v>0</v>
      </c>
      <c r="Q173" s="241">
        <v>0.01201</v>
      </c>
      <c r="R173" s="241">
        <f>Q173*H173</f>
        <v>0.01201</v>
      </c>
      <c r="S173" s="241">
        <v>0</v>
      </c>
      <c r="T173" s="242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43" t="s">
        <v>168</v>
      </c>
      <c r="AT173" s="243" t="s">
        <v>164</v>
      </c>
      <c r="AU173" s="243" t="s">
        <v>85</v>
      </c>
      <c r="AY173" s="14" t="s">
        <v>152</v>
      </c>
      <c r="BE173" s="244">
        <f>IF(N173="základní",J173,0)</f>
        <v>0</v>
      </c>
      <c r="BF173" s="244">
        <f>IF(N173="snížená",J173,0)</f>
        <v>0</v>
      </c>
      <c r="BG173" s="244">
        <f>IF(N173="zákl. přenesená",J173,0)</f>
        <v>0</v>
      </c>
      <c r="BH173" s="244">
        <f>IF(N173="sníž. přenesená",J173,0)</f>
        <v>0</v>
      </c>
      <c r="BI173" s="244">
        <f>IF(N173="nulová",J173,0)</f>
        <v>0</v>
      </c>
      <c r="BJ173" s="14" t="s">
        <v>83</v>
      </c>
      <c r="BK173" s="244">
        <f>ROUND(I173*H173,2)</f>
        <v>0</v>
      </c>
      <c r="BL173" s="14" t="s">
        <v>158</v>
      </c>
      <c r="BM173" s="243" t="s">
        <v>227</v>
      </c>
    </row>
    <row r="174" s="2" customFormat="1" ht="24.15" customHeight="1">
      <c r="A174" s="35"/>
      <c r="B174" s="36"/>
      <c r="C174" s="245" t="s">
        <v>228</v>
      </c>
      <c r="D174" s="245" t="s">
        <v>164</v>
      </c>
      <c r="E174" s="246" t="s">
        <v>229</v>
      </c>
      <c r="F174" s="247" t="s">
        <v>230</v>
      </c>
      <c r="G174" s="248" t="s">
        <v>173</v>
      </c>
      <c r="H174" s="249">
        <v>2</v>
      </c>
      <c r="I174" s="250"/>
      <c r="J174" s="251">
        <f>ROUND(I174*H174,2)</f>
        <v>0</v>
      </c>
      <c r="K174" s="252"/>
      <c r="L174" s="253"/>
      <c r="M174" s="254" t="s">
        <v>1</v>
      </c>
      <c r="N174" s="255" t="s">
        <v>40</v>
      </c>
      <c r="O174" s="88"/>
      <c r="P174" s="241">
        <f>O174*H174</f>
        <v>0</v>
      </c>
      <c r="Q174" s="241">
        <v>0.012489999999999999</v>
      </c>
      <c r="R174" s="241">
        <f>Q174*H174</f>
        <v>0.024979999999999999</v>
      </c>
      <c r="S174" s="241">
        <v>0</v>
      </c>
      <c r="T174" s="24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3" t="s">
        <v>168</v>
      </c>
      <c r="AT174" s="243" t="s">
        <v>164</v>
      </c>
      <c r="AU174" s="243" t="s">
        <v>85</v>
      </c>
      <c r="AY174" s="14" t="s">
        <v>152</v>
      </c>
      <c r="BE174" s="244">
        <f>IF(N174="základní",J174,0)</f>
        <v>0</v>
      </c>
      <c r="BF174" s="244">
        <f>IF(N174="snížená",J174,0)</f>
        <v>0</v>
      </c>
      <c r="BG174" s="244">
        <f>IF(N174="zákl. přenesená",J174,0)</f>
        <v>0</v>
      </c>
      <c r="BH174" s="244">
        <f>IF(N174="sníž. přenesená",J174,0)</f>
        <v>0</v>
      </c>
      <c r="BI174" s="244">
        <f>IF(N174="nulová",J174,0)</f>
        <v>0</v>
      </c>
      <c r="BJ174" s="14" t="s">
        <v>83</v>
      </c>
      <c r="BK174" s="244">
        <f>ROUND(I174*H174,2)</f>
        <v>0</v>
      </c>
      <c r="BL174" s="14" t="s">
        <v>158</v>
      </c>
      <c r="BM174" s="243" t="s">
        <v>231</v>
      </c>
    </row>
    <row r="175" s="2" customFormat="1" ht="24.15" customHeight="1">
      <c r="A175" s="35"/>
      <c r="B175" s="36"/>
      <c r="C175" s="245" t="s">
        <v>232</v>
      </c>
      <c r="D175" s="245" t="s">
        <v>164</v>
      </c>
      <c r="E175" s="246" t="s">
        <v>233</v>
      </c>
      <c r="F175" s="247" t="s">
        <v>234</v>
      </c>
      <c r="G175" s="248" t="s">
        <v>173</v>
      </c>
      <c r="H175" s="249">
        <v>2</v>
      </c>
      <c r="I175" s="250"/>
      <c r="J175" s="251">
        <f>ROUND(I175*H175,2)</f>
        <v>0</v>
      </c>
      <c r="K175" s="252"/>
      <c r="L175" s="253"/>
      <c r="M175" s="254" t="s">
        <v>1</v>
      </c>
      <c r="N175" s="255" t="s">
        <v>40</v>
      </c>
      <c r="O175" s="88"/>
      <c r="P175" s="241">
        <f>O175*H175</f>
        <v>0</v>
      </c>
      <c r="Q175" s="241">
        <v>0.01272</v>
      </c>
      <c r="R175" s="241">
        <f>Q175*H175</f>
        <v>0.025440000000000001</v>
      </c>
      <c r="S175" s="241">
        <v>0</v>
      </c>
      <c r="T175" s="242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3" t="s">
        <v>168</v>
      </c>
      <c r="AT175" s="243" t="s">
        <v>164</v>
      </c>
      <c r="AU175" s="243" t="s">
        <v>85</v>
      </c>
      <c r="AY175" s="14" t="s">
        <v>152</v>
      </c>
      <c r="BE175" s="244">
        <f>IF(N175="základní",J175,0)</f>
        <v>0</v>
      </c>
      <c r="BF175" s="244">
        <f>IF(N175="snížená",J175,0)</f>
        <v>0</v>
      </c>
      <c r="BG175" s="244">
        <f>IF(N175="zákl. přenesená",J175,0)</f>
        <v>0</v>
      </c>
      <c r="BH175" s="244">
        <f>IF(N175="sníž. přenesená",J175,0)</f>
        <v>0</v>
      </c>
      <c r="BI175" s="244">
        <f>IF(N175="nulová",J175,0)</f>
        <v>0</v>
      </c>
      <c r="BJ175" s="14" t="s">
        <v>83</v>
      </c>
      <c r="BK175" s="244">
        <f>ROUND(I175*H175,2)</f>
        <v>0</v>
      </c>
      <c r="BL175" s="14" t="s">
        <v>158</v>
      </c>
      <c r="BM175" s="243" t="s">
        <v>235</v>
      </c>
    </row>
    <row r="176" s="2" customFormat="1" ht="24.15" customHeight="1">
      <c r="A176" s="35"/>
      <c r="B176" s="36"/>
      <c r="C176" s="231" t="s">
        <v>236</v>
      </c>
      <c r="D176" s="231" t="s">
        <v>154</v>
      </c>
      <c r="E176" s="232" t="s">
        <v>237</v>
      </c>
      <c r="F176" s="233" t="s">
        <v>238</v>
      </c>
      <c r="G176" s="234" t="s">
        <v>173</v>
      </c>
      <c r="H176" s="235">
        <v>1</v>
      </c>
      <c r="I176" s="236"/>
      <c r="J176" s="237">
        <f>ROUND(I176*H176,2)</f>
        <v>0</v>
      </c>
      <c r="K176" s="238"/>
      <c r="L176" s="41"/>
      <c r="M176" s="239" t="s">
        <v>1</v>
      </c>
      <c r="N176" s="240" t="s">
        <v>40</v>
      </c>
      <c r="O176" s="88"/>
      <c r="P176" s="241">
        <f>O176*H176</f>
        <v>0</v>
      </c>
      <c r="Q176" s="241">
        <v>0.44169999999999998</v>
      </c>
      <c r="R176" s="241">
        <f>Q176*H176</f>
        <v>0.44169999999999998</v>
      </c>
      <c r="S176" s="241">
        <v>0</v>
      </c>
      <c r="T176" s="242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3" t="s">
        <v>158</v>
      </c>
      <c r="AT176" s="243" t="s">
        <v>154</v>
      </c>
      <c r="AU176" s="243" t="s">
        <v>85</v>
      </c>
      <c r="AY176" s="14" t="s">
        <v>152</v>
      </c>
      <c r="BE176" s="244">
        <f>IF(N176="základní",J176,0)</f>
        <v>0</v>
      </c>
      <c r="BF176" s="244">
        <f>IF(N176="snížená",J176,0)</f>
        <v>0</v>
      </c>
      <c r="BG176" s="244">
        <f>IF(N176="zákl. přenesená",J176,0)</f>
        <v>0</v>
      </c>
      <c r="BH176" s="244">
        <f>IF(N176="sníž. přenesená",J176,0)</f>
        <v>0</v>
      </c>
      <c r="BI176" s="244">
        <f>IF(N176="nulová",J176,0)</f>
        <v>0</v>
      </c>
      <c r="BJ176" s="14" t="s">
        <v>83</v>
      </c>
      <c r="BK176" s="244">
        <f>ROUND(I176*H176,2)</f>
        <v>0</v>
      </c>
      <c r="BL176" s="14" t="s">
        <v>158</v>
      </c>
      <c r="BM176" s="243" t="s">
        <v>239</v>
      </c>
    </row>
    <row r="177" s="2" customFormat="1" ht="37.8" customHeight="1">
      <c r="A177" s="35"/>
      <c r="B177" s="36"/>
      <c r="C177" s="245" t="s">
        <v>7</v>
      </c>
      <c r="D177" s="245" t="s">
        <v>164</v>
      </c>
      <c r="E177" s="246" t="s">
        <v>240</v>
      </c>
      <c r="F177" s="247" t="s">
        <v>241</v>
      </c>
      <c r="G177" s="248" t="s">
        <v>173</v>
      </c>
      <c r="H177" s="249">
        <v>1</v>
      </c>
      <c r="I177" s="250"/>
      <c r="J177" s="251">
        <f>ROUND(I177*H177,2)</f>
        <v>0</v>
      </c>
      <c r="K177" s="252"/>
      <c r="L177" s="253"/>
      <c r="M177" s="254" t="s">
        <v>1</v>
      </c>
      <c r="N177" s="255" t="s">
        <v>40</v>
      </c>
      <c r="O177" s="88"/>
      <c r="P177" s="241">
        <f>O177*H177</f>
        <v>0</v>
      </c>
      <c r="Q177" s="241">
        <v>0.012489999999999999</v>
      </c>
      <c r="R177" s="241">
        <f>Q177*H177</f>
        <v>0.012489999999999999</v>
      </c>
      <c r="S177" s="241">
        <v>0</v>
      </c>
      <c r="T177" s="242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3" t="s">
        <v>168</v>
      </c>
      <c r="AT177" s="243" t="s">
        <v>164</v>
      </c>
      <c r="AU177" s="243" t="s">
        <v>85</v>
      </c>
      <c r="AY177" s="14" t="s">
        <v>152</v>
      </c>
      <c r="BE177" s="244">
        <f>IF(N177="základní",J177,0)</f>
        <v>0</v>
      </c>
      <c r="BF177" s="244">
        <f>IF(N177="snížená",J177,0)</f>
        <v>0</v>
      </c>
      <c r="BG177" s="244">
        <f>IF(N177="zákl. přenesená",J177,0)</f>
        <v>0</v>
      </c>
      <c r="BH177" s="244">
        <f>IF(N177="sníž. přenesená",J177,0)</f>
        <v>0</v>
      </c>
      <c r="BI177" s="244">
        <f>IF(N177="nulová",J177,0)</f>
        <v>0</v>
      </c>
      <c r="BJ177" s="14" t="s">
        <v>83</v>
      </c>
      <c r="BK177" s="244">
        <f>ROUND(I177*H177,2)</f>
        <v>0</v>
      </c>
      <c r="BL177" s="14" t="s">
        <v>158</v>
      </c>
      <c r="BM177" s="243" t="s">
        <v>242</v>
      </c>
    </row>
    <row r="178" s="2" customFormat="1">
      <c r="A178" s="35"/>
      <c r="B178" s="36"/>
      <c r="C178" s="37"/>
      <c r="D178" s="256" t="s">
        <v>243</v>
      </c>
      <c r="E178" s="37"/>
      <c r="F178" s="257" t="s">
        <v>244</v>
      </c>
      <c r="G178" s="37"/>
      <c r="H178" s="37"/>
      <c r="I178" s="198"/>
      <c r="J178" s="37"/>
      <c r="K178" s="37"/>
      <c r="L178" s="41"/>
      <c r="M178" s="258"/>
      <c r="N178" s="259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243</v>
      </c>
      <c r="AU178" s="14" t="s">
        <v>85</v>
      </c>
    </row>
    <row r="179" s="12" customFormat="1" ht="22.8" customHeight="1">
      <c r="A179" s="12"/>
      <c r="B179" s="215"/>
      <c r="C179" s="216"/>
      <c r="D179" s="217" t="s">
        <v>74</v>
      </c>
      <c r="E179" s="229" t="s">
        <v>192</v>
      </c>
      <c r="F179" s="229" t="s">
        <v>245</v>
      </c>
      <c r="G179" s="216"/>
      <c r="H179" s="216"/>
      <c r="I179" s="219"/>
      <c r="J179" s="230">
        <f>BK179</f>
        <v>0</v>
      </c>
      <c r="K179" s="216"/>
      <c r="L179" s="221"/>
      <c r="M179" s="222"/>
      <c r="N179" s="223"/>
      <c r="O179" s="223"/>
      <c r="P179" s="224">
        <f>SUM(P180:P191)</f>
        <v>0</v>
      </c>
      <c r="Q179" s="223"/>
      <c r="R179" s="224">
        <f>SUM(R180:R191)</f>
        <v>0.045396199999999998</v>
      </c>
      <c r="S179" s="223"/>
      <c r="T179" s="225">
        <f>SUM(T180:T191)</f>
        <v>15.699876000000002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26" t="s">
        <v>83</v>
      </c>
      <c r="AT179" s="227" t="s">
        <v>74</v>
      </c>
      <c r="AU179" s="227" t="s">
        <v>83</v>
      </c>
      <c r="AY179" s="226" t="s">
        <v>152</v>
      </c>
      <c r="BK179" s="228">
        <f>SUM(BK180:BK191)</f>
        <v>0</v>
      </c>
    </row>
    <row r="180" s="2" customFormat="1" ht="33" customHeight="1">
      <c r="A180" s="35"/>
      <c r="B180" s="36"/>
      <c r="C180" s="231" t="s">
        <v>246</v>
      </c>
      <c r="D180" s="231" t="s">
        <v>154</v>
      </c>
      <c r="E180" s="232" t="s">
        <v>247</v>
      </c>
      <c r="F180" s="233" t="s">
        <v>248</v>
      </c>
      <c r="G180" s="234" t="s">
        <v>182</v>
      </c>
      <c r="H180" s="235">
        <v>110.66</v>
      </c>
      <c r="I180" s="236"/>
      <c r="J180" s="237">
        <f>ROUND(I180*H180,2)</f>
        <v>0</v>
      </c>
      <c r="K180" s="238"/>
      <c r="L180" s="41"/>
      <c r="M180" s="239" t="s">
        <v>1</v>
      </c>
      <c r="N180" s="240" t="s">
        <v>40</v>
      </c>
      <c r="O180" s="88"/>
      <c r="P180" s="241">
        <f>O180*H180</f>
        <v>0</v>
      </c>
      <c r="Q180" s="241">
        <v>0.00012999999999999999</v>
      </c>
      <c r="R180" s="241">
        <f>Q180*H180</f>
        <v>0.014385799999999999</v>
      </c>
      <c r="S180" s="241">
        <v>0</v>
      </c>
      <c r="T180" s="242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43" t="s">
        <v>158</v>
      </c>
      <c r="AT180" s="243" t="s">
        <v>154</v>
      </c>
      <c r="AU180" s="243" t="s">
        <v>85</v>
      </c>
      <c r="AY180" s="14" t="s">
        <v>152</v>
      </c>
      <c r="BE180" s="244">
        <f>IF(N180="základní",J180,0)</f>
        <v>0</v>
      </c>
      <c r="BF180" s="244">
        <f>IF(N180="snížená",J180,0)</f>
        <v>0</v>
      </c>
      <c r="BG180" s="244">
        <f>IF(N180="zákl. přenesená",J180,0)</f>
        <v>0</v>
      </c>
      <c r="BH180" s="244">
        <f>IF(N180="sníž. přenesená",J180,0)</f>
        <v>0</v>
      </c>
      <c r="BI180" s="244">
        <f>IF(N180="nulová",J180,0)</f>
        <v>0</v>
      </c>
      <c r="BJ180" s="14" t="s">
        <v>83</v>
      </c>
      <c r="BK180" s="244">
        <f>ROUND(I180*H180,2)</f>
        <v>0</v>
      </c>
      <c r="BL180" s="14" t="s">
        <v>158</v>
      </c>
      <c r="BM180" s="243" t="s">
        <v>249</v>
      </c>
    </row>
    <row r="181" s="2" customFormat="1" ht="24.15" customHeight="1">
      <c r="A181" s="35"/>
      <c r="B181" s="36"/>
      <c r="C181" s="231" t="s">
        <v>250</v>
      </c>
      <c r="D181" s="231" t="s">
        <v>154</v>
      </c>
      <c r="E181" s="232" t="s">
        <v>251</v>
      </c>
      <c r="F181" s="233" t="s">
        <v>252</v>
      </c>
      <c r="G181" s="234" t="s">
        <v>182</v>
      </c>
      <c r="H181" s="235">
        <v>116.26000000000001</v>
      </c>
      <c r="I181" s="236"/>
      <c r="J181" s="237">
        <f>ROUND(I181*H181,2)</f>
        <v>0</v>
      </c>
      <c r="K181" s="238"/>
      <c r="L181" s="41"/>
      <c r="M181" s="239" t="s">
        <v>1</v>
      </c>
      <c r="N181" s="240" t="s">
        <v>40</v>
      </c>
      <c r="O181" s="88"/>
      <c r="P181" s="241">
        <f>O181*H181</f>
        <v>0</v>
      </c>
      <c r="Q181" s="241">
        <v>4.0000000000000003E-05</v>
      </c>
      <c r="R181" s="241">
        <f>Q181*H181</f>
        <v>0.0046504000000000007</v>
      </c>
      <c r="S181" s="241">
        <v>0</v>
      </c>
      <c r="T181" s="242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43" t="s">
        <v>158</v>
      </c>
      <c r="AT181" s="243" t="s">
        <v>154</v>
      </c>
      <c r="AU181" s="243" t="s">
        <v>85</v>
      </c>
      <c r="AY181" s="14" t="s">
        <v>152</v>
      </c>
      <c r="BE181" s="244">
        <f>IF(N181="základní",J181,0)</f>
        <v>0</v>
      </c>
      <c r="BF181" s="244">
        <f>IF(N181="snížená",J181,0)</f>
        <v>0</v>
      </c>
      <c r="BG181" s="244">
        <f>IF(N181="zákl. přenesená",J181,0)</f>
        <v>0</v>
      </c>
      <c r="BH181" s="244">
        <f>IF(N181="sníž. přenesená",J181,0)</f>
        <v>0</v>
      </c>
      <c r="BI181" s="244">
        <f>IF(N181="nulová",J181,0)</f>
        <v>0</v>
      </c>
      <c r="BJ181" s="14" t="s">
        <v>83</v>
      </c>
      <c r="BK181" s="244">
        <f>ROUND(I181*H181,2)</f>
        <v>0</v>
      </c>
      <c r="BL181" s="14" t="s">
        <v>158</v>
      </c>
      <c r="BM181" s="243" t="s">
        <v>253</v>
      </c>
    </row>
    <row r="182" s="2" customFormat="1" ht="16.5" customHeight="1">
      <c r="A182" s="35"/>
      <c r="B182" s="36"/>
      <c r="C182" s="231" t="s">
        <v>254</v>
      </c>
      <c r="D182" s="231" t="s">
        <v>154</v>
      </c>
      <c r="E182" s="232" t="s">
        <v>255</v>
      </c>
      <c r="F182" s="233" t="s">
        <v>256</v>
      </c>
      <c r="G182" s="234" t="s">
        <v>173</v>
      </c>
      <c r="H182" s="235">
        <v>2</v>
      </c>
      <c r="I182" s="236"/>
      <c r="J182" s="237">
        <f>ROUND(I182*H182,2)</f>
        <v>0</v>
      </c>
      <c r="K182" s="238"/>
      <c r="L182" s="41"/>
      <c r="M182" s="239" t="s">
        <v>1</v>
      </c>
      <c r="N182" s="240" t="s">
        <v>40</v>
      </c>
      <c r="O182" s="88"/>
      <c r="P182" s="241">
        <f>O182*H182</f>
        <v>0</v>
      </c>
      <c r="Q182" s="241">
        <v>0.00018000000000000001</v>
      </c>
      <c r="R182" s="241">
        <f>Q182*H182</f>
        <v>0.00036000000000000002</v>
      </c>
      <c r="S182" s="241">
        <v>0</v>
      </c>
      <c r="T182" s="242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43" t="s">
        <v>158</v>
      </c>
      <c r="AT182" s="243" t="s">
        <v>154</v>
      </c>
      <c r="AU182" s="243" t="s">
        <v>85</v>
      </c>
      <c r="AY182" s="14" t="s">
        <v>152</v>
      </c>
      <c r="BE182" s="244">
        <f>IF(N182="základní",J182,0)</f>
        <v>0</v>
      </c>
      <c r="BF182" s="244">
        <f>IF(N182="snížená",J182,0)</f>
        <v>0</v>
      </c>
      <c r="BG182" s="244">
        <f>IF(N182="zákl. přenesená",J182,0)</f>
        <v>0</v>
      </c>
      <c r="BH182" s="244">
        <f>IF(N182="sníž. přenesená",J182,0)</f>
        <v>0</v>
      </c>
      <c r="BI182" s="244">
        <f>IF(N182="nulová",J182,0)</f>
        <v>0</v>
      </c>
      <c r="BJ182" s="14" t="s">
        <v>83</v>
      </c>
      <c r="BK182" s="244">
        <f>ROUND(I182*H182,2)</f>
        <v>0</v>
      </c>
      <c r="BL182" s="14" t="s">
        <v>158</v>
      </c>
      <c r="BM182" s="243" t="s">
        <v>257</v>
      </c>
    </row>
    <row r="183" s="2" customFormat="1" ht="16.5" customHeight="1">
      <c r="A183" s="35"/>
      <c r="B183" s="36"/>
      <c r="C183" s="245" t="s">
        <v>258</v>
      </c>
      <c r="D183" s="245" t="s">
        <v>164</v>
      </c>
      <c r="E183" s="246" t="s">
        <v>259</v>
      </c>
      <c r="F183" s="247" t="s">
        <v>260</v>
      </c>
      <c r="G183" s="248" t="s">
        <v>173</v>
      </c>
      <c r="H183" s="249">
        <v>1</v>
      </c>
      <c r="I183" s="250"/>
      <c r="J183" s="251">
        <f>ROUND(I183*H183,2)</f>
        <v>0</v>
      </c>
      <c r="K183" s="252"/>
      <c r="L183" s="253"/>
      <c r="M183" s="254" t="s">
        <v>1</v>
      </c>
      <c r="N183" s="255" t="s">
        <v>40</v>
      </c>
      <c r="O183" s="88"/>
      <c r="P183" s="241">
        <f>O183*H183</f>
        <v>0</v>
      </c>
      <c r="Q183" s="241">
        <v>0.014</v>
      </c>
      <c r="R183" s="241">
        <f>Q183*H183</f>
        <v>0.014</v>
      </c>
      <c r="S183" s="241">
        <v>0</v>
      </c>
      <c r="T183" s="242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43" t="s">
        <v>168</v>
      </c>
      <c r="AT183" s="243" t="s">
        <v>164</v>
      </c>
      <c r="AU183" s="243" t="s">
        <v>85</v>
      </c>
      <c r="AY183" s="14" t="s">
        <v>152</v>
      </c>
      <c r="BE183" s="244">
        <f>IF(N183="základní",J183,0)</f>
        <v>0</v>
      </c>
      <c r="BF183" s="244">
        <f>IF(N183="snížená",J183,0)</f>
        <v>0</v>
      </c>
      <c r="BG183" s="244">
        <f>IF(N183="zákl. přenesená",J183,0)</f>
        <v>0</v>
      </c>
      <c r="BH183" s="244">
        <f>IF(N183="sníž. přenesená",J183,0)</f>
        <v>0</v>
      </c>
      <c r="BI183" s="244">
        <f>IF(N183="nulová",J183,0)</f>
        <v>0</v>
      </c>
      <c r="BJ183" s="14" t="s">
        <v>83</v>
      </c>
      <c r="BK183" s="244">
        <f>ROUND(I183*H183,2)</f>
        <v>0</v>
      </c>
      <c r="BL183" s="14" t="s">
        <v>158</v>
      </c>
      <c r="BM183" s="243" t="s">
        <v>261</v>
      </c>
    </row>
    <row r="184" s="2" customFormat="1" ht="16.5" customHeight="1">
      <c r="A184" s="35"/>
      <c r="B184" s="36"/>
      <c r="C184" s="245" t="s">
        <v>262</v>
      </c>
      <c r="D184" s="245" t="s">
        <v>164</v>
      </c>
      <c r="E184" s="246" t="s">
        <v>263</v>
      </c>
      <c r="F184" s="247" t="s">
        <v>264</v>
      </c>
      <c r="G184" s="248" t="s">
        <v>173</v>
      </c>
      <c r="H184" s="249">
        <v>1</v>
      </c>
      <c r="I184" s="250"/>
      <c r="J184" s="251">
        <f>ROUND(I184*H184,2)</f>
        <v>0</v>
      </c>
      <c r="K184" s="252"/>
      <c r="L184" s="253"/>
      <c r="M184" s="254" t="s">
        <v>1</v>
      </c>
      <c r="N184" s="255" t="s">
        <v>40</v>
      </c>
      <c r="O184" s="88"/>
      <c r="P184" s="241">
        <f>O184*H184</f>
        <v>0</v>
      </c>
      <c r="Q184" s="241">
        <v>0.012</v>
      </c>
      <c r="R184" s="241">
        <f>Q184*H184</f>
        <v>0.012</v>
      </c>
      <c r="S184" s="241">
        <v>0</v>
      </c>
      <c r="T184" s="242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43" t="s">
        <v>168</v>
      </c>
      <c r="AT184" s="243" t="s">
        <v>164</v>
      </c>
      <c r="AU184" s="243" t="s">
        <v>85</v>
      </c>
      <c r="AY184" s="14" t="s">
        <v>152</v>
      </c>
      <c r="BE184" s="244">
        <f>IF(N184="základní",J184,0)</f>
        <v>0</v>
      </c>
      <c r="BF184" s="244">
        <f>IF(N184="snížená",J184,0)</f>
        <v>0</v>
      </c>
      <c r="BG184" s="244">
        <f>IF(N184="zákl. přenesená",J184,0)</f>
        <v>0</v>
      </c>
      <c r="BH184" s="244">
        <f>IF(N184="sníž. přenesená",J184,0)</f>
        <v>0</v>
      </c>
      <c r="BI184" s="244">
        <f>IF(N184="nulová",J184,0)</f>
        <v>0</v>
      </c>
      <c r="BJ184" s="14" t="s">
        <v>83</v>
      </c>
      <c r="BK184" s="244">
        <f>ROUND(I184*H184,2)</f>
        <v>0</v>
      </c>
      <c r="BL184" s="14" t="s">
        <v>158</v>
      </c>
      <c r="BM184" s="243" t="s">
        <v>265</v>
      </c>
    </row>
    <row r="185" s="2" customFormat="1" ht="21.75" customHeight="1">
      <c r="A185" s="35"/>
      <c r="B185" s="36"/>
      <c r="C185" s="231" t="s">
        <v>266</v>
      </c>
      <c r="D185" s="231" t="s">
        <v>154</v>
      </c>
      <c r="E185" s="232" t="s">
        <v>267</v>
      </c>
      <c r="F185" s="233" t="s">
        <v>268</v>
      </c>
      <c r="G185" s="234" t="s">
        <v>182</v>
      </c>
      <c r="H185" s="235">
        <v>57.700000000000003</v>
      </c>
      <c r="I185" s="236"/>
      <c r="J185" s="237">
        <f>ROUND(I185*H185,2)</f>
        <v>0</v>
      </c>
      <c r="K185" s="238"/>
      <c r="L185" s="41"/>
      <c r="M185" s="239" t="s">
        <v>1</v>
      </c>
      <c r="N185" s="240" t="s">
        <v>40</v>
      </c>
      <c r="O185" s="88"/>
      <c r="P185" s="241">
        <f>O185*H185</f>
        <v>0</v>
      </c>
      <c r="Q185" s="241">
        <v>0</v>
      </c>
      <c r="R185" s="241">
        <f>Q185*H185</f>
        <v>0</v>
      </c>
      <c r="S185" s="241">
        <v>0.13100000000000001</v>
      </c>
      <c r="T185" s="242">
        <f>S185*H185</f>
        <v>7.5587000000000009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43" t="s">
        <v>158</v>
      </c>
      <c r="AT185" s="243" t="s">
        <v>154</v>
      </c>
      <c r="AU185" s="243" t="s">
        <v>85</v>
      </c>
      <c r="AY185" s="14" t="s">
        <v>152</v>
      </c>
      <c r="BE185" s="244">
        <f>IF(N185="základní",J185,0)</f>
        <v>0</v>
      </c>
      <c r="BF185" s="244">
        <f>IF(N185="snížená",J185,0)</f>
        <v>0</v>
      </c>
      <c r="BG185" s="244">
        <f>IF(N185="zákl. přenesená",J185,0)</f>
        <v>0</v>
      </c>
      <c r="BH185" s="244">
        <f>IF(N185="sníž. přenesená",J185,0)</f>
        <v>0</v>
      </c>
      <c r="BI185" s="244">
        <f>IF(N185="nulová",J185,0)</f>
        <v>0</v>
      </c>
      <c r="BJ185" s="14" t="s">
        <v>83</v>
      </c>
      <c r="BK185" s="244">
        <f>ROUND(I185*H185,2)</f>
        <v>0</v>
      </c>
      <c r="BL185" s="14" t="s">
        <v>158</v>
      </c>
      <c r="BM185" s="243" t="s">
        <v>269</v>
      </c>
    </row>
    <row r="186" s="2" customFormat="1" ht="37.8" customHeight="1">
      <c r="A186" s="35"/>
      <c r="B186" s="36"/>
      <c r="C186" s="231" t="s">
        <v>270</v>
      </c>
      <c r="D186" s="231" t="s">
        <v>154</v>
      </c>
      <c r="E186" s="232" t="s">
        <v>271</v>
      </c>
      <c r="F186" s="233" t="s">
        <v>272</v>
      </c>
      <c r="G186" s="234" t="s">
        <v>157</v>
      </c>
      <c r="H186" s="235">
        <v>1.986</v>
      </c>
      <c r="I186" s="236"/>
      <c r="J186" s="237">
        <f>ROUND(I186*H186,2)</f>
        <v>0</v>
      </c>
      <c r="K186" s="238"/>
      <c r="L186" s="41"/>
      <c r="M186" s="239" t="s">
        <v>1</v>
      </c>
      <c r="N186" s="240" t="s">
        <v>40</v>
      </c>
      <c r="O186" s="88"/>
      <c r="P186" s="241">
        <f>O186*H186</f>
        <v>0</v>
      </c>
      <c r="Q186" s="241">
        <v>0</v>
      </c>
      <c r="R186" s="241">
        <f>Q186*H186</f>
        <v>0</v>
      </c>
      <c r="S186" s="241">
        <v>2.2000000000000002</v>
      </c>
      <c r="T186" s="242">
        <f>S186*H186</f>
        <v>4.3692000000000002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43" t="s">
        <v>158</v>
      </c>
      <c r="AT186" s="243" t="s">
        <v>154</v>
      </c>
      <c r="AU186" s="243" t="s">
        <v>85</v>
      </c>
      <c r="AY186" s="14" t="s">
        <v>152</v>
      </c>
      <c r="BE186" s="244">
        <f>IF(N186="základní",J186,0)</f>
        <v>0</v>
      </c>
      <c r="BF186" s="244">
        <f>IF(N186="snížená",J186,0)</f>
        <v>0</v>
      </c>
      <c r="BG186" s="244">
        <f>IF(N186="zákl. přenesená",J186,0)</f>
        <v>0</v>
      </c>
      <c r="BH186" s="244">
        <f>IF(N186="sníž. přenesená",J186,0)</f>
        <v>0</v>
      </c>
      <c r="BI186" s="244">
        <f>IF(N186="nulová",J186,0)</f>
        <v>0</v>
      </c>
      <c r="BJ186" s="14" t="s">
        <v>83</v>
      </c>
      <c r="BK186" s="244">
        <f>ROUND(I186*H186,2)</f>
        <v>0</v>
      </c>
      <c r="BL186" s="14" t="s">
        <v>158</v>
      </c>
      <c r="BM186" s="243" t="s">
        <v>273</v>
      </c>
    </row>
    <row r="187" s="2" customFormat="1" ht="21.75" customHeight="1">
      <c r="A187" s="35"/>
      <c r="B187" s="36"/>
      <c r="C187" s="231" t="s">
        <v>274</v>
      </c>
      <c r="D187" s="231" t="s">
        <v>154</v>
      </c>
      <c r="E187" s="232" t="s">
        <v>275</v>
      </c>
      <c r="F187" s="233" t="s">
        <v>276</v>
      </c>
      <c r="G187" s="234" t="s">
        <v>182</v>
      </c>
      <c r="H187" s="235">
        <v>12.726000000000001</v>
      </c>
      <c r="I187" s="236"/>
      <c r="J187" s="237">
        <f>ROUND(I187*H187,2)</f>
        <v>0</v>
      </c>
      <c r="K187" s="238"/>
      <c r="L187" s="41"/>
      <c r="M187" s="239" t="s">
        <v>1</v>
      </c>
      <c r="N187" s="240" t="s">
        <v>40</v>
      </c>
      <c r="O187" s="88"/>
      <c r="P187" s="241">
        <f>O187*H187</f>
        <v>0</v>
      </c>
      <c r="Q187" s="241">
        <v>0</v>
      </c>
      <c r="R187" s="241">
        <f>Q187*H187</f>
        <v>0</v>
      </c>
      <c r="S187" s="241">
        <v>0.075999999999999998</v>
      </c>
      <c r="T187" s="242">
        <f>S187*H187</f>
        <v>0.96717600000000004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43" t="s">
        <v>158</v>
      </c>
      <c r="AT187" s="243" t="s">
        <v>154</v>
      </c>
      <c r="AU187" s="243" t="s">
        <v>85</v>
      </c>
      <c r="AY187" s="14" t="s">
        <v>152</v>
      </c>
      <c r="BE187" s="244">
        <f>IF(N187="základní",J187,0)</f>
        <v>0</v>
      </c>
      <c r="BF187" s="244">
        <f>IF(N187="snížená",J187,0)</f>
        <v>0</v>
      </c>
      <c r="BG187" s="244">
        <f>IF(N187="zákl. přenesená",J187,0)</f>
        <v>0</v>
      </c>
      <c r="BH187" s="244">
        <f>IF(N187="sníž. přenesená",J187,0)</f>
        <v>0</v>
      </c>
      <c r="BI187" s="244">
        <f>IF(N187="nulová",J187,0)</f>
        <v>0</v>
      </c>
      <c r="BJ187" s="14" t="s">
        <v>83</v>
      </c>
      <c r="BK187" s="244">
        <f>ROUND(I187*H187,2)</f>
        <v>0</v>
      </c>
      <c r="BL187" s="14" t="s">
        <v>158</v>
      </c>
      <c r="BM187" s="243" t="s">
        <v>277</v>
      </c>
    </row>
    <row r="188" s="2" customFormat="1" ht="24.15" customHeight="1">
      <c r="A188" s="35"/>
      <c r="B188" s="36"/>
      <c r="C188" s="231" t="s">
        <v>278</v>
      </c>
      <c r="D188" s="231" t="s">
        <v>154</v>
      </c>
      <c r="E188" s="232" t="s">
        <v>279</v>
      </c>
      <c r="F188" s="233" t="s">
        <v>280</v>
      </c>
      <c r="G188" s="234" t="s">
        <v>173</v>
      </c>
      <c r="H188" s="235">
        <v>4</v>
      </c>
      <c r="I188" s="236"/>
      <c r="J188" s="237">
        <f>ROUND(I188*H188,2)</f>
        <v>0</v>
      </c>
      <c r="K188" s="238"/>
      <c r="L188" s="41"/>
      <c r="M188" s="239" t="s">
        <v>1</v>
      </c>
      <c r="N188" s="240" t="s">
        <v>40</v>
      </c>
      <c r="O188" s="88"/>
      <c r="P188" s="241">
        <f>O188*H188</f>
        <v>0</v>
      </c>
      <c r="Q188" s="241">
        <v>0</v>
      </c>
      <c r="R188" s="241">
        <f>Q188*H188</f>
        <v>0</v>
      </c>
      <c r="S188" s="241">
        <v>0.001</v>
      </c>
      <c r="T188" s="242">
        <f>S188*H188</f>
        <v>0.0040000000000000001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43" t="s">
        <v>158</v>
      </c>
      <c r="AT188" s="243" t="s">
        <v>154</v>
      </c>
      <c r="AU188" s="243" t="s">
        <v>85</v>
      </c>
      <c r="AY188" s="14" t="s">
        <v>152</v>
      </c>
      <c r="BE188" s="244">
        <f>IF(N188="základní",J188,0)</f>
        <v>0</v>
      </c>
      <c r="BF188" s="244">
        <f>IF(N188="snížená",J188,0)</f>
        <v>0</v>
      </c>
      <c r="BG188" s="244">
        <f>IF(N188="zákl. přenesená",J188,0)</f>
        <v>0</v>
      </c>
      <c r="BH188" s="244">
        <f>IF(N188="sníž. přenesená",J188,0)</f>
        <v>0</v>
      </c>
      <c r="BI188" s="244">
        <f>IF(N188="nulová",J188,0)</f>
        <v>0</v>
      </c>
      <c r="BJ188" s="14" t="s">
        <v>83</v>
      </c>
      <c r="BK188" s="244">
        <f>ROUND(I188*H188,2)</f>
        <v>0</v>
      </c>
      <c r="BL188" s="14" t="s">
        <v>158</v>
      </c>
      <c r="BM188" s="243" t="s">
        <v>281</v>
      </c>
    </row>
    <row r="189" s="2" customFormat="1" ht="24.15" customHeight="1">
      <c r="A189" s="35"/>
      <c r="B189" s="36"/>
      <c r="C189" s="231" t="s">
        <v>282</v>
      </c>
      <c r="D189" s="231" t="s">
        <v>154</v>
      </c>
      <c r="E189" s="232" t="s">
        <v>283</v>
      </c>
      <c r="F189" s="233" t="s">
        <v>284</v>
      </c>
      <c r="G189" s="234" t="s">
        <v>173</v>
      </c>
      <c r="H189" s="235">
        <v>1</v>
      </c>
      <c r="I189" s="236"/>
      <c r="J189" s="237">
        <f>ROUND(I189*H189,2)</f>
        <v>0</v>
      </c>
      <c r="K189" s="238"/>
      <c r="L189" s="41"/>
      <c r="M189" s="239" t="s">
        <v>1</v>
      </c>
      <c r="N189" s="240" t="s">
        <v>40</v>
      </c>
      <c r="O189" s="88"/>
      <c r="P189" s="241">
        <f>O189*H189</f>
        <v>0</v>
      </c>
      <c r="Q189" s="241">
        <v>0</v>
      </c>
      <c r="R189" s="241">
        <f>Q189*H189</f>
        <v>0</v>
      </c>
      <c r="S189" s="241">
        <v>0.124</v>
      </c>
      <c r="T189" s="242">
        <f>S189*H189</f>
        <v>0.124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43" t="s">
        <v>158</v>
      </c>
      <c r="AT189" s="243" t="s">
        <v>154</v>
      </c>
      <c r="AU189" s="243" t="s">
        <v>85</v>
      </c>
      <c r="AY189" s="14" t="s">
        <v>152</v>
      </c>
      <c r="BE189" s="244">
        <f>IF(N189="základní",J189,0)</f>
        <v>0</v>
      </c>
      <c r="BF189" s="244">
        <f>IF(N189="snížená",J189,0)</f>
        <v>0</v>
      </c>
      <c r="BG189" s="244">
        <f>IF(N189="zákl. přenesená",J189,0)</f>
        <v>0</v>
      </c>
      <c r="BH189" s="244">
        <f>IF(N189="sníž. přenesená",J189,0)</f>
        <v>0</v>
      </c>
      <c r="BI189" s="244">
        <f>IF(N189="nulová",J189,0)</f>
        <v>0</v>
      </c>
      <c r="BJ189" s="14" t="s">
        <v>83</v>
      </c>
      <c r="BK189" s="244">
        <f>ROUND(I189*H189,2)</f>
        <v>0</v>
      </c>
      <c r="BL189" s="14" t="s">
        <v>158</v>
      </c>
      <c r="BM189" s="243" t="s">
        <v>285</v>
      </c>
    </row>
    <row r="190" s="2" customFormat="1" ht="24.15" customHeight="1">
      <c r="A190" s="35"/>
      <c r="B190" s="36"/>
      <c r="C190" s="231" t="s">
        <v>286</v>
      </c>
      <c r="D190" s="231" t="s">
        <v>154</v>
      </c>
      <c r="E190" s="232" t="s">
        <v>287</v>
      </c>
      <c r="F190" s="233" t="s">
        <v>288</v>
      </c>
      <c r="G190" s="234" t="s">
        <v>173</v>
      </c>
      <c r="H190" s="235">
        <v>1</v>
      </c>
      <c r="I190" s="236"/>
      <c r="J190" s="237">
        <f>ROUND(I190*H190,2)</f>
        <v>0</v>
      </c>
      <c r="K190" s="238"/>
      <c r="L190" s="41"/>
      <c r="M190" s="239" t="s">
        <v>1</v>
      </c>
      <c r="N190" s="240" t="s">
        <v>40</v>
      </c>
      <c r="O190" s="88"/>
      <c r="P190" s="241">
        <f>O190*H190</f>
        <v>0</v>
      </c>
      <c r="Q190" s="241">
        <v>0</v>
      </c>
      <c r="R190" s="241">
        <f>Q190*H190</f>
        <v>0</v>
      </c>
      <c r="S190" s="241">
        <v>0.34399999999999997</v>
      </c>
      <c r="T190" s="242">
        <f>S190*H190</f>
        <v>0.34399999999999997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43" t="s">
        <v>158</v>
      </c>
      <c r="AT190" s="243" t="s">
        <v>154</v>
      </c>
      <c r="AU190" s="243" t="s">
        <v>85</v>
      </c>
      <c r="AY190" s="14" t="s">
        <v>152</v>
      </c>
      <c r="BE190" s="244">
        <f>IF(N190="základní",J190,0)</f>
        <v>0</v>
      </c>
      <c r="BF190" s="244">
        <f>IF(N190="snížená",J190,0)</f>
        <v>0</v>
      </c>
      <c r="BG190" s="244">
        <f>IF(N190="zákl. přenesená",J190,0)</f>
        <v>0</v>
      </c>
      <c r="BH190" s="244">
        <f>IF(N190="sníž. přenesená",J190,0)</f>
        <v>0</v>
      </c>
      <c r="BI190" s="244">
        <f>IF(N190="nulová",J190,0)</f>
        <v>0</v>
      </c>
      <c r="BJ190" s="14" t="s">
        <v>83</v>
      </c>
      <c r="BK190" s="244">
        <f>ROUND(I190*H190,2)</f>
        <v>0</v>
      </c>
      <c r="BL190" s="14" t="s">
        <v>158</v>
      </c>
      <c r="BM190" s="243" t="s">
        <v>289</v>
      </c>
    </row>
    <row r="191" s="2" customFormat="1" ht="24.15" customHeight="1">
      <c r="A191" s="35"/>
      <c r="B191" s="36"/>
      <c r="C191" s="231" t="s">
        <v>290</v>
      </c>
      <c r="D191" s="231" t="s">
        <v>154</v>
      </c>
      <c r="E191" s="232" t="s">
        <v>291</v>
      </c>
      <c r="F191" s="233" t="s">
        <v>292</v>
      </c>
      <c r="G191" s="234" t="s">
        <v>157</v>
      </c>
      <c r="H191" s="235">
        <v>1.296</v>
      </c>
      <c r="I191" s="236"/>
      <c r="J191" s="237">
        <f>ROUND(I191*H191,2)</f>
        <v>0</v>
      </c>
      <c r="K191" s="238"/>
      <c r="L191" s="41"/>
      <c r="M191" s="239" t="s">
        <v>1</v>
      </c>
      <c r="N191" s="240" t="s">
        <v>40</v>
      </c>
      <c r="O191" s="88"/>
      <c r="P191" s="241">
        <f>O191*H191</f>
        <v>0</v>
      </c>
      <c r="Q191" s="241">
        <v>0</v>
      </c>
      <c r="R191" s="241">
        <f>Q191*H191</f>
        <v>0</v>
      </c>
      <c r="S191" s="241">
        <v>1.8</v>
      </c>
      <c r="T191" s="242">
        <f>S191*H191</f>
        <v>2.3328000000000002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43" t="s">
        <v>158</v>
      </c>
      <c r="AT191" s="243" t="s">
        <v>154</v>
      </c>
      <c r="AU191" s="243" t="s">
        <v>85</v>
      </c>
      <c r="AY191" s="14" t="s">
        <v>152</v>
      </c>
      <c r="BE191" s="244">
        <f>IF(N191="základní",J191,0)</f>
        <v>0</v>
      </c>
      <c r="BF191" s="244">
        <f>IF(N191="snížená",J191,0)</f>
        <v>0</v>
      </c>
      <c r="BG191" s="244">
        <f>IF(N191="zákl. přenesená",J191,0)</f>
        <v>0</v>
      </c>
      <c r="BH191" s="244">
        <f>IF(N191="sníž. přenesená",J191,0)</f>
        <v>0</v>
      </c>
      <c r="BI191" s="244">
        <f>IF(N191="nulová",J191,0)</f>
        <v>0</v>
      </c>
      <c r="BJ191" s="14" t="s">
        <v>83</v>
      </c>
      <c r="BK191" s="244">
        <f>ROUND(I191*H191,2)</f>
        <v>0</v>
      </c>
      <c r="BL191" s="14" t="s">
        <v>158</v>
      </c>
      <c r="BM191" s="243" t="s">
        <v>293</v>
      </c>
    </row>
    <row r="192" s="12" customFormat="1" ht="22.8" customHeight="1">
      <c r="A192" s="12"/>
      <c r="B192" s="215"/>
      <c r="C192" s="216"/>
      <c r="D192" s="217" t="s">
        <v>74</v>
      </c>
      <c r="E192" s="229" t="s">
        <v>294</v>
      </c>
      <c r="F192" s="229" t="s">
        <v>295</v>
      </c>
      <c r="G192" s="216"/>
      <c r="H192" s="216"/>
      <c r="I192" s="219"/>
      <c r="J192" s="230">
        <f>BK192</f>
        <v>0</v>
      </c>
      <c r="K192" s="216"/>
      <c r="L192" s="221"/>
      <c r="M192" s="222"/>
      <c r="N192" s="223"/>
      <c r="O192" s="223"/>
      <c r="P192" s="224">
        <f>SUM(P193:P197)</f>
        <v>0</v>
      </c>
      <c r="Q192" s="223"/>
      <c r="R192" s="224">
        <f>SUM(R193:R197)</f>
        <v>0</v>
      </c>
      <c r="S192" s="223"/>
      <c r="T192" s="225">
        <f>SUM(T193:T197)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26" t="s">
        <v>83</v>
      </c>
      <c r="AT192" s="227" t="s">
        <v>74</v>
      </c>
      <c r="AU192" s="227" t="s">
        <v>83</v>
      </c>
      <c r="AY192" s="226" t="s">
        <v>152</v>
      </c>
      <c r="BK192" s="228">
        <f>SUM(BK193:BK197)</f>
        <v>0</v>
      </c>
    </row>
    <row r="193" s="2" customFormat="1" ht="24.15" customHeight="1">
      <c r="A193" s="35"/>
      <c r="B193" s="36"/>
      <c r="C193" s="231" t="s">
        <v>296</v>
      </c>
      <c r="D193" s="231" t="s">
        <v>154</v>
      </c>
      <c r="E193" s="232" t="s">
        <v>297</v>
      </c>
      <c r="F193" s="233" t="s">
        <v>298</v>
      </c>
      <c r="G193" s="234" t="s">
        <v>167</v>
      </c>
      <c r="H193" s="235">
        <v>18.876999999999999</v>
      </c>
      <c r="I193" s="236"/>
      <c r="J193" s="237">
        <f>ROUND(I193*H193,2)</f>
        <v>0</v>
      </c>
      <c r="K193" s="238"/>
      <c r="L193" s="41"/>
      <c r="M193" s="239" t="s">
        <v>1</v>
      </c>
      <c r="N193" s="240" t="s">
        <v>40</v>
      </c>
      <c r="O193" s="88"/>
      <c r="P193" s="241">
        <f>O193*H193</f>
        <v>0</v>
      </c>
      <c r="Q193" s="241">
        <v>0</v>
      </c>
      <c r="R193" s="241">
        <f>Q193*H193</f>
        <v>0</v>
      </c>
      <c r="S193" s="241">
        <v>0</v>
      </c>
      <c r="T193" s="242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43" t="s">
        <v>158</v>
      </c>
      <c r="AT193" s="243" t="s">
        <v>154</v>
      </c>
      <c r="AU193" s="243" t="s">
        <v>85</v>
      </c>
      <c r="AY193" s="14" t="s">
        <v>152</v>
      </c>
      <c r="BE193" s="244">
        <f>IF(N193="základní",J193,0)</f>
        <v>0</v>
      </c>
      <c r="BF193" s="244">
        <f>IF(N193="snížená",J193,0)</f>
        <v>0</v>
      </c>
      <c r="BG193" s="244">
        <f>IF(N193="zákl. přenesená",J193,0)</f>
        <v>0</v>
      </c>
      <c r="BH193" s="244">
        <f>IF(N193="sníž. přenesená",J193,0)</f>
        <v>0</v>
      </c>
      <c r="BI193" s="244">
        <f>IF(N193="nulová",J193,0)</f>
        <v>0</v>
      </c>
      <c r="BJ193" s="14" t="s">
        <v>83</v>
      </c>
      <c r="BK193" s="244">
        <f>ROUND(I193*H193,2)</f>
        <v>0</v>
      </c>
      <c r="BL193" s="14" t="s">
        <v>158</v>
      </c>
      <c r="BM193" s="243" t="s">
        <v>299</v>
      </c>
    </row>
    <row r="194" s="2" customFormat="1" ht="24.15" customHeight="1">
      <c r="A194" s="35"/>
      <c r="B194" s="36"/>
      <c r="C194" s="231" t="s">
        <v>300</v>
      </c>
      <c r="D194" s="231" t="s">
        <v>154</v>
      </c>
      <c r="E194" s="232" t="s">
        <v>301</v>
      </c>
      <c r="F194" s="233" t="s">
        <v>302</v>
      </c>
      <c r="G194" s="234" t="s">
        <v>167</v>
      </c>
      <c r="H194" s="235">
        <v>18.876999999999999</v>
      </c>
      <c r="I194" s="236"/>
      <c r="J194" s="237">
        <f>ROUND(I194*H194,2)</f>
        <v>0</v>
      </c>
      <c r="K194" s="238"/>
      <c r="L194" s="41"/>
      <c r="M194" s="239" t="s">
        <v>1</v>
      </c>
      <c r="N194" s="240" t="s">
        <v>40</v>
      </c>
      <c r="O194" s="88"/>
      <c r="P194" s="241">
        <f>O194*H194</f>
        <v>0</v>
      </c>
      <c r="Q194" s="241">
        <v>0</v>
      </c>
      <c r="R194" s="241">
        <f>Q194*H194</f>
        <v>0</v>
      </c>
      <c r="S194" s="241">
        <v>0</v>
      </c>
      <c r="T194" s="242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43" t="s">
        <v>158</v>
      </c>
      <c r="AT194" s="243" t="s">
        <v>154</v>
      </c>
      <c r="AU194" s="243" t="s">
        <v>85</v>
      </c>
      <c r="AY194" s="14" t="s">
        <v>152</v>
      </c>
      <c r="BE194" s="244">
        <f>IF(N194="základní",J194,0)</f>
        <v>0</v>
      </c>
      <c r="BF194" s="244">
        <f>IF(N194="snížená",J194,0)</f>
        <v>0</v>
      </c>
      <c r="BG194" s="244">
        <f>IF(N194="zákl. přenesená",J194,0)</f>
        <v>0</v>
      </c>
      <c r="BH194" s="244">
        <f>IF(N194="sníž. přenesená",J194,0)</f>
        <v>0</v>
      </c>
      <c r="BI194" s="244">
        <f>IF(N194="nulová",J194,0)</f>
        <v>0</v>
      </c>
      <c r="BJ194" s="14" t="s">
        <v>83</v>
      </c>
      <c r="BK194" s="244">
        <f>ROUND(I194*H194,2)</f>
        <v>0</v>
      </c>
      <c r="BL194" s="14" t="s">
        <v>158</v>
      </c>
      <c r="BM194" s="243" t="s">
        <v>303</v>
      </c>
    </row>
    <row r="195" s="2" customFormat="1" ht="24.15" customHeight="1">
      <c r="A195" s="35"/>
      <c r="B195" s="36"/>
      <c r="C195" s="231" t="s">
        <v>304</v>
      </c>
      <c r="D195" s="231" t="s">
        <v>154</v>
      </c>
      <c r="E195" s="232" t="s">
        <v>305</v>
      </c>
      <c r="F195" s="233" t="s">
        <v>306</v>
      </c>
      <c r="G195" s="234" t="s">
        <v>167</v>
      </c>
      <c r="H195" s="235">
        <v>547.43299999999999</v>
      </c>
      <c r="I195" s="236"/>
      <c r="J195" s="237">
        <f>ROUND(I195*H195,2)</f>
        <v>0</v>
      </c>
      <c r="K195" s="238"/>
      <c r="L195" s="41"/>
      <c r="M195" s="239" t="s">
        <v>1</v>
      </c>
      <c r="N195" s="240" t="s">
        <v>40</v>
      </c>
      <c r="O195" s="88"/>
      <c r="P195" s="241">
        <f>O195*H195</f>
        <v>0</v>
      </c>
      <c r="Q195" s="241">
        <v>0</v>
      </c>
      <c r="R195" s="241">
        <f>Q195*H195</f>
        <v>0</v>
      </c>
      <c r="S195" s="241">
        <v>0</v>
      </c>
      <c r="T195" s="242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43" t="s">
        <v>158</v>
      </c>
      <c r="AT195" s="243" t="s">
        <v>154</v>
      </c>
      <c r="AU195" s="243" t="s">
        <v>85</v>
      </c>
      <c r="AY195" s="14" t="s">
        <v>152</v>
      </c>
      <c r="BE195" s="244">
        <f>IF(N195="základní",J195,0)</f>
        <v>0</v>
      </c>
      <c r="BF195" s="244">
        <f>IF(N195="snížená",J195,0)</f>
        <v>0</v>
      </c>
      <c r="BG195" s="244">
        <f>IF(N195="zákl. přenesená",J195,0)</f>
        <v>0</v>
      </c>
      <c r="BH195" s="244">
        <f>IF(N195="sníž. přenesená",J195,0)</f>
        <v>0</v>
      </c>
      <c r="BI195" s="244">
        <f>IF(N195="nulová",J195,0)</f>
        <v>0</v>
      </c>
      <c r="BJ195" s="14" t="s">
        <v>83</v>
      </c>
      <c r="BK195" s="244">
        <f>ROUND(I195*H195,2)</f>
        <v>0</v>
      </c>
      <c r="BL195" s="14" t="s">
        <v>158</v>
      </c>
      <c r="BM195" s="243" t="s">
        <v>307</v>
      </c>
    </row>
    <row r="196" s="2" customFormat="1">
      <c r="A196" s="35"/>
      <c r="B196" s="36"/>
      <c r="C196" s="37"/>
      <c r="D196" s="256" t="s">
        <v>243</v>
      </c>
      <c r="E196" s="37"/>
      <c r="F196" s="257" t="s">
        <v>308</v>
      </c>
      <c r="G196" s="37"/>
      <c r="H196" s="37"/>
      <c r="I196" s="198"/>
      <c r="J196" s="37"/>
      <c r="K196" s="37"/>
      <c r="L196" s="41"/>
      <c r="M196" s="258"/>
      <c r="N196" s="259"/>
      <c r="O196" s="88"/>
      <c r="P196" s="88"/>
      <c r="Q196" s="88"/>
      <c r="R196" s="88"/>
      <c r="S196" s="88"/>
      <c r="T196" s="89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4" t="s">
        <v>243</v>
      </c>
      <c r="AU196" s="14" t="s">
        <v>85</v>
      </c>
    </row>
    <row r="197" s="2" customFormat="1" ht="49.05" customHeight="1">
      <c r="A197" s="35"/>
      <c r="B197" s="36"/>
      <c r="C197" s="231" t="s">
        <v>309</v>
      </c>
      <c r="D197" s="231" t="s">
        <v>154</v>
      </c>
      <c r="E197" s="232" t="s">
        <v>310</v>
      </c>
      <c r="F197" s="233" t="s">
        <v>311</v>
      </c>
      <c r="G197" s="234" t="s">
        <v>167</v>
      </c>
      <c r="H197" s="235">
        <v>18.876999999999999</v>
      </c>
      <c r="I197" s="236"/>
      <c r="J197" s="237">
        <f>ROUND(I197*H197,2)</f>
        <v>0</v>
      </c>
      <c r="K197" s="238"/>
      <c r="L197" s="41"/>
      <c r="M197" s="239" t="s">
        <v>1</v>
      </c>
      <c r="N197" s="240" t="s">
        <v>40</v>
      </c>
      <c r="O197" s="88"/>
      <c r="P197" s="241">
        <f>O197*H197</f>
        <v>0</v>
      </c>
      <c r="Q197" s="241">
        <v>0</v>
      </c>
      <c r="R197" s="241">
        <f>Q197*H197</f>
        <v>0</v>
      </c>
      <c r="S197" s="241">
        <v>0</v>
      </c>
      <c r="T197" s="242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43" t="s">
        <v>158</v>
      </c>
      <c r="AT197" s="243" t="s">
        <v>154</v>
      </c>
      <c r="AU197" s="243" t="s">
        <v>85</v>
      </c>
      <c r="AY197" s="14" t="s">
        <v>152</v>
      </c>
      <c r="BE197" s="244">
        <f>IF(N197="základní",J197,0)</f>
        <v>0</v>
      </c>
      <c r="BF197" s="244">
        <f>IF(N197="snížená",J197,0)</f>
        <v>0</v>
      </c>
      <c r="BG197" s="244">
        <f>IF(N197="zákl. přenesená",J197,0)</f>
        <v>0</v>
      </c>
      <c r="BH197" s="244">
        <f>IF(N197="sníž. přenesená",J197,0)</f>
        <v>0</v>
      </c>
      <c r="BI197" s="244">
        <f>IF(N197="nulová",J197,0)</f>
        <v>0</v>
      </c>
      <c r="BJ197" s="14" t="s">
        <v>83</v>
      </c>
      <c r="BK197" s="244">
        <f>ROUND(I197*H197,2)</f>
        <v>0</v>
      </c>
      <c r="BL197" s="14" t="s">
        <v>158</v>
      </c>
      <c r="BM197" s="243" t="s">
        <v>312</v>
      </c>
    </row>
    <row r="198" s="12" customFormat="1" ht="22.8" customHeight="1">
      <c r="A198" s="12"/>
      <c r="B198" s="215"/>
      <c r="C198" s="216"/>
      <c r="D198" s="217" t="s">
        <v>74</v>
      </c>
      <c r="E198" s="229" t="s">
        <v>313</v>
      </c>
      <c r="F198" s="229" t="s">
        <v>314</v>
      </c>
      <c r="G198" s="216"/>
      <c r="H198" s="216"/>
      <c r="I198" s="219"/>
      <c r="J198" s="230">
        <f>BK198</f>
        <v>0</v>
      </c>
      <c r="K198" s="216"/>
      <c r="L198" s="221"/>
      <c r="M198" s="222"/>
      <c r="N198" s="223"/>
      <c r="O198" s="223"/>
      <c r="P198" s="224">
        <f>P199</f>
        <v>0</v>
      </c>
      <c r="Q198" s="223"/>
      <c r="R198" s="224">
        <f>R199</f>
        <v>0</v>
      </c>
      <c r="S198" s="223"/>
      <c r="T198" s="225">
        <f>T199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26" t="s">
        <v>83</v>
      </c>
      <c r="AT198" s="227" t="s">
        <v>74</v>
      </c>
      <c r="AU198" s="227" t="s">
        <v>83</v>
      </c>
      <c r="AY198" s="226" t="s">
        <v>152</v>
      </c>
      <c r="BK198" s="228">
        <f>BK199</f>
        <v>0</v>
      </c>
    </row>
    <row r="199" s="2" customFormat="1" ht="16.5" customHeight="1">
      <c r="A199" s="35"/>
      <c r="B199" s="36"/>
      <c r="C199" s="231" t="s">
        <v>315</v>
      </c>
      <c r="D199" s="231" t="s">
        <v>154</v>
      </c>
      <c r="E199" s="232" t="s">
        <v>316</v>
      </c>
      <c r="F199" s="233" t="s">
        <v>317</v>
      </c>
      <c r="G199" s="234" t="s">
        <v>167</v>
      </c>
      <c r="H199" s="235">
        <v>17.582000000000001</v>
      </c>
      <c r="I199" s="236"/>
      <c r="J199" s="237">
        <f>ROUND(I199*H199,2)</f>
        <v>0</v>
      </c>
      <c r="K199" s="238"/>
      <c r="L199" s="41"/>
      <c r="M199" s="239" t="s">
        <v>1</v>
      </c>
      <c r="N199" s="240" t="s">
        <v>40</v>
      </c>
      <c r="O199" s="88"/>
      <c r="P199" s="241">
        <f>O199*H199</f>
        <v>0</v>
      </c>
      <c r="Q199" s="241">
        <v>0</v>
      </c>
      <c r="R199" s="241">
        <f>Q199*H199</f>
        <v>0</v>
      </c>
      <c r="S199" s="241">
        <v>0</v>
      </c>
      <c r="T199" s="242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43" t="s">
        <v>158</v>
      </c>
      <c r="AT199" s="243" t="s">
        <v>154</v>
      </c>
      <c r="AU199" s="243" t="s">
        <v>85</v>
      </c>
      <c r="AY199" s="14" t="s">
        <v>152</v>
      </c>
      <c r="BE199" s="244">
        <f>IF(N199="základní",J199,0)</f>
        <v>0</v>
      </c>
      <c r="BF199" s="244">
        <f>IF(N199="snížená",J199,0)</f>
        <v>0</v>
      </c>
      <c r="BG199" s="244">
        <f>IF(N199="zákl. přenesená",J199,0)</f>
        <v>0</v>
      </c>
      <c r="BH199" s="244">
        <f>IF(N199="sníž. přenesená",J199,0)</f>
        <v>0</v>
      </c>
      <c r="BI199" s="244">
        <f>IF(N199="nulová",J199,0)</f>
        <v>0</v>
      </c>
      <c r="BJ199" s="14" t="s">
        <v>83</v>
      </c>
      <c r="BK199" s="244">
        <f>ROUND(I199*H199,2)</f>
        <v>0</v>
      </c>
      <c r="BL199" s="14" t="s">
        <v>158</v>
      </c>
      <c r="BM199" s="243" t="s">
        <v>318</v>
      </c>
    </row>
    <row r="200" s="12" customFormat="1" ht="25.92" customHeight="1">
      <c r="A200" s="12"/>
      <c r="B200" s="215"/>
      <c r="C200" s="216"/>
      <c r="D200" s="217" t="s">
        <v>74</v>
      </c>
      <c r="E200" s="218" t="s">
        <v>319</v>
      </c>
      <c r="F200" s="218" t="s">
        <v>320</v>
      </c>
      <c r="G200" s="216"/>
      <c r="H200" s="216"/>
      <c r="I200" s="219"/>
      <c r="J200" s="220">
        <f>BK200</f>
        <v>0</v>
      </c>
      <c r="K200" s="216"/>
      <c r="L200" s="221"/>
      <c r="M200" s="222"/>
      <c r="N200" s="223"/>
      <c r="O200" s="223"/>
      <c r="P200" s="224">
        <f>P201+P207+P217+P228+P239+P255+P257+P267+P276+P287+P289+P298+P323+P326+P339+P354+P366+P371</f>
        <v>0</v>
      </c>
      <c r="Q200" s="223"/>
      <c r="R200" s="224">
        <f>R201+R207+R217+R228+R239+R255+R257+R267+R276+R287+R289+R298+R323+R326+R339+R354+R366+R371</f>
        <v>4.3587739099999991</v>
      </c>
      <c r="S200" s="223"/>
      <c r="T200" s="225">
        <f>T201+T207+T217+T228+T239+T255+T257+T267+T276+T287+T289+T298+T323+T326+T339+T354+T366+T371</f>
        <v>3.1775635699999998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26" t="s">
        <v>85</v>
      </c>
      <c r="AT200" s="227" t="s">
        <v>74</v>
      </c>
      <c r="AU200" s="227" t="s">
        <v>75</v>
      </c>
      <c r="AY200" s="226" t="s">
        <v>152</v>
      </c>
      <c r="BK200" s="228">
        <f>BK201+BK207+BK217+BK228+BK239+BK255+BK257+BK267+BK276+BK287+BK289+BK298+BK323+BK326+BK339+BK354+BK366+BK371</f>
        <v>0</v>
      </c>
    </row>
    <row r="201" s="12" customFormat="1" ht="22.8" customHeight="1">
      <c r="A201" s="12"/>
      <c r="B201" s="215"/>
      <c r="C201" s="216"/>
      <c r="D201" s="217" t="s">
        <v>74</v>
      </c>
      <c r="E201" s="229" t="s">
        <v>321</v>
      </c>
      <c r="F201" s="229" t="s">
        <v>322</v>
      </c>
      <c r="G201" s="216"/>
      <c r="H201" s="216"/>
      <c r="I201" s="219"/>
      <c r="J201" s="230">
        <f>BK201</f>
        <v>0</v>
      </c>
      <c r="K201" s="216"/>
      <c r="L201" s="221"/>
      <c r="M201" s="222"/>
      <c r="N201" s="223"/>
      <c r="O201" s="223"/>
      <c r="P201" s="224">
        <f>SUM(P202:P206)</f>
        <v>0</v>
      </c>
      <c r="Q201" s="223"/>
      <c r="R201" s="224">
        <f>SUM(R202:R206)</f>
        <v>0.1369524</v>
      </c>
      <c r="S201" s="223"/>
      <c r="T201" s="225">
        <f>SUM(T202:T206)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26" t="s">
        <v>85</v>
      </c>
      <c r="AT201" s="227" t="s">
        <v>74</v>
      </c>
      <c r="AU201" s="227" t="s">
        <v>83</v>
      </c>
      <c r="AY201" s="226" t="s">
        <v>152</v>
      </c>
      <c r="BK201" s="228">
        <f>SUM(BK202:BK206)</f>
        <v>0</v>
      </c>
    </row>
    <row r="202" s="2" customFormat="1" ht="24.15" customHeight="1">
      <c r="A202" s="35"/>
      <c r="B202" s="36"/>
      <c r="C202" s="231" t="s">
        <v>323</v>
      </c>
      <c r="D202" s="231" t="s">
        <v>154</v>
      </c>
      <c r="E202" s="232" t="s">
        <v>324</v>
      </c>
      <c r="F202" s="233" t="s">
        <v>325</v>
      </c>
      <c r="G202" s="234" t="s">
        <v>182</v>
      </c>
      <c r="H202" s="235">
        <v>20.460000000000001</v>
      </c>
      <c r="I202" s="236"/>
      <c r="J202" s="237">
        <f>ROUND(I202*H202,2)</f>
        <v>0</v>
      </c>
      <c r="K202" s="238"/>
      <c r="L202" s="41"/>
      <c r="M202" s="239" t="s">
        <v>1</v>
      </c>
      <c r="N202" s="240" t="s">
        <v>40</v>
      </c>
      <c r="O202" s="88"/>
      <c r="P202" s="241">
        <f>O202*H202</f>
        <v>0</v>
      </c>
      <c r="Q202" s="241">
        <v>0.00040000000000000002</v>
      </c>
      <c r="R202" s="241">
        <f>Q202*H202</f>
        <v>0.0081840000000000003</v>
      </c>
      <c r="S202" s="241">
        <v>0</v>
      </c>
      <c r="T202" s="242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43" t="s">
        <v>220</v>
      </c>
      <c r="AT202" s="243" t="s">
        <v>154</v>
      </c>
      <c r="AU202" s="243" t="s">
        <v>85</v>
      </c>
      <c r="AY202" s="14" t="s">
        <v>152</v>
      </c>
      <c r="BE202" s="244">
        <f>IF(N202="základní",J202,0)</f>
        <v>0</v>
      </c>
      <c r="BF202" s="244">
        <f>IF(N202="snížená",J202,0)</f>
        <v>0</v>
      </c>
      <c r="BG202" s="244">
        <f>IF(N202="zákl. přenesená",J202,0)</f>
        <v>0</v>
      </c>
      <c r="BH202" s="244">
        <f>IF(N202="sníž. přenesená",J202,0)</f>
        <v>0</v>
      </c>
      <c r="BI202" s="244">
        <f>IF(N202="nulová",J202,0)</f>
        <v>0</v>
      </c>
      <c r="BJ202" s="14" t="s">
        <v>83</v>
      </c>
      <c r="BK202" s="244">
        <f>ROUND(I202*H202,2)</f>
        <v>0</v>
      </c>
      <c r="BL202" s="14" t="s">
        <v>220</v>
      </c>
      <c r="BM202" s="243" t="s">
        <v>326</v>
      </c>
    </row>
    <row r="203" s="2" customFormat="1" ht="44.25" customHeight="1">
      <c r="A203" s="35"/>
      <c r="B203" s="36"/>
      <c r="C203" s="245" t="s">
        <v>327</v>
      </c>
      <c r="D203" s="245" t="s">
        <v>164</v>
      </c>
      <c r="E203" s="246" t="s">
        <v>328</v>
      </c>
      <c r="F203" s="247" t="s">
        <v>329</v>
      </c>
      <c r="G203" s="248" t="s">
        <v>182</v>
      </c>
      <c r="H203" s="249">
        <v>23.846</v>
      </c>
      <c r="I203" s="250"/>
      <c r="J203" s="251">
        <f>ROUND(I203*H203,2)</f>
        <v>0</v>
      </c>
      <c r="K203" s="252"/>
      <c r="L203" s="253"/>
      <c r="M203" s="254" t="s">
        <v>1</v>
      </c>
      <c r="N203" s="255" t="s">
        <v>40</v>
      </c>
      <c r="O203" s="88"/>
      <c r="P203" s="241">
        <f>O203*H203</f>
        <v>0</v>
      </c>
      <c r="Q203" s="241">
        <v>0.0054000000000000003</v>
      </c>
      <c r="R203" s="241">
        <f>Q203*H203</f>
        <v>0.12876840000000001</v>
      </c>
      <c r="S203" s="241">
        <v>0</v>
      </c>
      <c r="T203" s="242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43" t="s">
        <v>286</v>
      </c>
      <c r="AT203" s="243" t="s">
        <v>164</v>
      </c>
      <c r="AU203" s="243" t="s">
        <v>85</v>
      </c>
      <c r="AY203" s="14" t="s">
        <v>152</v>
      </c>
      <c r="BE203" s="244">
        <f>IF(N203="základní",J203,0)</f>
        <v>0</v>
      </c>
      <c r="BF203" s="244">
        <f>IF(N203="snížená",J203,0)</f>
        <v>0</v>
      </c>
      <c r="BG203" s="244">
        <f>IF(N203="zákl. přenesená",J203,0)</f>
        <v>0</v>
      </c>
      <c r="BH203" s="244">
        <f>IF(N203="sníž. přenesená",J203,0)</f>
        <v>0</v>
      </c>
      <c r="BI203" s="244">
        <f>IF(N203="nulová",J203,0)</f>
        <v>0</v>
      </c>
      <c r="BJ203" s="14" t="s">
        <v>83</v>
      </c>
      <c r="BK203" s="244">
        <f>ROUND(I203*H203,2)</f>
        <v>0</v>
      </c>
      <c r="BL203" s="14" t="s">
        <v>220</v>
      </c>
      <c r="BM203" s="243" t="s">
        <v>330</v>
      </c>
    </row>
    <row r="204" s="2" customFormat="1" ht="24.15" customHeight="1">
      <c r="A204" s="35"/>
      <c r="B204" s="36"/>
      <c r="C204" s="231" t="s">
        <v>331</v>
      </c>
      <c r="D204" s="231" t="s">
        <v>154</v>
      </c>
      <c r="E204" s="232" t="s">
        <v>332</v>
      </c>
      <c r="F204" s="233" t="s">
        <v>333</v>
      </c>
      <c r="G204" s="234" t="s">
        <v>167</v>
      </c>
      <c r="H204" s="235">
        <v>0.13700000000000001</v>
      </c>
      <c r="I204" s="236"/>
      <c r="J204" s="237">
        <f>ROUND(I204*H204,2)</f>
        <v>0</v>
      </c>
      <c r="K204" s="238"/>
      <c r="L204" s="41"/>
      <c r="M204" s="239" t="s">
        <v>1</v>
      </c>
      <c r="N204" s="240" t="s">
        <v>40</v>
      </c>
      <c r="O204" s="88"/>
      <c r="P204" s="241">
        <f>O204*H204</f>
        <v>0</v>
      </c>
      <c r="Q204" s="241">
        <v>0</v>
      </c>
      <c r="R204" s="241">
        <f>Q204*H204</f>
        <v>0</v>
      </c>
      <c r="S204" s="241">
        <v>0</v>
      </c>
      <c r="T204" s="242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43" t="s">
        <v>220</v>
      </c>
      <c r="AT204" s="243" t="s">
        <v>154</v>
      </c>
      <c r="AU204" s="243" t="s">
        <v>85</v>
      </c>
      <c r="AY204" s="14" t="s">
        <v>152</v>
      </c>
      <c r="BE204" s="244">
        <f>IF(N204="základní",J204,0)</f>
        <v>0</v>
      </c>
      <c r="BF204" s="244">
        <f>IF(N204="snížená",J204,0)</f>
        <v>0</v>
      </c>
      <c r="BG204" s="244">
        <f>IF(N204="zákl. přenesená",J204,0)</f>
        <v>0</v>
      </c>
      <c r="BH204" s="244">
        <f>IF(N204="sníž. přenesená",J204,0)</f>
        <v>0</v>
      </c>
      <c r="BI204" s="244">
        <f>IF(N204="nulová",J204,0)</f>
        <v>0</v>
      </c>
      <c r="BJ204" s="14" t="s">
        <v>83</v>
      </c>
      <c r="BK204" s="244">
        <f>ROUND(I204*H204,2)</f>
        <v>0</v>
      </c>
      <c r="BL204" s="14" t="s">
        <v>220</v>
      </c>
      <c r="BM204" s="243" t="s">
        <v>334</v>
      </c>
    </row>
    <row r="205" s="2" customFormat="1" ht="24.15" customHeight="1">
      <c r="A205" s="35"/>
      <c r="B205" s="36"/>
      <c r="C205" s="231" t="s">
        <v>335</v>
      </c>
      <c r="D205" s="231" t="s">
        <v>154</v>
      </c>
      <c r="E205" s="232" t="s">
        <v>336</v>
      </c>
      <c r="F205" s="233" t="s">
        <v>337</v>
      </c>
      <c r="G205" s="234" t="s">
        <v>167</v>
      </c>
      <c r="H205" s="235">
        <v>0.13700000000000001</v>
      </c>
      <c r="I205" s="236"/>
      <c r="J205" s="237">
        <f>ROUND(I205*H205,2)</f>
        <v>0</v>
      </c>
      <c r="K205" s="238"/>
      <c r="L205" s="41"/>
      <c r="M205" s="239" t="s">
        <v>1</v>
      </c>
      <c r="N205" s="240" t="s">
        <v>40</v>
      </c>
      <c r="O205" s="88"/>
      <c r="P205" s="241">
        <f>O205*H205</f>
        <v>0</v>
      </c>
      <c r="Q205" s="241">
        <v>0</v>
      </c>
      <c r="R205" s="241">
        <f>Q205*H205</f>
        <v>0</v>
      </c>
      <c r="S205" s="241">
        <v>0</v>
      </c>
      <c r="T205" s="242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43" t="s">
        <v>220</v>
      </c>
      <c r="AT205" s="243" t="s">
        <v>154</v>
      </c>
      <c r="AU205" s="243" t="s">
        <v>85</v>
      </c>
      <c r="AY205" s="14" t="s">
        <v>152</v>
      </c>
      <c r="BE205" s="244">
        <f>IF(N205="základní",J205,0)</f>
        <v>0</v>
      </c>
      <c r="BF205" s="244">
        <f>IF(N205="snížená",J205,0)</f>
        <v>0</v>
      </c>
      <c r="BG205" s="244">
        <f>IF(N205="zákl. přenesená",J205,0)</f>
        <v>0</v>
      </c>
      <c r="BH205" s="244">
        <f>IF(N205="sníž. přenesená",J205,0)</f>
        <v>0</v>
      </c>
      <c r="BI205" s="244">
        <f>IF(N205="nulová",J205,0)</f>
        <v>0</v>
      </c>
      <c r="BJ205" s="14" t="s">
        <v>83</v>
      </c>
      <c r="BK205" s="244">
        <f>ROUND(I205*H205,2)</f>
        <v>0</v>
      </c>
      <c r="BL205" s="14" t="s">
        <v>220</v>
      </c>
      <c r="BM205" s="243" t="s">
        <v>338</v>
      </c>
    </row>
    <row r="206" s="2" customFormat="1" ht="24.15" customHeight="1">
      <c r="A206" s="35"/>
      <c r="B206" s="36"/>
      <c r="C206" s="231" t="s">
        <v>339</v>
      </c>
      <c r="D206" s="231" t="s">
        <v>154</v>
      </c>
      <c r="E206" s="232" t="s">
        <v>340</v>
      </c>
      <c r="F206" s="233" t="s">
        <v>341</v>
      </c>
      <c r="G206" s="234" t="s">
        <v>167</v>
      </c>
      <c r="H206" s="235">
        <v>0.13700000000000001</v>
      </c>
      <c r="I206" s="236"/>
      <c r="J206" s="237">
        <f>ROUND(I206*H206,2)</f>
        <v>0</v>
      </c>
      <c r="K206" s="238"/>
      <c r="L206" s="41"/>
      <c r="M206" s="239" t="s">
        <v>1</v>
      </c>
      <c r="N206" s="240" t="s">
        <v>40</v>
      </c>
      <c r="O206" s="88"/>
      <c r="P206" s="241">
        <f>O206*H206</f>
        <v>0</v>
      </c>
      <c r="Q206" s="241">
        <v>0</v>
      </c>
      <c r="R206" s="241">
        <f>Q206*H206</f>
        <v>0</v>
      </c>
      <c r="S206" s="241">
        <v>0</v>
      </c>
      <c r="T206" s="242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43" t="s">
        <v>220</v>
      </c>
      <c r="AT206" s="243" t="s">
        <v>154</v>
      </c>
      <c r="AU206" s="243" t="s">
        <v>85</v>
      </c>
      <c r="AY206" s="14" t="s">
        <v>152</v>
      </c>
      <c r="BE206" s="244">
        <f>IF(N206="základní",J206,0)</f>
        <v>0</v>
      </c>
      <c r="BF206" s="244">
        <f>IF(N206="snížená",J206,0)</f>
        <v>0</v>
      </c>
      <c r="BG206" s="244">
        <f>IF(N206="zákl. přenesená",J206,0)</f>
        <v>0</v>
      </c>
      <c r="BH206" s="244">
        <f>IF(N206="sníž. přenesená",J206,0)</f>
        <v>0</v>
      </c>
      <c r="BI206" s="244">
        <f>IF(N206="nulová",J206,0)</f>
        <v>0</v>
      </c>
      <c r="BJ206" s="14" t="s">
        <v>83</v>
      </c>
      <c r="BK206" s="244">
        <f>ROUND(I206*H206,2)</f>
        <v>0</v>
      </c>
      <c r="BL206" s="14" t="s">
        <v>220</v>
      </c>
      <c r="BM206" s="243" t="s">
        <v>342</v>
      </c>
    </row>
    <row r="207" s="12" customFormat="1" ht="22.8" customHeight="1">
      <c r="A207" s="12"/>
      <c r="B207" s="215"/>
      <c r="C207" s="216"/>
      <c r="D207" s="217" t="s">
        <v>74</v>
      </c>
      <c r="E207" s="229" t="s">
        <v>343</v>
      </c>
      <c r="F207" s="229" t="s">
        <v>344</v>
      </c>
      <c r="G207" s="216"/>
      <c r="H207" s="216"/>
      <c r="I207" s="219"/>
      <c r="J207" s="230">
        <f>BK207</f>
        <v>0</v>
      </c>
      <c r="K207" s="216"/>
      <c r="L207" s="221"/>
      <c r="M207" s="222"/>
      <c r="N207" s="223"/>
      <c r="O207" s="223"/>
      <c r="P207" s="224">
        <f>SUM(P208:P216)</f>
        <v>0</v>
      </c>
      <c r="Q207" s="223"/>
      <c r="R207" s="224">
        <f>SUM(R208:R216)</f>
        <v>0.52280749999999998</v>
      </c>
      <c r="S207" s="223"/>
      <c r="T207" s="225">
        <f>SUM(T208:T216)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26" t="s">
        <v>85</v>
      </c>
      <c r="AT207" s="227" t="s">
        <v>74</v>
      </c>
      <c r="AU207" s="227" t="s">
        <v>83</v>
      </c>
      <c r="AY207" s="226" t="s">
        <v>152</v>
      </c>
      <c r="BK207" s="228">
        <f>SUM(BK208:BK216)</f>
        <v>0</v>
      </c>
    </row>
    <row r="208" s="2" customFormat="1" ht="24.15" customHeight="1">
      <c r="A208" s="35"/>
      <c r="B208" s="36"/>
      <c r="C208" s="231" t="s">
        <v>345</v>
      </c>
      <c r="D208" s="231" t="s">
        <v>154</v>
      </c>
      <c r="E208" s="232" t="s">
        <v>346</v>
      </c>
      <c r="F208" s="233" t="s">
        <v>347</v>
      </c>
      <c r="G208" s="234" t="s">
        <v>182</v>
      </c>
      <c r="H208" s="235">
        <v>35.280000000000001</v>
      </c>
      <c r="I208" s="236"/>
      <c r="J208" s="237">
        <f>ROUND(I208*H208,2)</f>
        <v>0</v>
      </c>
      <c r="K208" s="238"/>
      <c r="L208" s="41"/>
      <c r="M208" s="239" t="s">
        <v>1</v>
      </c>
      <c r="N208" s="240" t="s">
        <v>40</v>
      </c>
      <c r="O208" s="88"/>
      <c r="P208" s="241">
        <f>O208*H208</f>
        <v>0</v>
      </c>
      <c r="Q208" s="241">
        <v>0.00547</v>
      </c>
      <c r="R208" s="241">
        <f>Q208*H208</f>
        <v>0.1929816</v>
      </c>
      <c r="S208" s="241">
        <v>0</v>
      </c>
      <c r="T208" s="242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43" t="s">
        <v>220</v>
      </c>
      <c r="AT208" s="243" t="s">
        <v>154</v>
      </c>
      <c r="AU208" s="243" t="s">
        <v>85</v>
      </c>
      <c r="AY208" s="14" t="s">
        <v>152</v>
      </c>
      <c r="BE208" s="244">
        <f>IF(N208="základní",J208,0)</f>
        <v>0</v>
      </c>
      <c r="BF208" s="244">
        <f>IF(N208="snížená",J208,0)</f>
        <v>0</v>
      </c>
      <c r="BG208" s="244">
        <f>IF(N208="zákl. přenesená",J208,0)</f>
        <v>0</v>
      </c>
      <c r="BH208" s="244">
        <f>IF(N208="sníž. přenesená",J208,0)</f>
        <v>0</v>
      </c>
      <c r="BI208" s="244">
        <f>IF(N208="nulová",J208,0)</f>
        <v>0</v>
      </c>
      <c r="BJ208" s="14" t="s">
        <v>83</v>
      </c>
      <c r="BK208" s="244">
        <f>ROUND(I208*H208,2)</f>
        <v>0</v>
      </c>
      <c r="BL208" s="14" t="s">
        <v>220</v>
      </c>
      <c r="BM208" s="243" t="s">
        <v>348</v>
      </c>
    </row>
    <row r="209" s="2" customFormat="1" ht="33" customHeight="1">
      <c r="A209" s="35"/>
      <c r="B209" s="36"/>
      <c r="C209" s="245" t="s">
        <v>349</v>
      </c>
      <c r="D209" s="245" t="s">
        <v>164</v>
      </c>
      <c r="E209" s="246" t="s">
        <v>350</v>
      </c>
      <c r="F209" s="247" t="s">
        <v>351</v>
      </c>
      <c r="G209" s="248" t="s">
        <v>182</v>
      </c>
      <c r="H209" s="249">
        <v>37.043999999999997</v>
      </c>
      <c r="I209" s="250"/>
      <c r="J209" s="251">
        <f>ROUND(I209*H209,2)</f>
        <v>0</v>
      </c>
      <c r="K209" s="252"/>
      <c r="L209" s="253"/>
      <c r="M209" s="254" t="s">
        <v>1</v>
      </c>
      <c r="N209" s="255" t="s">
        <v>40</v>
      </c>
      <c r="O209" s="88"/>
      <c r="P209" s="241">
        <f>O209*H209</f>
        <v>0</v>
      </c>
      <c r="Q209" s="241">
        <v>0.0016000000000000001</v>
      </c>
      <c r="R209" s="241">
        <f>Q209*H209</f>
        <v>0.059270400000000001</v>
      </c>
      <c r="S209" s="241">
        <v>0</v>
      </c>
      <c r="T209" s="242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43" t="s">
        <v>286</v>
      </c>
      <c r="AT209" s="243" t="s">
        <v>164</v>
      </c>
      <c r="AU209" s="243" t="s">
        <v>85</v>
      </c>
      <c r="AY209" s="14" t="s">
        <v>152</v>
      </c>
      <c r="BE209" s="244">
        <f>IF(N209="základní",J209,0)</f>
        <v>0</v>
      </c>
      <c r="BF209" s="244">
        <f>IF(N209="snížená",J209,0)</f>
        <v>0</v>
      </c>
      <c r="BG209" s="244">
        <f>IF(N209="zákl. přenesená",J209,0)</f>
        <v>0</v>
      </c>
      <c r="BH209" s="244">
        <f>IF(N209="sníž. přenesená",J209,0)</f>
        <v>0</v>
      </c>
      <c r="BI209" s="244">
        <f>IF(N209="nulová",J209,0)</f>
        <v>0</v>
      </c>
      <c r="BJ209" s="14" t="s">
        <v>83</v>
      </c>
      <c r="BK209" s="244">
        <f>ROUND(I209*H209,2)</f>
        <v>0</v>
      </c>
      <c r="BL209" s="14" t="s">
        <v>220</v>
      </c>
      <c r="BM209" s="243" t="s">
        <v>352</v>
      </c>
    </row>
    <row r="210" s="2" customFormat="1" ht="24.15" customHeight="1">
      <c r="A210" s="35"/>
      <c r="B210" s="36"/>
      <c r="C210" s="231" t="s">
        <v>353</v>
      </c>
      <c r="D210" s="231" t="s">
        <v>154</v>
      </c>
      <c r="E210" s="232" t="s">
        <v>346</v>
      </c>
      <c r="F210" s="233" t="s">
        <v>347</v>
      </c>
      <c r="G210" s="234" t="s">
        <v>182</v>
      </c>
      <c r="H210" s="235">
        <v>29</v>
      </c>
      <c r="I210" s="236"/>
      <c r="J210" s="237">
        <f>ROUND(I210*H210,2)</f>
        <v>0</v>
      </c>
      <c r="K210" s="238"/>
      <c r="L210" s="41"/>
      <c r="M210" s="239" t="s">
        <v>1</v>
      </c>
      <c r="N210" s="240" t="s">
        <v>40</v>
      </c>
      <c r="O210" s="88"/>
      <c r="P210" s="241">
        <f>O210*H210</f>
        <v>0</v>
      </c>
      <c r="Q210" s="241">
        <v>0.00547</v>
      </c>
      <c r="R210" s="241">
        <f>Q210*H210</f>
        <v>0.15862999999999999</v>
      </c>
      <c r="S210" s="241">
        <v>0</v>
      </c>
      <c r="T210" s="242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43" t="s">
        <v>220</v>
      </c>
      <c r="AT210" s="243" t="s">
        <v>154</v>
      </c>
      <c r="AU210" s="243" t="s">
        <v>85</v>
      </c>
      <c r="AY210" s="14" t="s">
        <v>152</v>
      </c>
      <c r="BE210" s="244">
        <f>IF(N210="základní",J210,0)</f>
        <v>0</v>
      </c>
      <c r="BF210" s="244">
        <f>IF(N210="snížená",J210,0)</f>
        <v>0</v>
      </c>
      <c r="BG210" s="244">
        <f>IF(N210="zákl. přenesená",J210,0)</f>
        <v>0</v>
      </c>
      <c r="BH210" s="244">
        <f>IF(N210="sníž. přenesená",J210,0)</f>
        <v>0</v>
      </c>
      <c r="BI210" s="244">
        <f>IF(N210="nulová",J210,0)</f>
        <v>0</v>
      </c>
      <c r="BJ210" s="14" t="s">
        <v>83</v>
      </c>
      <c r="BK210" s="244">
        <f>ROUND(I210*H210,2)</f>
        <v>0</v>
      </c>
      <c r="BL210" s="14" t="s">
        <v>220</v>
      </c>
      <c r="BM210" s="243" t="s">
        <v>354</v>
      </c>
    </row>
    <row r="211" s="2" customFormat="1" ht="37.8" customHeight="1">
      <c r="A211" s="35"/>
      <c r="B211" s="36"/>
      <c r="C211" s="245" t="s">
        <v>355</v>
      </c>
      <c r="D211" s="245" t="s">
        <v>164</v>
      </c>
      <c r="E211" s="246" t="s">
        <v>356</v>
      </c>
      <c r="F211" s="247" t="s">
        <v>357</v>
      </c>
      <c r="G211" s="248" t="s">
        <v>182</v>
      </c>
      <c r="H211" s="249">
        <v>30.449999999999999</v>
      </c>
      <c r="I211" s="250"/>
      <c r="J211" s="251">
        <f>ROUND(I211*H211,2)</f>
        <v>0</v>
      </c>
      <c r="K211" s="252"/>
      <c r="L211" s="253"/>
      <c r="M211" s="254" t="s">
        <v>1</v>
      </c>
      <c r="N211" s="255" t="s">
        <v>40</v>
      </c>
      <c r="O211" s="88"/>
      <c r="P211" s="241">
        <f>O211*H211</f>
        <v>0</v>
      </c>
      <c r="Q211" s="241">
        <v>0.0020999999999999999</v>
      </c>
      <c r="R211" s="241">
        <f>Q211*H211</f>
        <v>0.063944999999999988</v>
      </c>
      <c r="S211" s="241">
        <v>0</v>
      </c>
      <c r="T211" s="242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43" t="s">
        <v>286</v>
      </c>
      <c r="AT211" s="243" t="s">
        <v>164</v>
      </c>
      <c r="AU211" s="243" t="s">
        <v>85</v>
      </c>
      <c r="AY211" s="14" t="s">
        <v>152</v>
      </c>
      <c r="BE211" s="244">
        <f>IF(N211="základní",J211,0)</f>
        <v>0</v>
      </c>
      <c r="BF211" s="244">
        <f>IF(N211="snížená",J211,0)</f>
        <v>0</v>
      </c>
      <c r="BG211" s="244">
        <f>IF(N211="zákl. přenesená",J211,0)</f>
        <v>0</v>
      </c>
      <c r="BH211" s="244">
        <f>IF(N211="sníž. přenesená",J211,0)</f>
        <v>0</v>
      </c>
      <c r="BI211" s="244">
        <f>IF(N211="nulová",J211,0)</f>
        <v>0</v>
      </c>
      <c r="BJ211" s="14" t="s">
        <v>83</v>
      </c>
      <c r="BK211" s="244">
        <f>ROUND(I211*H211,2)</f>
        <v>0</v>
      </c>
      <c r="BL211" s="14" t="s">
        <v>220</v>
      </c>
      <c r="BM211" s="243" t="s">
        <v>358</v>
      </c>
    </row>
    <row r="212" s="2" customFormat="1" ht="24.15" customHeight="1">
      <c r="A212" s="35"/>
      <c r="B212" s="36"/>
      <c r="C212" s="231" t="s">
        <v>359</v>
      </c>
      <c r="D212" s="231" t="s">
        <v>154</v>
      </c>
      <c r="E212" s="232" t="s">
        <v>360</v>
      </c>
      <c r="F212" s="233" t="s">
        <v>361</v>
      </c>
      <c r="G212" s="234" t="s">
        <v>182</v>
      </c>
      <c r="H212" s="235">
        <v>10.23</v>
      </c>
      <c r="I212" s="236"/>
      <c r="J212" s="237">
        <f>ROUND(I212*H212,2)</f>
        <v>0</v>
      </c>
      <c r="K212" s="238"/>
      <c r="L212" s="41"/>
      <c r="M212" s="239" t="s">
        <v>1</v>
      </c>
      <c r="N212" s="240" t="s">
        <v>40</v>
      </c>
      <c r="O212" s="88"/>
      <c r="P212" s="241">
        <f>O212*H212</f>
        <v>0</v>
      </c>
      <c r="Q212" s="241">
        <v>0.00091</v>
      </c>
      <c r="R212" s="241">
        <f>Q212*H212</f>
        <v>0.0093093000000000013</v>
      </c>
      <c r="S212" s="241">
        <v>0</v>
      </c>
      <c r="T212" s="242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43" t="s">
        <v>220</v>
      </c>
      <c r="AT212" s="243" t="s">
        <v>154</v>
      </c>
      <c r="AU212" s="243" t="s">
        <v>85</v>
      </c>
      <c r="AY212" s="14" t="s">
        <v>152</v>
      </c>
      <c r="BE212" s="244">
        <f>IF(N212="základní",J212,0)</f>
        <v>0</v>
      </c>
      <c r="BF212" s="244">
        <f>IF(N212="snížená",J212,0)</f>
        <v>0</v>
      </c>
      <c r="BG212" s="244">
        <f>IF(N212="zákl. přenesená",J212,0)</f>
        <v>0</v>
      </c>
      <c r="BH212" s="244">
        <f>IF(N212="sníž. přenesená",J212,0)</f>
        <v>0</v>
      </c>
      <c r="BI212" s="244">
        <f>IF(N212="nulová",J212,0)</f>
        <v>0</v>
      </c>
      <c r="BJ212" s="14" t="s">
        <v>83</v>
      </c>
      <c r="BK212" s="244">
        <f>ROUND(I212*H212,2)</f>
        <v>0</v>
      </c>
      <c r="BL212" s="14" t="s">
        <v>220</v>
      </c>
      <c r="BM212" s="243" t="s">
        <v>362</v>
      </c>
    </row>
    <row r="213" s="2" customFormat="1" ht="24.15" customHeight="1">
      <c r="A213" s="35"/>
      <c r="B213" s="36"/>
      <c r="C213" s="245" t="s">
        <v>363</v>
      </c>
      <c r="D213" s="245" t="s">
        <v>164</v>
      </c>
      <c r="E213" s="246" t="s">
        <v>364</v>
      </c>
      <c r="F213" s="247" t="s">
        <v>365</v>
      </c>
      <c r="G213" s="248" t="s">
        <v>182</v>
      </c>
      <c r="H213" s="249">
        <v>10.742000000000001</v>
      </c>
      <c r="I213" s="250"/>
      <c r="J213" s="251">
        <f>ROUND(I213*H213,2)</f>
        <v>0</v>
      </c>
      <c r="K213" s="252"/>
      <c r="L213" s="253"/>
      <c r="M213" s="254" t="s">
        <v>1</v>
      </c>
      <c r="N213" s="255" t="s">
        <v>40</v>
      </c>
      <c r="O213" s="88"/>
      <c r="P213" s="241">
        <f>O213*H213</f>
        <v>0</v>
      </c>
      <c r="Q213" s="241">
        <v>0.0035999999999999999</v>
      </c>
      <c r="R213" s="241">
        <f>Q213*H213</f>
        <v>0.038671200000000003</v>
      </c>
      <c r="S213" s="241">
        <v>0</v>
      </c>
      <c r="T213" s="242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43" t="s">
        <v>286</v>
      </c>
      <c r="AT213" s="243" t="s">
        <v>164</v>
      </c>
      <c r="AU213" s="243" t="s">
        <v>85</v>
      </c>
      <c r="AY213" s="14" t="s">
        <v>152</v>
      </c>
      <c r="BE213" s="244">
        <f>IF(N213="základní",J213,0)</f>
        <v>0</v>
      </c>
      <c r="BF213" s="244">
        <f>IF(N213="snížená",J213,0)</f>
        <v>0</v>
      </c>
      <c r="BG213" s="244">
        <f>IF(N213="zákl. přenesená",J213,0)</f>
        <v>0</v>
      </c>
      <c r="BH213" s="244">
        <f>IF(N213="sníž. přenesená",J213,0)</f>
        <v>0</v>
      </c>
      <c r="BI213" s="244">
        <f>IF(N213="nulová",J213,0)</f>
        <v>0</v>
      </c>
      <c r="BJ213" s="14" t="s">
        <v>83</v>
      </c>
      <c r="BK213" s="244">
        <f>ROUND(I213*H213,2)</f>
        <v>0</v>
      </c>
      <c r="BL213" s="14" t="s">
        <v>220</v>
      </c>
      <c r="BM213" s="243" t="s">
        <v>366</v>
      </c>
    </row>
    <row r="214" s="2" customFormat="1" ht="24.15" customHeight="1">
      <c r="A214" s="35"/>
      <c r="B214" s="36"/>
      <c r="C214" s="231" t="s">
        <v>367</v>
      </c>
      <c r="D214" s="231" t="s">
        <v>154</v>
      </c>
      <c r="E214" s="232" t="s">
        <v>368</v>
      </c>
      <c r="F214" s="233" t="s">
        <v>369</v>
      </c>
      <c r="G214" s="234" t="s">
        <v>167</v>
      </c>
      <c r="H214" s="235">
        <v>0.52300000000000002</v>
      </c>
      <c r="I214" s="236"/>
      <c r="J214" s="237">
        <f>ROUND(I214*H214,2)</f>
        <v>0</v>
      </c>
      <c r="K214" s="238"/>
      <c r="L214" s="41"/>
      <c r="M214" s="239" t="s">
        <v>1</v>
      </c>
      <c r="N214" s="240" t="s">
        <v>40</v>
      </c>
      <c r="O214" s="88"/>
      <c r="P214" s="241">
        <f>O214*H214</f>
        <v>0</v>
      </c>
      <c r="Q214" s="241">
        <v>0</v>
      </c>
      <c r="R214" s="241">
        <f>Q214*H214</f>
        <v>0</v>
      </c>
      <c r="S214" s="241">
        <v>0</v>
      </c>
      <c r="T214" s="242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43" t="s">
        <v>220</v>
      </c>
      <c r="AT214" s="243" t="s">
        <v>154</v>
      </c>
      <c r="AU214" s="243" t="s">
        <v>85</v>
      </c>
      <c r="AY214" s="14" t="s">
        <v>152</v>
      </c>
      <c r="BE214" s="244">
        <f>IF(N214="základní",J214,0)</f>
        <v>0</v>
      </c>
      <c r="BF214" s="244">
        <f>IF(N214="snížená",J214,0)</f>
        <v>0</v>
      </c>
      <c r="BG214" s="244">
        <f>IF(N214="zákl. přenesená",J214,0)</f>
        <v>0</v>
      </c>
      <c r="BH214" s="244">
        <f>IF(N214="sníž. přenesená",J214,0)</f>
        <v>0</v>
      </c>
      <c r="BI214" s="244">
        <f>IF(N214="nulová",J214,0)</f>
        <v>0</v>
      </c>
      <c r="BJ214" s="14" t="s">
        <v>83</v>
      </c>
      <c r="BK214" s="244">
        <f>ROUND(I214*H214,2)</f>
        <v>0</v>
      </c>
      <c r="BL214" s="14" t="s">
        <v>220</v>
      </c>
      <c r="BM214" s="243" t="s">
        <v>370</v>
      </c>
    </row>
    <row r="215" s="2" customFormat="1" ht="24.15" customHeight="1">
      <c r="A215" s="35"/>
      <c r="B215" s="36"/>
      <c r="C215" s="231" t="s">
        <v>371</v>
      </c>
      <c r="D215" s="231" t="s">
        <v>154</v>
      </c>
      <c r="E215" s="232" t="s">
        <v>372</v>
      </c>
      <c r="F215" s="233" t="s">
        <v>373</v>
      </c>
      <c r="G215" s="234" t="s">
        <v>167</v>
      </c>
      <c r="H215" s="235">
        <v>0.52300000000000002</v>
      </c>
      <c r="I215" s="236"/>
      <c r="J215" s="237">
        <f>ROUND(I215*H215,2)</f>
        <v>0</v>
      </c>
      <c r="K215" s="238"/>
      <c r="L215" s="41"/>
      <c r="M215" s="239" t="s">
        <v>1</v>
      </c>
      <c r="N215" s="240" t="s">
        <v>40</v>
      </c>
      <c r="O215" s="88"/>
      <c r="P215" s="241">
        <f>O215*H215</f>
        <v>0</v>
      </c>
      <c r="Q215" s="241">
        <v>0</v>
      </c>
      <c r="R215" s="241">
        <f>Q215*H215</f>
        <v>0</v>
      </c>
      <c r="S215" s="241">
        <v>0</v>
      </c>
      <c r="T215" s="242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43" t="s">
        <v>220</v>
      </c>
      <c r="AT215" s="243" t="s">
        <v>154</v>
      </c>
      <c r="AU215" s="243" t="s">
        <v>85</v>
      </c>
      <c r="AY215" s="14" t="s">
        <v>152</v>
      </c>
      <c r="BE215" s="244">
        <f>IF(N215="základní",J215,0)</f>
        <v>0</v>
      </c>
      <c r="BF215" s="244">
        <f>IF(N215="snížená",J215,0)</f>
        <v>0</v>
      </c>
      <c r="BG215" s="244">
        <f>IF(N215="zákl. přenesená",J215,0)</f>
        <v>0</v>
      </c>
      <c r="BH215" s="244">
        <f>IF(N215="sníž. přenesená",J215,0)</f>
        <v>0</v>
      </c>
      <c r="BI215" s="244">
        <f>IF(N215="nulová",J215,0)</f>
        <v>0</v>
      </c>
      <c r="BJ215" s="14" t="s">
        <v>83</v>
      </c>
      <c r="BK215" s="244">
        <f>ROUND(I215*H215,2)</f>
        <v>0</v>
      </c>
      <c r="BL215" s="14" t="s">
        <v>220</v>
      </c>
      <c r="BM215" s="243" t="s">
        <v>374</v>
      </c>
    </row>
    <row r="216" s="2" customFormat="1" ht="24.15" customHeight="1">
      <c r="A216" s="35"/>
      <c r="B216" s="36"/>
      <c r="C216" s="231" t="s">
        <v>375</v>
      </c>
      <c r="D216" s="231" t="s">
        <v>154</v>
      </c>
      <c r="E216" s="232" t="s">
        <v>376</v>
      </c>
      <c r="F216" s="233" t="s">
        <v>377</v>
      </c>
      <c r="G216" s="234" t="s">
        <v>167</v>
      </c>
      <c r="H216" s="235">
        <v>0.52300000000000002</v>
      </c>
      <c r="I216" s="236"/>
      <c r="J216" s="237">
        <f>ROUND(I216*H216,2)</f>
        <v>0</v>
      </c>
      <c r="K216" s="238"/>
      <c r="L216" s="41"/>
      <c r="M216" s="239" t="s">
        <v>1</v>
      </c>
      <c r="N216" s="240" t="s">
        <v>40</v>
      </c>
      <c r="O216" s="88"/>
      <c r="P216" s="241">
        <f>O216*H216</f>
        <v>0</v>
      </c>
      <c r="Q216" s="241">
        <v>0</v>
      </c>
      <c r="R216" s="241">
        <f>Q216*H216</f>
        <v>0</v>
      </c>
      <c r="S216" s="241">
        <v>0</v>
      </c>
      <c r="T216" s="242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43" t="s">
        <v>220</v>
      </c>
      <c r="AT216" s="243" t="s">
        <v>154</v>
      </c>
      <c r="AU216" s="243" t="s">
        <v>85</v>
      </c>
      <c r="AY216" s="14" t="s">
        <v>152</v>
      </c>
      <c r="BE216" s="244">
        <f>IF(N216="základní",J216,0)</f>
        <v>0</v>
      </c>
      <c r="BF216" s="244">
        <f>IF(N216="snížená",J216,0)</f>
        <v>0</v>
      </c>
      <c r="BG216" s="244">
        <f>IF(N216="zákl. přenesená",J216,0)</f>
        <v>0</v>
      </c>
      <c r="BH216" s="244">
        <f>IF(N216="sníž. přenesená",J216,0)</f>
        <v>0</v>
      </c>
      <c r="BI216" s="244">
        <f>IF(N216="nulová",J216,0)</f>
        <v>0</v>
      </c>
      <c r="BJ216" s="14" t="s">
        <v>83</v>
      </c>
      <c r="BK216" s="244">
        <f>ROUND(I216*H216,2)</f>
        <v>0</v>
      </c>
      <c r="BL216" s="14" t="s">
        <v>220</v>
      </c>
      <c r="BM216" s="243" t="s">
        <v>378</v>
      </c>
    </row>
    <row r="217" s="12" customFormat="1" ht="22.8" customHeight="1">
      <c r="A217" s="12"/>
      <c r="B217" s="215"/>
      <c r="C217" s="216"/>
      <c r="D217" s="217" t="s">
        <v>74</v>
      </c>
      <c r="E217" s="229" t="s">
        <v>379</v>
      </c>
      <c r="F217" s="229" t="s">
        <v>380</v>
      </c>
      <c r="G217" s="216"/>
      <c r="H217" s="216"/>
      <c r="I217" s="219"/>
      <c r="J217" s="230">
        <f>BK217</f>
        <v>0</v>
      </c>
      <c r="K217" s="216"/>
      <c r="L217" s="221"/>
      <c r="M217" s="222"/>
      <c r="N217" s="223"/>
      <c r="O217" s="223"/>
      <c r="P217" s="224">
        <f>SUM(P218:P227)</f>
        <v>0</v>
      </c>
      <c r="Q217" s="223"/>
      <c r="R217" s="224">
        <f>SUM(R218:R227)</f>
        <v>0.11885411999999999</v>
      </c>
      <c r="S217" s="223"/>
      <c r="T217" s="225">
        <f>SUM(T218:T227)</f>
        <v>0.027560000000000001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26" t="s">
        <v>85</v>
      </c>
      <c r="AT217" s="227" t="s">
        <v>74</v>
      </c>
      <c r="AU217" s="227" t="s">
        <v>83</v>
      </c>
      <c r="AY217" s="226" t="s">
        <v>152</v>
      </c>
      <c r="BK217" s="228">
        <f>SUM(BK218:BK227)</f>
        <v>0</v>
      </c>
    </row>
    <row r="218" s="2" customFormat="1" ht="16.5" customHeight="1">
      <c r="A218" s="35"/>
      <c r="B218" s="36"/>
      <c r="C218" s="231" t="s">
        <v>381</v>
      </c>
      <c r="D218" s="231" t="s">
        <v>154</v>
      </c>
      <c r="E218" s="232" t="s">
        <v>382</v>
      </c>
      <c r="F218" s="233" t="s">
        <v>383</v>
      </c>
      <c r="G218" s="234" t="s">
        <v>211</v>
      </c>
      <c r="H218" s="235">
        <v>51.552</v>
      </c>
      <c r="I218" s="236"/>
      <c r="J218" s="237">
        <f>ROUND(I218*H218,2)</f>
        <v>0</v>
      </c>
      <c r="K218" s="238"/>
      <c r="L218" s="41"/>
      <c r="M218" s="239" t="s">
        <v>1</v>
      </c>
      <c r="N218" s="240" t="s">
        <v>40</v>
      </c>
      <c r="O218" s="88"/>
      <c r="P218" s="241">
        <f>O218*H218</f>
        <v>0</v>
      </c>
      <c r="Q218" s="241">
        <v>0.0020600000000000002</v>
      </c>
      <c r="R218" s="241">
        <f>Q218*H218</f>
        <v>0.10619712000000001</v>
      </c>
      <c r="S218" s="241">
        <v>0</v>
      </c>
      <c r="T218" s="242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43" t="s">
        <v>220</v>
      </c>
      <c r="AT218" s="243" t="s">
        <v>154</v>
      </c>
      <c r="AU218" s="243" t="s">
        <v>85</v>
      </c>
      <c r="AY218" s="14" t="s">
        <v>152</v>
      </c>
      <c r="BE218" s="244">
        <f>IF(N218="základní",J218,0)</f>
        <v>0</v>
      </c>
      <c r="BF218" s="244">
        <f>IF(N218="snížená",J218,0)</f>
        <v>0</v>
      </c>
      <c r="BG218" s="244">
        <f>IF(N218="zákl. přenesená",J218,0)</f>
        <v>0</v>
      </c>
      <c r="BH218" s="244">
        <f>IF(N218="sníž. přenesená",J218,0)</f>
        <v>0</v>
      </c>
      <c r="BI218" s="244">
        <f>IF(N218="nulová",J218,0)</f>
        <v>0</v>
      </c>
      <c r="BJ218" s="14" t="s">
        <v>83</v>
      </c>
      <c r="BK218" s="244">
        <f>ROUND(I218*H218,2)</f>
        <v>0</v>
      </c>
      <c r="BL218" s="14" t="s">
        <v>220</v>
      </c>
      <c r="BM218" s="243" t="s">
        <v>384</v>
      </c>
    </row>
    <row r="219" s="2" customFormat="1" ht="16.5" customHeight="1">
      <c r="A219" s="35"/>
      <c r="B219" s="36"/>
      <c r="C219" s="231" t="s">
        <v>385</v>
      </c>
      <c r="D219" s="231" t="s">
        <v>154</v>
      </c>
      <c r="E219" s="232" t="s">
        <v>386</v>
      </c>
      <c r="F219" s="233" t="s">
        <v>387</v>
      </c>
      <c r="G219" s="234" t="s">
        <v>211</v>
      </c>
      <c r="H219" s="235">
        <v>7</v>
      </c>
      <c r="I219" s="236"/>
      <c r="J219" s="237">
        <f>ROUND(I219*H219,2)</f>
        <v>0</v>
      </c>
      <c r="K219" s="238"/>
      <c r="L219" s="41"/>
      <c r="M219" s="239" t="s">
        <v>1</v>
      </c>
      <c r="N219" s="240" t="s">
        <v>40</v>
      </c>
      <c r="O219" s="88"/>
      <c r="P219" s="241">
        <f>O219*H219</f>
        <v>0</v>
      </c>
      <c r="Q219" s="241">
        <v>0.00059000000000000003</v>
      </c>
      <c r="R219" s="241">
        <f>Q219*H219</f>
        <v>0.00413</v>
      </c>
      <c r="S219" s="241">
        <v>0</v>
      </c>
      <c r="T219" s="242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43" t="s">
        <v>220</v>
      </c>
      <c r="AT219" s="243" t="s">
        <v>154</v>
      </c>
      <c r="AU219" s="243" t="s">
        <v>85</v>
      </c>
      <c r="AY219" s="14" t="s">
        <v>152</v>
      </c>
      <c r="BE219" s="244">
        <f>IF(N219="základní",J219,0)</f>
        <v>0</v>
      </c>
      <c r="BF219" s="244">
        <f>IF(N219="snížená",J219,0)</f>
        <v>0</v>
      </c>
      <c r="BG219" s="244">
        <f>IF(N219="zákl. přenesená",J219,0)</f>
        <v>0</v>
      </c>
      <c r="BH219" s="244">
        <f>IF(N219="sníž. přenesená",J219,0)</f>
        <v>0</v>
      </c>
      <c r="BI219" s="244">
        <f>IF(N219="nulová",J219,0)</f>
        <v>0</v>
      </c>
      <c r="BJ219" s="14" t="s">
        <v>83</v>
      </c>
      <c r="BK219" s="244">
        <f>ROUND(I219*H219,2)</f>
        <v>0</v>
      </c>
      <c r="BL219" s="14" t="s">
        <v>220</v>
      </c>
      <c r="BM219" s="243" t="s">
        <v>388</v>
      </c>
    </row>
    <row r="220" s="2" customFormat="1" ht="16.5" customHeight="1">
      <c r="A220" s="35"/>
      <c r="B220" s="36"/>
      <c r="C220" s="231" t="s">
        <v>389</v>
      </c>
      <c r="D220" s="231" t="s">
        <v>154</v>
      </c>
      <c r="E220" s="232" t="s">
        <v>390</v>
      </c>
      <c r="F220" s="233" t="s">
        <v>391</v>
      </c>
      <c r="G220" s="234" t="s">
        <v>211</v>
      </c>
      <c r="H220" s="235">
        <v>3.5</v>
      </c>
      <c r="I220" s="236"/>
      <c r="J220" s="237">
        <f>ROUND(I220*H220,2)</f>
        <v>0</v>
      </c>
      <c r="K220" s="238"/>
      <c r="L220" s="41"/>
      <c r="M220" s="239" t="s">
        <v>1</v>
      </c>
      <c r="N220" s="240" t="s">
        <v>40</v>
      </c>
      <c r="O220" s="88"/>
      <c r="P220" s="241">
        <f>O220*H220</f>
        <v>0</v>
      </c>
      <c r="Q220" s="241">
        <v>0.0014499999999999999</v>
      </c>
      <c r="R220" s="241">
        <f>Q220*H220</f>
        <v>0.0050749999999999997</v>
      </c>
      <c r="S220" s="241">
        <v>0</v>
      </c>
      <c r="T220" s="242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43" t="s">
        <v>220</v>
      </c>
      <c r="AT220" s="243" t="s">
        <v>154</v>
      </c>
      <c r="AU220" s="243" t="s">
        <v>85</v>
      </c>
      <c r="AY220" s="14" t="s">
        <v>152</v>
      </c>
      <c r="BE220" s="244">
        <f>IF(N220="základní",J220,0)</f>
        <v>0</v>
      </c>
      <c r="BF220" s="244">
        <f>IF(N220="snížená",J220,0)</f>
        <v>0</v>
      </c>
      <c r="BG220" s="244">
        <f>IF(N220="zákl. přenesená",J220,0)</f>
        <v>0</v>
      </c>
      <c r="BH220" s="244">
        <f>IF(N220="sníž. přenesená",J220,0)</f>
        <v>0</v>
      </c>
      <c r="BI220" s="244">
        <f>IF(N220="nulová",J220,0)</f>
        <v>0</v>
      </c>
      <c r="BJ220" s="14" t="s">
        <v>83</v>
      </c>
      <c r="BK220" s="244">
        <f>ROUND(I220*H220,2)</f>
        <v>0</v>
      </c>
      <c r="BL220" s="14" t="s">
        <v>220</v>
      </c>
      <c r="BM220" s="243" t="s">
        <v>392</v>
      </c>
    </row>
    <row r="221" s="2" customFormat="1" ht="16.5" customHeight="1">
      <c r="A221" s="35"/>
      <c r="B221" s="36"/>
      <c r="C221" s="231" t="s">
        <v>393</v>
      </c>
      <c r="D221" s="231" t="s">
        <v>154</v>
      </c>
      <c r="E221" s="232" t="s">
        <v>394</v>
      </c>
      <c r="F221" s="233" t="s">
        <v>395</v>
      </c>
      <c r="G221" s="234" t="s">
        <v>211</v>
      </c>
      <c r="H221" s="235">
        <v>7.2000000000000002</v>
      </c>
      <c r="I221" s="236"/>
      <c r="J221" s="237">
        <f>ROUND(I221*H221,2)</f>
        <v>0</v>
      </c>
      <c r="K221" s="238"/>
      <c r="L221" s="41"/>
      <c r="M221" s="239" t="s">
        <v>1</v>
      </c>
      <c r="N221" s="240" t="s">
        <v>40</v>
      </c>
      <c r="O221" s="88"/>
      <c r="P221" s="241">
        <f>O221*H221</f>
        <v>0</v>
      </c>
      <c r="Q221" s="241">
        <v>0.00040999999999999999</v>
      </c>
      <c r="R221" s="241">
        <f>Q221*H221</f>
        <v>0.0029520000000000002</v>
      </c>
      <c r="S221" s="241">
        <v>0</v>
      </c>
      <c r="T221" s="242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43" t="s">
        <v>220</v>
      </c>
      <c r="AT221" s="243" t="s">
        <v>154</v>
      </c>
      <c r="AU221" s="243" t="s">
        <v>85</v>
      </c>
      <c r="AY221" s="14" t="s">
        <v>152</v>
      </c>
      <c r="BE221" s="244">
        <f>IF(N221="základní",J221,0)</f>
        <v>0</v>
      </c>
      <c r="BF221" s="244">
        <f>IF(N221="snížená",J221,0)</f>
        <v>0</v>
      </c>
      <c r="BG221" s="244">
        <f>IF(N221="zákl. přenesená",J221,0)</f>
        <v>0</v>
      </c>
      <c r="BH221" s="244">
        <f>IF(N221="sníž. přenesená",J221,0)</f>
        <v>0</v>
      </c>
      <c r="BI221" s="244">
        <f>IF(N221="nulová",J221,0)</f>
        <v>0</v>
      </c>
      <c r="BJ221" s="14" t="s">
        <v>83</v>
      </c>
      <c r="BK221" s="244">
        <f>ROUND(I221*H221,2)</f>
        <v>0</v>
      </c>
      <c r="BL221" s="14" t="s">
        <v>220</v>
      </c>
      <c r="BM221" s="243" t="s">
        <v>396</v>
      </c>
    </row>
    <row r="222" s="2" customFormat="1" ht="16.5" customHeight="1">
      <c r="A222" s="35"/>
      <c r="B222" s="36"/>
      <c r="C222" s="231" t="s">
        <v>397</v>
      </c>
      <c r="D222" s="231" t="s">
        <v>154</v>
      </c>
      <c r="E222" s="232" t="s">
        <v>398</v>
      </c>
      <c r="F222" s="233" t="s">
        <v>399</v>
      </c>
      <c r="G222" s="234" t="s">
        <v>173</v>
      </c>
      <c r="H222" s="235">
        <v>1</v>
      </c>
      <c r="I222" s="236"/>
      <c r="J222" s="237">
        <f>ROUND(I222*H222,2)</f>
        <v>0</v>
      </c>
      <c r="K222" s="238"/>
      <c r="L222" s="41"/>
      <c r="M222" s="239" t="s">
        <v>1</v>
      </c>
      <c r="N222" s="240" t="s">
        <v>40</v>
      </c>
      <c r="O222" s="88"/>
      <c r="P222" s="241">
        <f>O222*H222</f>
        <v>0</v>
      </c>
      <c r="Q222" s="241">
        <v>0</v>
      </c>
      <c r="R222" s="241">
        <f>Q222*H222</f>
        <v>0</v>
      </c>
      <c r="S222" s="241">
        <v>0.027560000000000001</v>
      </c>
      <c r="T222" s="242">
        <f>S222*H222</f>
        <v>0.027560000000000001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43" t="s">
        <v>220</v>
      </c>
      <c r="AT222" s="243" t="s">
        <v>154</v>
      </c>
      <c r="AU222" s="243" t="s">
        <v>85</v>
      </c>
      <c r="AY222" s="14" t="s">
        <v>152</v>
      </c>
      <c r="BE222" s="244">
        <f>IF(N222="základní",J222,0)</f>
        <v>0</v>
      </c>
      <c r="BF222" s="244">
        <f>IF(N222="snížená",J222,0)</f>
        <v>0</v>
      </c>
      <c r="BG222" s="244">
        <f>IF(N222="zákl. přenesená",J222,0)</f>
        <v>0</v>
      </c>
      <c r="BH222" s="244">
        <f>IF(N222="sníž. přenesená",J222,0)</f>
        <v>0</v>
      </c>
      <c r="BI222" s="244">
        <f>IF(N222="nulová",J222,0)</f>
        <v>0</v>
      </c>
      <c r="BJ222" s="14" t="s">
        <v>83</v>
      </c>
      <c r="BK222" s="244">
        <f>ROUND(I222*H222,2)</f>
        <v>0</v>
      </c>
      <c r="BL222" s="14" t="s">
        <v>220</v>
      </c>
      <c r="BM222" s="243" t="s">
        <v>400</v>
      </c>
    </row>
    <row r="223" s="2" customFormat="1" ht="24.15" customHeight="1">
      <c r="A223" s="35"/>
      <c r="B223" s="36"/>
      <c r="C223" s="231" t="s">
        <v>401</v>
      </c>
      <c r="D223" s="231" t="s">
        <v>154</v>
      </c>
      <c r="E223" s="232" t="s">
        <v>402</v>
      </c>
      <c r="F223" s="233" t="s">
        <v>403</v>
      </c>
      <c r="G223" s="234" t="s">
        <v>173</v>
      </c>
      <c r="H223" s="235">
        <v>1</v>
      </c>
      <c r="I223" s="236"/>
      <c r="J223" s="237">
        <f>ROUND(I223*H223,2)</f>
        <v>0</v>
      </c>
      <c r="K223" s="238"/>
      <c r="L223" s="41"/>
      <c r="M223" s="239" t="s">
        <v>1</v>
      </c>
      <c r="N223" s="240" t="s">
        <v>40</v>
      </c>
      <c r="O223" s="88"/>
      <c r="P223" s="241">
        <f>O223*H223</f>
        <v>0</v>
      </c>
      <c r="Q223" s="241">
        <v>0.00050000000000000001</v>
      </c>
      <c r="R223" s="241">
        <f>Q223*H223</f>
        <v>0.00050000000000000001</v>
      </c>
      <c r="S223" s="241">
        <v>0</v>
      </c>
      <c r="T223" s="242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43" t="s">
        <v>220</v>
      </c>
      <c r="AT223" s="243" t="s">
        <v>154</v>
      </c>
      <c r="AU223" s="243" t="s">
        <v>85</v>
      </c>
      <c r="AY223" s="14" t="s">
        <v>152</v>
      </c>
      <c r="BE223" s="244">
        <f>IF(N223="základní",J223,0)</f>
        <v>0</v>
      </c>
      <c r="BF223" s="244">
        <f>IF(N223="snížená",J223,0)</f>
        <v>0</v>
      </c>
      <c r="BG223" s="244">
        <f>IF(N223="zákl. přenesená",J223,0)</f>
        <v>0</v>
      </c>
      <c r="BH223" s="244">
        <f>IF(N223="sníž. přenesená",J223,0)</f>
        <v>0</v>
      </c>
      <c r="BI223" s="244">
        <f>IF(N223="nulová",J223,0)</f>
        <v>0</v>
      </c>
      <c r="BJ223" s="14" t="s">
        <v>83</v>
      </c>
      <c r="BK223" s="244">
        <f>ROUND(I223*H223,2)</f>
        <v>0</v>
      </c>
      <c r="BL223" s="14" t="s">
        <v>220</v>
      </c>
      <c r="BM223" s="243" t="s">
        <v>404</v>
      </c>
    </row>
    <row r="224" s="2" customFormat="1" ht="21.75" customHeight="1">
      <c r="A224" s="35"/>
      <c r="B224" s="36"/>
      <c r="C224" s="231" t="s">
        <v>405</v>
      </c>
      <c r="D224" s="231" t="s">
        <v>154</v>
      </c>
      <c r="E224" s="232" t="s">
        <v>406</v>
      </c>
      <c r="F224" s="233" t="s">
        <v>407</v>
      </c>
      <c r="G224" s="234" t="s">
        <v>211</v>
      </c>
      <c r="H224" s="235">
        <v>63.552</v>
      </c>
      <c r="I224" s="236"/>
      <c r="J224" s="237">
        <f>ROUND(I224*H224,2)</f>
        <v>0</v>
      </c>
      <c r="K224" s="238"/>
      <c r="L224" s="41"/>
      <c r="M224" s="239" t="s">
        <v>1</v>
      </c>
      <c r="N224" s="240" t="s">
        <v>40</v>
      </c>
      <c r="O224" s="88"/>
      <c r="P224" s="241">
        <f>O224*H224</f>
        <v>0</v>
      </c>
      <c r="Q224" s="241">
        <v>0</v>
      </c>
      <c r="R224" s="241">
        <f>Q224*H224</f>
        <v>0</v>
      </c>
      <c r="S224" s="241">
        <v>0</v>
      </c>
      <c r="T224" s="242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43" t="s">
        <v>220</v>
      </c>
      <c r="AT224" s="243" t="s">
        <v>154</v>
      </c>
      <c r="AU224" s="243" t="s">
        <v>85</v>
      </c>
      <c r="AY224" s="14" t="s">
        <v>152</v>
      </c>
      <c r="BE224" s="244">
        <f>IF(N224="základní",J224,0)</f>
        <v>0</v>
      </c>
      <c r="BF224" s="244">
        <f>IF(N224="snížená",J224,0)</f>
        <v>0</v>
      </c>
      <c r="BG224" s="244">
        <f>IF(N224="zákl. přenesená",J224,0)</f>
        <v>0</v>
      </c>
      <c r="BH224" s="244">
        <f>IF(N224="sníž. přenesená",J224,0)</f>
        <v>0</v>
      </c>
      <c r="BI224" s="244">
        <f>IF(N224="nulová",J224,0)</f>
        <v>0</v>
      </c>
      <c r="BJ224" s="14" t="s">
        <v>83</v>
      </c>
      <c r="BK224" s="244">
        <f>ROUND(I224*H224,2)</f>
        <v>0</v>
      </c>
      <c r="BL224" s="14" t="s">
        <v>220</v>
      </c>
      <c r="BM224" s="243" t="s">
        <v>408</v>
      </c>
    </row>
    <row r="225" s="2" customFormat="1" ht="24.15" customHeight="1">
      <c r="A225" s="35"/>
      <c r="B225" s="36"/>
      <c r="C225" s="231" t="s">
        <v>409</v>
      </c>
      <c r="D225" s="231" t="s">
        <v>154</v>
      </c>
      <c r="E225" s="232" t="s">
        <v>410</v>
      </c>
      <c r="F225" s="233" t="s">
        <v>411</v>
      </c>
      <c r="G225" s="234" t="s">
        <v>167</v>
      </c>
      <c r="H225" s="235">
        <v>0.119</v>
      </c>
      <c r="I225" s="236"/>
      <c r="J225" s="237">
        <f>ROUND(I225*H225,2)</f>
        <v>0</v>
      </c>
      <c r="K225" s="238"/>
      <c r="L225" s="41"/>
      <c r="M225" s="239" t="s">
        <v>1</v>
      </c>
      <c r="N225" s="240" t="s">
        <v>40</v>
      </c>
      <c r="O225" s="88"/>
      <c r="P225" s="241">
        <f>O225*H225</f>
        <v>0</v>
      </c>
      <c r="Q225" s="241">
        <v>0</v>
      </c>
      <c r="R225" s="241">
        <f>Q225*H225</f>
        <v>0</v>
      </c>
      <c r="S225" s="241">
        <v>0</v>
      </c>
      <c r="T225" s="242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43" t="s">
        <v>220</v>
      </c>
      <c r="AT225" s="243" t="s">
        <v>154</v>
      </c>
      <c r="AU225" s="243" t="s">
        <v>85</v>
      </c>
      <c r="AY225" s="14" t="s">
        <v>152</v>
      </c>
      <c r="BE225" s="244">
        <f>IF(N225="základní",J225,0)</f>
        <v>0</v>
      </c>
      <c r="BF225" s="244">
        <f>IF(N225="snížená",J225,0)</f>
        <v>0</v>
      </c>
      <c r="BG225" s="244">
        <f>IF(N225="zákl. přenesená",J225,0)</f>
        <v>0</v>
      </c>
      <c r="BH225" s="244">
        <f>IF(N225="sníž. přenesená",J225,0)</f>
        <v>0</v>
      </c>
      <c r="BI225" s="244">
        <f>IF(N225="nulová",J225,0)</f>
        <v>0</v>
      </c>
      <c r="BJ225" s="14" t="s">
        <v>83</v>
      </c>
      <c r="BK225" s="244">
        <f>ROUND(I225*H225,2)</f>
        <v>0</v>
      </c>
      <c r="BL225" s="14" t="s">
        <v>220</v>
      </c>
      <c r="BM225" s="243" t="s">
        <v>412</v>
      </c>
    </row>
    <row r="226" s="2" customFormat="1" ht="24.15" customHeight="1">
      <c r="A226" s="35"/>
      <c r="B226" s="36"/>
      <c r="C226" s="231" t="s">
        <v>413</v>
      </c>
      <c r="D226" s="231" t="s">
        <v>154</v>
      </c>
      <c r="E226" s="232" t="s">
        <v>414</v>
      </c>
      <c r="F226" s="233" t="s">
        <v>415</v>
      </c>
      <c r="G226" s="234" t="s">
        <v>167</v>
      </c>
      <c r="H226" s="235">
        <v>0.119</v>
      </c>
      <c r="I226" s="236"/>
      <c r="J226" s="237">
        <f>ROUND(I226*H226,2)</f>
        <v>0</v>
      </c>
      <c r="K226" s="238"/>
      <c r="L226" s="41"/>
      <c r="M226" s="239" t="s">
        <v>1</v>
      </c>
      <c r="N226" s="240" t="s">
        <v>40</v>
      </c>
      <c r="O226" s="88"/>
      <c r="P226" s="241">
        <f>O226*H226</f>
        <v>0</v>
      </c>
      <c r="Q226" s="241">
        <v>0</v>
      </c>
      <c r="R226" s="241">
        <f>Q226*H226</f>
        <v>0</v>
      </c>
      <c r="S226" s="241">
        <v>0</v>
      </c>
      <c r="T226" s="242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43" t="s">
        <v>220</v>
      </c>
      <c r="AT226" s="243" t="s">
        <v>154</v>
      </c>
      <c r="AU226" s="243" t="s">
        <v>85</v>
      </c>
      <c r="AY226" s="14" t="s">
        <v>152</v>
      </c>
      <c r="BE226" s="244">
        <f>IF(N226="základní",J226,0)</f>
        <v>0</v>
      </c>
      <c r="BF226" s="244">
        <f>IF(N226="snížená",J226,0)</f>
        <v>0</v>
      </c>
      <c r="BG226" s="244">
        <f>IF(N226="zákl. přenesená",J226,0)</f>
        <v>0</v>
      </c>
      <c r="BH226" s="244">
        <f>IF(N226="sníž. přenesená",J226,0)</f>
        <v>0</v>
      </c>
      <c r="BI226" s="244">
        <f>IF(N226="nulová",J226,0)</f>
        <v>0</v>
      </c>
      <c r="BJ226" s="14" t="s">
        <v>83</v>
      </c>
      <c r="BK226" s="244">
        <f>ROUND(I226*H226,2)</f>
        <v>0</v>
      </c>
      <c r="BL226" s="14" t="s">
        <v>220</v>
      </c>
      <c r="BM226" s="243" t="s">
        <v>416</v>
      </c>
    </row>
    <row r="227" s="2" customFormat="1" ht="24.15" customHeight="1">
      <c r="A227" s="35"/>
      <c r="B227" s="36"/>
      <c r="C227" s="231" t="s">
        <v>417</v>
      </c>
      <c r="D227" s="231" t="s">
        <v>154</v>
      </c>
      <c r="E227" s="232" t="s">
        <v>418</v>
      </c>
      <c r="F227" s="233" t="s">
        <v>419</v>
      </c>
      <c r="G227" s="234" t="s">
        <v>167</v>
      </c>
      <c r="H227" s="235">
        <v>0.119</v>
      </c>
      <c r="I227" s="236"/>
      <c r="J227" s="237">
        <f>ROUND(I227*H227,2)</f>
        <v>0</v>
      </c>
      <c r="K227" s="238"/>
      <c r="L227" s="41"/>
      <c r="M227" s="239" t="s">
        <v>1</v>
      </c>
      <c r="N227" s="240" t="s">
        <v>40</v>
      </c>
      <c r="O227" s="88"/>
      <c r="P227" s="241">
        <f>O227*H227</f>
        <v>0</v>
      </c>
      <c r="Q227" s="241">
        <v>0</v>
      </c>
      <c r="R227" s="241">
        <f>Q227*H227</f>
        <v>0</v>
      </c>
      <c r="S227" s="241">
        <v>0</v>
      </c>
      <c r="T227" s="242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43" t="s">
        <v>220</v>
      </c>
      <c r="AT227" s="243" t="s">
        <v>154</v>
      </c>
      <c r="AU227" s="243" t="s">
        <v>85</v>
      </c>
      <c r="AY227" s="14" t="s">
        <v>152</v>
      </c>
      <c r="BE227" s="244">
        <f>IF(N227="základní",J227,0)</f>
        <v>0</v>
      </c>
      <c r="BF227" s="244">
        <f>IF(N227="snížená",J227,0)</f>
        <v>0</v>
      </c>
      <c r="BG227" s="244">
        <f>IF(N227="zákl. přenesená",J227,0)</f>
        <v>0</v>
      </c>
      <c r="BH227" s="244">
        <f>IF(N227="sníž. přenesená",J227,0)</f>
        <v>0</v>
      </c>
      <c r="BI227" s="244">
        <f>IF(N227="nulová",J227,0)</f>
        <v>0</v>
      </c>
      <c r="BJ227" s="14" t="s">
        <v>83</v>
      </c>
      <c r="BK227" s="244">
        <f>ROUND(I227*H227,2)</f>
        <v>0</v>
      </c>
      <c r="BL227" s="14" t="s">
        <v>220</v>
      </c>
      <c r="BM227" s="243" t="s">
        <v>420</v>
      </c>
    </row>
    <row r="228" s="12" customFormat="1" ht="22.8" customHeight="1">
      <c r="A228" s="12"/>
      <c r="B228" s="215"/>
      <c r="C228" s="216"/>
      <c r="D228" s="217" t="s">
        <v>74</v>
      </c>
      <c r="E228" s="229" t="s">
        <v>421</v>
      </c>
      <c r="F228" s="229" t="s">
        <v>422</v>
      </c>
      <c r="G228" s="216"/>
      <c r="H228" s="216"/>
      <c r="I228" s="219"/>
      <c r="J228" s="230">
        <f>BK228</f>
        <v>0</v>
      </c>
      <c r="K228" s="216"/>
      <c r="L228" s="221"/>
      <c r="M228" s="222"/>
      <c r="N228" s="223"/>
      <c r="O228" s="223"/>
      <c r="P228" s="224">
        <f>SUM(P229:P238)</f>
        <v>0</v>
      </c>
      <c r="Q228" s="223"/>
      <c r="R228" s="224">
        <f>SUM(R229:R238)</f>
        <v>0.14793119999999999</v>
      </c>
      <c r="S228" s="223"/>
      <c r="T228" s="225">
        <f>SUM(T229:T238)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26" t="s">
        <v>85</v>
      </c>
      <c r="AT228" s="227" t="s">
        <v>74</v>
      </c>
      <c r="AU228" s="227" t="s">
        <v>83</v>
      </c>
      <c r="AY228" s="226" t="s">
        <v>152</v>
      </c>
      <c r="BK228" s="228">
        <f>SUM(BK229:BK238)</f>
        <v>0</v>
      </c>
    </row>
    <row r="229" s="2" customFormat="1" ht="24.15" customHeight="1">
      <c r="A229" s="35"/>
      <c r="B229" s="36"/>
      <c r="C229" s="231" t="s">
        <v>423</v>
      </c>
      <c r="D229" s="231" t="s">
        <v>154</v>
      </c>
      <c r="E229" s="232" t="s">
        <v>424</v>
      </c>
      <c r="F229" s="233" t="s">
        <v>425</v>
      </c>
      <c r="G229" s="234" t="s">
        <v>211</v>
      </c>
      <c r="H229" s="235">
        <v>25.440000000000001</v>
      </c>
      <c r="I229" s="236"/>
      <c r="J229" s="237">
        <f>ROUND(I229*H229,2)</f>
        <v>0</v>
      </c>
      <c r="K229" s="238"/>
      <c r="L229" s="41"/>
      <c r="M229" s="239" t="s">
        <v>1</v>
      </c>
      <c r="N229" s="240" t="s">
        <v>40</v>
      </c>
      <c r="O229" s="88"/>
      <c r="P229" s="241">
        <f>O229*H229</f>
        <v>0</v>
      </c>
      <c r="Q229" s="241">
        <v>0.00051000000000000004</v>
      </c>
      <c r="R229" s="241">
        <f>Q229*H229</f>
        <v>0.012974400000000002</v>
      </c>
      <c r="S229" s="241">
        <v>0</v>
      </c>
      <c r="T229" s="242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43" t="s">
        <v>220</v>
      </c>
      <c r="AT229" s="243" t="s">
        <v>154</v>
      </c>
      <c r="AU229" s="243" t="s">
        <v>85</v>
      </c>
      <c r="AY229" s="14" t="s">
        <v>152</v>
      </c>
      <c r="BE229" s="244">
        <f>IF(N229="základní",J229,0)</f>
        <v>0</v>
      </c>
      <c r="BF229" s="244">
        <f>IF(N229="snížená",J229,0)</f>
        <v>0</v>
      </c>
      <c r="BG229" s="244">
        <f>IF(N229="zákl. přenesená",J229,0)</f>
        <v>0</v>
      </c>
      <c r="BH229" s="244">
        <f>IF(N229="sníž. přenesená",J229,0)</f>
        <v>0</v>
      </c>
      <c r="BI229" s="244">
        <f>IF(N229="nulová",J229,0)</f>
        <v>0</v>
      </c>
      <c r="BJ229" s="14" t="s">
        <v>83</v>
      </c>
      <c r="BK229" s="244">
        <f>ROUND(I229*H229,2)</f>
        <v>0</v>
      </c>
      <c r="BL229" s="14" t="s">
        <v>220</v>
      </c>
      <c r="BM229" s="243" t="s">
        <v>426</v>
      </c>
    </row>
    <row r="230" s="2" customFormat="1" ht="24.15" customHeight="1">
      <c r="A230" s="35"/>
      <c r="B230" s="36"/>
      <c r="C230" s="231" t="s">
        <v>427</v>
      </c>
      <c r="D230" s="231" t="s">
        <v>154</v>
      </c>
      <c r="E230" s="232" t="s">
        <v>428</v>
      </c>
      <c r="F230" s="233" t="s">
        <v>429</v>
      </c>
      <c r="G230" s="234" t="s">
        <v>211</v>
      </c>
      <c r="H230" s="235">
        <v>80.159999999999997</v>
      </c>
      <c r="I230" s="236"/>
      <c r="J230" s="237">
        <f>ROUND(I230*H230,2)</f>
        <v>0</v>
      </c>
      <c r="K230" s="238"/>
      <c r="L230" s="41"/>
      <c r="M230" s="239" t="s">
        <v>1</v>
      </c>
      <c r="N230" s="240" t="s">
        <v>40</v>
      </c>
      <c r="O230" s="88"/>
      <c r="P230" s="241">
        <f>O230*H230</f>
        <v>0</v>
      </c>
      <c r="Q230" s="241">
        <v>0.00116</v>
      </c>
      <c r="R230" s="241">
        <f>Q230*H230</f>
        <v>0.092985600000000002</v>
      </c>
      <c r="S230" s="241">
        <v>0</v>
      </c>
      <c r="T230" s="242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43" t="s">
        <v>220</v>
      </c>
      <c r="AT230" s="243" t="s">
        <v>154</v>
      </c>
      <c r="AU230" s="243" t="s">
        <v>85</v>
      </c>
      <c r="AY230" s="14" t="s">
        <v>152</v>
      </c>
      <c r="BE230" s="244">
        <f>IF(N230="základní",J230,0)</f>
        <v>0</v>
      </c>
      <c r="BF230" s="244">
        <f>IF(N230="snížená",J230,0)</f>
        <v>0</v>
      </c>
      <c r="BG230" s="244">
        <f>IF(N230="zákl. přenesená",J230,0)</f>
        <v>0</v>
      </c>
      <c r="BH230" s="244">
        <f>IF(N230="sníž. přenesená",J230,0)</f>
        <v>0</v>
      </c>
      <c r="BI230" s="244">
        <f>IF(N230="nulová",J230,0)</f>
        <v>0</v>
      </c>
      <c r="BJ230" s="14" t="s">
        <v>83</v>
      </c>
      <c r="BK230" s="244">
        <f>ROUND(I230*H230,2)</f>
        <v>0</v>
      </c>
      <c r="BL230" s="14" t="s">
        <v>220</v>
      </c>
      <c r="BM230" s="243" t="s">
        <v>430</v>
      </c>
    </row>
    <row r="231" s="2" customFormat="1" ht="24.15" customHeight="1">
      <c r="A231" s="35"/>
      <c r="B231" s="36"/>
      <c r="C231" s="231" t="s">
        <v>431</v>
      </c>
      <c r="D231" s="231" t="s">
        <v>154</v>
      </c>
      <c r="E231" s="232" t="s">
        <v>432</v>
      </c>
      <c r="F231" s="233" t="s">
        <v>433</v>
      </c>
      <c r="G231" s="234" t="s">
        <v>211</v>
      </c>
      <c r="H231" s="235">
        <v>19.199999999999999</v>
      </c>
      <c r="I231" s="236"/>
      <c r="J231" s="237">
        <f>ROUND(I231*H231,2)</f>
        <v>0</v>
      </c>
      <c r="K231" s="238"/>
      <c r="L231" s="41"/>
      <c r="M231" s="239" t="s">
        <v>1</v>
      </c>
      <c r="N231" s="240" t="s">
        <v>40</v>
      </c>
      <c r="O231" s="88"/>
      <c r="P231" s="241">
        <f>O231*H231</f>
        <v>0</v>
      </c>
      <c r="Q231" s="241">
        <v>0.0014400000000000001</v>
      </c>
      <c r="R231" s="241">
        <f>Q231*H231</f>
        <v>0.027648000000000002</v>
      </c>
      <c r="S231" s="241">
        <v>0</v>
      </c>
      <c r="T231" s="242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43" t="s">
        <v>220</v>
      </c>
      <c r="AT231" s="243" t="s">
        <v>154</v>
      </c>
      <c r="AU231" s="243" t="s">
        <v>85</v>
      </c>
      <c r="AY231" s="14" t="s">
        <v>152</v>
      </c>
      <c r="BE231" s="244">
        <f>IF(N231="základní",J231,0)</f>
        <v>0</v>
      </c>
      <c r="BF231" s="244">
        <f>IF(N231="snížená",J231,0)</f>
        <v>0</v>
      </c>
      <c r="BG231" s="244">
        <f>IF(N231="zákl. přenesená",J231,0)</f>
        <v>0</v>
      </c>
      <c r="BH231" s="244">
        <f>IF(N231="sníž. přenesená",J231,0)</f>
        <v>0</v>
      </c>
      <c r="BI231" s="244">
        <f>IF(N231="nulová",J231,0)</f>
        <v>0</v>
      </c>
      <c r="BJ231" s="14" t="s">
        <v>83</v>
      </c>
      <c r="BK231" s="244">
        <f>ROUND(I231*H231,2)</f>
        <v>0</v>
      </c>
      <c r="BL231" s="14" t="s">
        <v>220</v>
      </c>
      <c r="BM231" s="243" t="s">
        <v>434</v>
      </c>
    </row>
    <row r="232" s="2" customFormat="1" ht="37.8" customHeight="1">
      <c r="A232" s="35"/>
      <c r="B232" s="36"/>
      <c r="C232" s="231" t="s">
        <v>435</v>
      </c>
      <c r="D232" s="231" t="s">
        <v>154</v>
      </c>
      <c r="E232" s="232" t="s">
        <v>436</v>
      </c>
      <c r="F232" s="233" t="s">
        <v>437</v>
      </c>
      <c r="G232" s="234" t="s">
        <v>211</v>
      </c>
      <c r="H232" s="235">
        <v>20.640000000000001</v>
      </c>
      <c r="I232" s="236"/>
      <c r="J232" s="237">
        <f>ROUND(I232*H232,2)</f>
        <v>0</v>
      </c>
      <c r="K232" s="238"/>
      <c r="L232" s="41"/>
      <c r="M232" s="239" t="s">
        <v>1</v>
      </c>
      <c r="N232" s="240" t="s">
        <v>40</v>
      </c>
      <c r="O232" s="88"/>
      <c r="P232" s="241">
        <f>O232*H232</f>
        <v>0</v>
      </c>
      <c r="Q232" s="241">
        <v>6.9999999999999994E-05</v>
      </c>
      <c r="R232" s="241">
        <f>Q232*H232</f>
        <v>0.0014448</v>
      </c>
      <c r="S232" s="241">
        <v>0</v>
      </c>
      <c r="T232" s="242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43" t="s">
        <v>220</v>
      </c>
      <c r="AT232" s="243" t="s">
        <v>154</v>
      </c>
      <c r="AU232" s="243" t="s">
        <v>85</v>
      </c>
      <c r="AY232" s="14" t="s">
        <v>152</v>
      </c>
      <c r="BE232" s="244">
        <f>IF(N232="základní",J232,0)</f>
        <v>0</v>
      </c>
      <c r="BF232" s="244">
        <f>IF(N232="snížená",J232,0)</f>
        <v>0</v>
      </c>
      <c r="BG232" s="244">
        <f>IF(N232="zákl. přenesená",J232,0)</f>
        <v>0</v>
      </c>
      <c r="BH232" s="244">
        <f>IF(N232="sníž. přenesená",J232,0)</f>
        <v>0</v>
      </c>
      <c r="BI232" s="244">
        <f>IF(N232="nulová",J232,0)</f>
        <v>0</v>
      </c>
      <c r="BJ232" s="14" t="s">
        <v>83</v>
      </c>
      <c r="BK232" s="244">
        <f>ROUND(I232*H232,2)</f>
        <v>0</v>
      </c>
      <c r="BL232" s="14" t="s">
        <v>220</v>
      </c>
      <c r="BM232" s="243" t="s">
        <v>438</v>
      </c>
    </row>
    <row r="233" s="2" customFormat="1" ht="37.8" customHeight="1">
      <c r="A233" s="35"/>
      <c r="B233" s="36"/>
      <c r="C233" s="231" t="s">
        <v>439</v>
      </c>
      <c r="D233" s="231" t="s">
        <v>154</v>
      </c>
      <c r="E233" s="232" t="s">
        <v>440</v>
      </c>
      <c r="F233" s="233" t="s">
        <v>441</v>
      </c>
      <c r="G233" s="234" t="s">
        <v>211</v>
      </c>
      <c r="H233" s="235">
        <v>99.359999999999999</v>
      </c>
      <c r="I233" s="236"/>
      <c r="J233" s="237">
        <f>ROUND(I233*H233,2)</f>
        <v>0</v>
      </c>
      <c r="K233" s="238"/>
      <c r="L233" s="41"/>
      <c r="M233" s="239" t="s">
        <v>1</v>
      </c>
      <c r="N233" s="240" t="s">
        <v>40</v>
      </c>
      <c r="O233" s="88"/>
      <c r="P233" s="241">
        <f>O233*H233</f>
        <v>0</v>
      </c>
      <c r="Q233" s="241">
        <v>9.0000000000000006E-05</v>
      </c>
      <c r="R233" s="241">
        <f>Q233*H233</f>
        <v>0.0089423999999999997</v>
      </c>
      <c r="S233" s="241">
        <v>0</v>
      </c>
      <c r="T233" s="242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43" t="s">
        <v>220</v>
      </c>
      <c r="AT233" s="243" t="s">
        <v>154</v>
      </c>
      <c r="AU233" s="243" t="s">
        <v>85</v>
      </c>
      <c r="AY233" s="14" t="s">
        <v>152</v>
      </c>
      <c r="BE233" s="244">
        <f>IF(N233="základní",J233,0)</f>
        <v>0</v>
      </c>
      <c r="BF233" s="244">
        <f>IF(N233="snížená",J233,0)</f>
        <v>0</v>
      </c>
      <c r="BG233" s="244">
        <f>IF(N233="zákl. přenesená",J233,0)</f>
        <v>0</v>
      </c>
      <c r="BH233" s="244">
        <f>IF(N233="sníž. přenesená",J233,0)</f>
        <v>0</v>
      </c>
      <c r="BI233" s="244">
        <f>IF(N233="nulová",J233,0)</f>
        <v>0</v>
      </c>
      <c r="BJ233" s="14" t="s">
        <v>83</v>
      </c>
      <c r="BK233" s="244">
        <f>ROUND(I233*H233,2)</f>
        <v>0</v>
      </c>
      <c r="BL233" s="14" t="s">
        <v>220</v>
      </c>
      <c r="BM233" s="243" t="s">
        <v>442</v>
      </c>
    </row>
    <row r="234" s="2" customFormat="1" ht="16.5" customHeight="1">
      <c r="A234" s="35"/>
      <c r="B234" s="36"/>
      <c r="C234" s="231" t="s">
        <v>443</v>
      </c>
      <c r="D234" s="231" t="s">
        <v>154</v>
      </c>
      <c r="E234" s="232" t="s">
        <v>444</v>
      </c>
      <c r="F234" s="233" t="s">
        <v>445</v>
      </c>
      <c r="G234" s="234" t="s">
        <v>173</v>
      </c>
      <c r="H234" s="235">
        <v>2</v>
      </c>
      <c r="I234" s="236"/>
      <c r="J234" s="237">
        <f>ROUND(I234*H234,2)</f>
        <v>0</v>
      </c>
      <c r="K234" s="238"/>
      <c r="L234" s="41"/>
      <c r="M234" s="239" t="s">
        <v>1</v>
      </c>
      <c r="N234" s="240" t="s">
        <v>40</v>
      </c>
      <c r="O234" s="88"/>
      <c r="P234" s="241">
        <f>O234*H234</f>
        <v>0</v>
      </c>
      <c r="Q234" s="241">
        <v>0.00072000000000000005</v>
      </c>
      <c r="R234" s="241">
        <f>Q234*H234</f>
        <v>0.0014400000000000001</v>
      </c>
      <c r="S234" s="241">
        <v>0</v>
      </c>
      <c r="T234" s="242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43" t="s">
        <v>220</v>
      </c>
      <c r="AT234" s="243" t="s">
        <v>154</v>
      </c>
      <c r="AU234" s="243" t="s">
        <v>85</v>
      </c>
      <c r="AY234" s="14" t="s">
        <v>152</v>
      </c>
      <c r="BE234" s="244">
        <f>IF(N234="základní",J234,0)</f>
        <v>0</v>
      </c>
      <c r="BF234" s="244">
        <f>IF(N234="snížená",J234,0)</f>
        <v>0</v>
      </c>
      <c r="BG234" s="244">
        <f>IF(N234="zákl. přenesená",J234,0)</f>
        <v>0</v>
      </c>
      <c r="BH234" s="244">
        <f>IF(N234="sníž. přenesená",J234,0)</f>
        <v>0</v>
      </c>
      <c r="BI234" s="244">
        <f>IF(N234="nulová",J234,0)</f>
        <v>0</v>
      </c>
      <c r="BJ234" s="14" t="s">
        <v>83</v>
      </c>
      <c r="BK234" s="244">
        <f>ROUND(I234*H234,2)</f>
        <v>0</v>
      </c>
      <c r="BL234" s="14" t="s">
        <v>220</v>
      </c>
      <c r="BM234" s="243" t="s">
        <v>446</v>
      </c>
    </row>
    <row r="235" s="2" customFormat="1" ht="24.15" customHeight="1">
      <c r="A235" s="35"/>
      <c r="B235" s="36"/>
      <c r="C235" s="231" t="s">
        <v>447</v>
      </c>
      <c r="D235" s="231" t="s">
        <v>154</v>
      </c>
      <c r="E235" s="232" t="s">
        <v>448</v>
      </c>
      <c r="F235" s="233" t="s">
        <v>449</v>
      </c>
      <c r="G235" s="234" t="s">
        <v>211</v>
      </c>
      <c r="H235" s="235">
        <v>124.8</v>
      </c>
      <c r="I235" s="236"/>
      <c r="J235" s="237">
        <f>ROUND(I235*H235,2)</f>
        <v>0</v>
      </c>
      <c r="K235" s="238"/>
      <c r="L235" s="41"/>
      <c r="M235" s="239" t="s">
        <v>1</v>
      </c>
      <c r="N235" s="240" t="s">
        <v>40</v>
      </c>
      <c r="O235" s="88"/>
      <c r="P235" s="241">
        <f>O235*H235</f>
        <v>0</v>
      </c>
      <c r="Q235" s="241">
        <v>2.0000000000000002E-05</v>
      </c>
      <c r="R235" s="241">
        <f>Q235*H235</f>
        <v>0.002496</v>
      </c>
      <c r="S235" s="241">
        <v>0</v>
      </c>
      <c r="T235" s="242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43" t="s">
        <v>220</v>
      </c>
      <c r="AT235" s="243" t="s">
        <v>154</v>
      </c>
      <c r="AU235" s="243" t="s">
        <v>85</v>
      </c>
      <c r="AY235" s="14" t="s">
        <v>152</v>
      </c>
      <c r="BE235" s="244">
        <f>IF(N235="základní",J235,0)</f>
        <v>0</v>
      </c>
      <c r="BF235" s="244">
        <f>IF(N235="snížená",J235,0)</f>
        <v>0</v>
      </c>
      <c r="BG235" s="244">
        <f>IF(N235="zákl. přenesená",J235,0)</f>
        <v>0</v>
      </c>
      <c r="BH235" s="244">
        <f>IF(N235="sníž. přenesená",J235,0)</f>
        <v>0</v>
      </c>
      <c r="BI235" s="244">
        <f>IF(N235="nulová",J235,0)</f>
        <v>0</v>
      </c>
      <c r="BJ235" s="14" t="s">
        <v>83</v>
      </c>
      <c r="BK235" s="244">
        <f>ROUND(I235*H235,2)</f>
        <v>0</v>
      </c>
      <c r="BL235" s="14" t="s">
        <v>220</v>
      </c>
      <c r="BM235" s="243" t="s">
        <v>450</v>
      </c>
    </row>
    <row r="236" s="2" customFormat="1" ht="24.15" customHeight="1">
      <c r="A236" s="35"/>
      <c r="B236" s="36"/>
      <c r="C236" s="231" t="s">
        <v>451</v>
      </c>
      <c r="D236" s="231" t="s">
        <v>154</v>
      </c>
      <c r="E236" s="232" t="s">
        <v>452</v>
      </c>
      <c r="F236" s="233" t="s">
        <v>453</v>
      </c>
      <c r="G236" s="234" t="s">
        <v>167</v>
      </c>
      <c r="H236" s="235">
        <v>0.14799999999999999</v>
      </c>
      <c r="I236" s="236"/>
      <c r="J236" s="237">
        <f>ROUND(I236*H236,2)</f>
        <v>0</v>
      </c>
      <c r="K236" s="238"/>
      <c r="L236" s="41"/>
      <c r="M236" s="239" t="s">
        <v>1</v>
      </c>
      <c r="N236" s="240" t="s">
        <v>40</v>
      </c>
      <c r="O236" s="88"/>
      <c r="P236" s="241">
        <f>O236*H236</f>
        <v>0</v>
      </c>
      <c r="Q236" s="241">
        <v>0</v>
      </c>
      <c r="R236" s="241">
        <f>Q236*H236</f>
        <v>0</v>
      </c>
      <c r="S236" s="241">
        <v>0</v>
      </c>
      <c r="T236" s="242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43" t="s">
        <v>220</v>
      </c>
      <c r="AT236" s="243" t="s">
        <v>154</v>
      </c>
      <c r="AU236" s="243" t="s">
        <v>85</v>
      </c>
      <c r="AY236" s="14" t="s">
        <v>152</v>
      </c>
      <c r="BE236" s="244">
        <f>IF(N236="základní",J236,0)</f>
        <v>0</v>
      </c>
      <c r="BF236" s="244">
        <f>IF(N236="snížená",J236,0)</f>
        <v>0</v>
      </c>
      <c r="BG236" s="244">
        <f>IF(N236="zákl. přenesená",J236,0)</f>
        <v>0</v>
      </c>
      <c r="BH236" s="244">
        <f>IF(N236="sníž. přenesená",J236,0)</f>
        <v>0</v>
      </c>
      <c r="BI236" s="244">
        <f>IF(N236="nulová",J236,0)</f>
        <v>0</v>
      </c>
      <c r="BJ236" s="14" t="s">
        <v>83</v>
      </c>
      <c r="BK236" s="244">
        <f>ROUND(I236*H236,2)</f>
        <v>0</v>
      </c>
      <c r="BL236" s="14" t="s">
        <v>220</v>
      </c>
      <c r="BM236" s="243" t="s">
        <v>454</v>
      </c>
    </row>
    <row r="237" s="2" customFormat="1" ht="24.15" customHeight="1">
      <c r="A237" s="35"/>
      <c r="B237" s="36"/>
      <c r="C237" s="231" t="s">
        <v>455</v>
      </c>
      <c r="D237" s="231" t="s">
        <v>154</v>
      </c>
      <c r="E237" s="232" t="s">
        <v>456</v>
      </c>
      <c r="F237" s="233" t="s">
        <v>457</v>
      </c>
      <c r="G237" s="234" t="s">
        <v>167</v>
      </c>
      <c r="H237" s="235">
        <v>0.14799999999999999</v>
      </c>
      <c r="I237" s="236"/>
      <c r="J237" s="237">
        <f>ROUND(I237*H237,2)</f>
        <v>0</v>
      </c>
      <c r="K237" s="238"/>
      <c r="L237" s="41"/>
      <c r="M237" s="239" t="s">
        <v>1</v>
      </c>
      <c r="N237" s="240" t="s">
        <v>40</v>
      </c>
      <c r="O237" s="88"/>
      <c r="P237" s="241">
        <f>O237*H237</f>
        <v>0</v>
      </c>
      <c r="Q237" s="241">
        <v>0</v>
      </c>
      <c r="R237" s="241">
        <f>Q237*H237</f>
        <v>0</v>
      </c>
      <c r="S237" s="241">
        <v>0</v>
      </c>
      <c r="T237" s="242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43" t="s">
        <v>220</v>
      </c>
      <c r="AT237" s="243" t="s">
        <v>154</v>
      </c>
      <c r="AU237" s="243" t="s">
        <v>85</v>
      </c>
      <c r="AY237" s="14" t="s">
        <v>152</v>
      </c>
      <c r="BE237" s="244">
        <f>IF(N237="základní",J237,0)</f>
        <v>0</v>
      </c>
      <c r="BF237" s="244">
        <f>IF(N237="snížená",J237,0)</f>
        <v>0</v>
      </c>
      <c r="BG237" s="244">
        <f>IF(N237="zákl. přenesená",J237,0)</f>
        <v>0</v>
      </c>
      <c r="BH237" s="244">
        <f>IF(N237="sníž. přenesená",J237,0)</f>
        <v>0</v>
      </c>
      <c r="BI237" s="244">
        <f>IF(N237="nulová",J237,0)</f>
        <v>0</v>
      </c>
      <c r="BJ237" s="14" t="s">
        <v>83</v>
      </c>
      <c r="BK237" s="244">
        <f>ROUND(I237*H237,2)</f>
        <v>0</v>
      </c>
      <c r="BL237" s="14" t="s">
        <v>220</v>
      </c>
      <c r="BM237" s="243" t="s">
        <v>458</v>
      </c>
    </row>
    <row r="238" s="2" customFormat="1" ht="24.15" customHeight="1">
      <c r="A238" s="35"/>
      <c r="B238" s="36"/>
      <c r="C238" s="231" t="s">
        <v>459</v>
      </c>
      <c r="D238" s="231" t="s">
        <v>154</v>
      </c>
      <c r="E238" s="232" t="s">
        <v>460</v>
      </c>
      <c r="F238" s="233" t="s">
        <v>461</v>
      </c>
      <c r="G238" s="234" t="s">
        <v>167</v>
      </c>
      <c r="H238" s="235">
        <v>0.14799999999999999</v>
      </c>
      <c r="I238" s="236"/>
      <c r="J238" s="237">
        <f>ROUND(I238*H238,2)</f>
        <v>0</v>
      </c>
      <c r="K238" s="238"/>
      <c r="L238" s="41"/>
      <c r="M238" s="239" t="s">
        <v>1</v>
      </c>
      <c r="N238" s="240" t="s">
        <v>40</v>
      </c>
      <c r="O238" s="88"/>
      <c r="P238" s="241">
        <f>O238*H238</f>
        <v>0</v>
      </c>
      <c r="Q238" s="241">
        <v>0</v>
      </c>
      <c r="R238" s="241">
        <f>Q238*H238</f>
        <v>0</v>
      </c>
      <c r="S238" s="241">
        <v>0</v>
      </c>
      <c r="T238" s="242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43" t="s">
        <v>220</v>
      </c>
      <c r="AT238" s="243" t="s">
        <v>154</v>
      </c>
      <c r="AU238" s="243" t="s">
        <v>85</v>
      </c>
      <c r="AY238" s="14" t="s">
        <v>152</v>
      </c>
      <c r="BE238" s="244">
        <f>IF(N238="základní",J238,0)</f>
        <v>0</v>
      </c>
      <c r="BF238" s="244">
        <f>IF(N238="snížená",J238,0)</f>
        <v>0</v>
      </c>
      <c r="BG238" s="244">
        <f>IF(N238="zákl. přenesená",J238,0)</f>
        <v>0</v>
      </c>
      <c r="BH238" s="244">
        <f>IF(N238="sníž. přenesená",J238,0)</f>
        <v>0</v>
      </c>
      <c r="BI238" s="244">
        <f>IF(N238="nulová",J238,0)</f>
        <v>0</v>
      </c>
      <c r="BJ238" s="14" t="s">
        <v>83</v>
      </c>
      <c r="BK238" s="244">
        <f>ROUND(I238*H238,2)</f>
        <v>0</v>
      </c>
      <c r="BL238" s="14" t="s">
        <v>220</v>
      </c>
      <c r="BM238" s="243" t="s">
        <v>462</v>
      </c>
    </row>
    <row r="239" s="12" customFormat="1" ht="22.8" customHeight="1">
      <c r="A239" s="12"/>
      <c r="B239" s="215"/>
      <c r="C239" s="216"/>
      <c r="D239" s="217" t="s">
        <v>74</v>
      </c>
      <c r="E239" s="229" t="s">
        <v>463</v>
      </c>
      <c r="F239" s="229" t="s">
        <v>464</v>
      </c>
      <c r="G239" s="216"/>
      <c r="H239" s="216"/>
      <c r="I239" s="219"/>
      <c r="J239" s="230">
        <f>BK239</f>
        <v>0</v>
      </c>
      <c r="K239" s="216"/>
      <c r="L239" s="221"/>
      <c r="M239" s="222"/>
      <c r="N239" s="223"/>
      <c r="O239" s="223"/>
      <c r="P239" s="224">
        <f>SUM(P240:P254)</f>
        <v>0</v>
      </c>
      <c r="Q239" s="223"/>
      <c r="R239" s="224">
        <f>SUM(R240:R254)</f>
        <v>0.055529999999999996</v>
      </c>
      <c r="S239" s="223"/>
      <c r="T239" s="225">
        <f>SUM(T240:T254)</f>
        <v>0.21184999999999998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26" t="s">
        <v>85</v>
      </c>
      <c r="AT239" s="227" t="s">
        <v>74</v>
      </c>
      <c r="AU239" s="227" t="s">
        <v>83</v>
      </c>
      <c r="AY239" s="226" t="s">
        <v>152</v>
      </c>
      <c r="BK239" s="228">
        <f>SUM(BK240:BK254)</f>
        <v>0</v>
      </c>
    </row>
    <row r="240" s="2" customFormat="1" ht="16.5" customHeight="1">
      <c r="A240" s="35"/>
      <c r="B240" s="36"/>
      <c r="C240" s="231" t="s">
        <v>465</v>
      </c>
      <c r="D240" s="231" t="s">
        <v>154</v>
      </c>
      <c r="E240" s="232" t="s">
        <v>466</v>
      </c>
      <c r="F240" s="233" t="s">
        <v>467</v>
      </c>
      <c r="G240" s="234" t="s">
        <v>468</v>
      </c>
      <c r="H240" s="235">
        <v>1</v>
      </c>
      <c r="I240" s="236"/>
      <c r="J240" s="237">
        <f>ROUND(I240*H240,2)</f>
        <v>0</v>
      </c>
      <c r="K240" s="238"/>
      <c r="L240" s="41"/>
      <c r="M240" s="239" t="s">
        <v>1</v>
      </c>
      <c r="N240" s="240" t="s">
        <v>40</v>
      </c>
      <c r="O240" s="88"/>
      <c r="P240" s="241">
        <f>O240*H240</f>
        <v>0</v>
      </c>
      <c r="Q240" s="241">
        <v>0</v>
      </c>
      <c r="R240" s="241">
        <f>Q240*H240</f>
        <v>0</v>
      </c>
      <c r="S240" s="241">
        <v>0.034200000000000001</v>
      </c>
      <c r="T240" s="242">
        <f>S240*H240</f>
        <v>0.034200000000000001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43" t="s">
        <v>220</v>
      </c>
      <c r="AT240" s="243" t="s">
        <v>154</v>
      </c>
      <c r="AU240" s="243" t="s">
        <v>85</v>
      </c>
      <c r="AY240" s="14" t="s">
        <v>152</v>
      </c>
      <c r="BE240" s="244">
        <f>IF(N240="základní",J240,0)</f>
        <v>0</v>
      </c>
      <c r="BF240" s="244">
        <f>IF(N240="snížená",J240,0)</f>
        <v>0</v>
      </c>
      <c r="BG240" s="244">
        <f>IF(N240="zákl. přenesená",J240,0)</f>
        <v>0</v>
      </c>
      <c r="BH240" s="244">
        <f>IF(N240="sníž. přenesená",J240,0)</f>
        <v>0</v>
      </c>
      <c r="BI240" s="244">
        <f>IF(N240="nulová",J240,0)</f>
        <v>0</v>
      </c>
      <c r="BJ240" s="14" t="s">
        <v>83</v>
      </c>
      <c r="BK240" s="244">
        <f>ROUND(I240*H240,2)</f>
        <v>0</v>
      </c>
      <c r="BL240" s="14" t="s">
        <v>220</v>
      </c>
      <c r="BM240" s="243" t="s">
        <v>469</v>
      </c>
    </row>
    <row r="241" s="2" customFormat="1" ht="16.5" customHeight="1">
      <c r="A241" s="35"/>
      <c r="B241" s="36"/>
      <c r="C241" s="231" t="s">
        <v>470</v>
      </c>
      <c r="D241" s="231" t="s">
        <v>154</v>
      </c>
      <c r="E241" s="232" t="s">
        <v>471</v>
      </c>
      <c r="F241" s="233" t="s">
        <v>472</v>
      </c>
      <c r="G241" s="234" t="s">
        <v>468</v>
      </c>
      <c r="H241" s="235">
        <v>1</v>
      </c>
      <c r="I241" s="236"/>
      <c r="J241" s="237">
        <f>ROUND(I241*H241,2)</f>
        <v>0</v>
      </c>
      <c r="K241" s="238"/>
      <c r="L241" s="41"/>
      <c r="M241" s="239" t="s">
        <v>1</v>
      </c>
      <c r="N241" s="240" t="s">
        <v>40</v>
      </c>
      <c r="O241" s="88"/>
      <c r="P241" s="241">
        <f>O241*H241</f>
        <v>0</v>
      </c>
      <c r="Q241" s="241">
        <v>0.031919999999999997</v>
      </c>
      <c r="R241" s="241">
        <f>Q241*H241</f>
        <v>0.031919999999999997</v>
      </c>
      <c r="S241" s="241">
        <v>0</v>
      </c>
      <c r="T241" s="242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43" t="s">
        <v>220</v>
      </c>
      <c r="AT241" s="243" t="s">
        <v>154</v>
      </c>
      <c r="AU241" s="243" t="s">
        <v>85</v>
      </c>
      <c r="AY241" s="14" t="s">
        <v>152</v>
      </c>
      <c r="BE241" s="244">
        <f>IF(N241="základní",J241,0)</f>
        <v>0</v>
      </c>
      <c r="BF241" s="244">
        <f>IF(N241="snížená",J241,0)</f>
        <v>0</v>
      </c>
      <c r="BG241" s="244">
        <f>IF(N241="zákl. přenesená",J241,0)</f>
        <v>0</v>
      </c>
      <c r="BH241" s="244">
        <f>IF(N241="sníž. přenesená",J241,0)</f>
        <v>0</v>
      </c>
      <c r="BI241" s="244">
        <f>IF(N241="nulová",J241,0)</f>
        <v>0</v>
      </c>
      <c r="BJ241" s="14" t="s">
        <v>83</v>
      </c>
      <c r="BK241" s="244">
        <f>ROUND(I241*H241,2)</f>
        <v>0</v>
      </c>
      <c r="BL241" s="14" t="s">
        <v>220</v>
      </c>
      <c r="BM241" s="243" t="s">
        <v>473</v>
      </c>
    </row>
    <row r="242" s="2" customFormat="1" ht="16.5" customHeight="1">
      <c r="A242" s="35"/>
      <c r="B242" s="36"/>
      <c r="C242" s="231" t="s">
        <v>474</v>
      </c>
      <c r="D242" s="231" t="s">
        <v>154</v>
      </c>
      <c r="E242" s="232" t="s">
        <v>475</v>
      </c>
      <c r="F242" s="233" t="s">
        <v>476</v>
      </c>
      <c r="G242" s="234" t="s">
        <v>468</v>
      </c>
      <c r="H242" s="235">
        <v>1</v>
      </c>
      <c r="I242" s="236"/>
      <c r="J242" s="237">
        <f>ROUND(I242*H242,2)</f>
        <v>0</v>
      </c>
      <c r="K242" s="238"/>
      <c r="L242" s="41"/>
      <c r="M242" s="239" t="s">
        <v>1</v>
      </c>
      <c r="N242" s="240" t="s">
        <v>40</v>
      </c>
      <c r="O242" s="88"/>
      <c r="P242" s="241">
        <f>O242*H242</f>
        <v>0</v>
      </c>
      <c r="Q242" s="241">
        <v>0</v>
      </c>
      <c r="R242" s="241">
        <f>Q242*H242</f>
        <v>0</v>
      </c>
      <c r="S242" s="241">
        <v>0.019460000000000002</v>
      </c>
      <c r="T242" s="242">
        <f>S242*H242</f>
        <v>0.019460000000000002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43" t="s">
        <v>220</v>
      </c>
      <c r="AT242" s="243" t="s">
        <v>154</v>
      </c>
      <c r="AU242" s="243" t="s">
        <v>85</v>
      </c>
      <c r="AY242" s="14" t="s">
        <v>152</v>
      </c>
      <c r="BE242" s="244">
        <f>IF(N242="základní",J242,0)</f>
        <v>0</v>
      </c>
      <c r="BF242" s="244">
        <f>IF(N242="snížená",J242,0)</f>
        <v>0</v>
      </c>
      <c r="BG242" s="244">
        <f>IF(N242="zákl. přenesená",J242,0)</f>
        <v>0</v>
      </c>
      <c r="BH242" s="244">
        <f>IF(N242="sníž. přenesená",J242,0)</f>
        <v>0</v>
      </c>
      <c r="BI242" s="244">
        <f>IF(N242="nulová",J242,0)</f>
        <v>0</v>
      </c>
      <c r="BJ242" s="14" t="s">
        <v>83</v>
      </c>
      <c r="BK242" s="244">
        <f>ROUND(I242*H242,2)</f>
        <v>0</v>
      </c>
      <c r="BL242" s="14" t="s">
        <v>220</v>
      </c>
      <c r="BM242" s="243" t="s">
        <v>477</v>
      </c>
    </row>
    <row r="243" s="2" customFormat="1" ht="24.15" customHeight="1">
      <c r="A243" s="35"/>
      <c r="B243" s="36"/>
      <c r="C243" s="231" t="s">
        <v>478</v>
      </c>
      <c r="D243" s="231" t="s">
        <v>154</v>
      </c>
      <c r="E243" s="232" t="s">
        <v>479</v>
      </c>
      <c r="F243" s="233" t="s">
        <v>480</v>
      </c>
      <c r="G243" s="234" t="s">
        <v>468</v>
      </c>
      <c r="H243" s="235">
        <v>2</v>
      </c>
      <c r="I243" s="236"/>
      <c r="J243" s="237">
        <f>ROUND(I243*H243,2)</f>
        <v>0</v>
      </c>
      <c r="K243" s="238"/>
      <c r="L243" s="41"/>
      <c r="M243" s="239" t="s">
        <v>1</v>
      </c>
      <c r="N243" s="240" t="s">
        <v>40</v>
      </c>
      <c r="O243" s="88"/>
      <c r="P243" s="241">
        <f>O243*H243</f>
        <v>0</v>
      </c>
      <c r="Q243" s="241">
        <v>0.0094599999999999997</v>
      </c>
      <c r="R243" s="241">
        <f>Q243*H243</f>
        <v>0.018919999999999999</v>
      </c>
      <c r="S243" s="241">
        <v>0</v>
      </c>
      <c r="T243" s="242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43" t="s">
        <v>220</v>
      </c>
      <c r="AT243" s="243" t="s">
        <v>154</v>
      </c>
      <c r="AU243" s="243" t="s">
        <v>85</v>
      </c>
      <c r="AY243" s="14" t="s">
        <v>152</v>
      </c>
      <c r="BE243" s="244">
        <f>IF(N243="základní",J243,0)</f>
        <v>0</v>
      </c>
      <c r="BF243" s="244">
        <f>IF(N243="snížená",J243,0)</f>
        <v>0</v>
      </c>
      <c r="BG243" s="244">
        <f>IF(N243="zákl. přenesená",J243,0)</f>
        <v>0</v>
      </c>
      <c r="BH243" s="244">
        <f>IF(N243="sníž. přenesená",J243,0)</f>
        <v>0</v>
      </c>
      <c r="BI243" s="244">
        <f>IF(N243="nulová",J243,0)</f>
        <v>0</v>
      </c>
      <c r="BJ243" s="14" t="s">
        <v>83</v>
      </c>
      <c r="BK243" s="244">
        <f>ROUND(I243*H243,2)</f>
        <v>0</v>
      </c>
      <c r="BL243" s="14" t="s">
        <v>220</v>
      </c>
      <c r="BM243" s="243" t="s">
        <v>481</v>
      </c>
    </row>
    <row r="244" s="2" customFormat="1" ht="16.5" customHeight="1">
      <c r="A244" s="35"/>
      <c r="B244" s="36"/>
      <c r="C244" s="231" t="s">
        <v>482</v>
      </c>
      <c r="D244" s="231" t="s">
        <v>154</v>
      </c>
      <c r="E244" s="232" t="s">
        <v>483</v>
      </c>
      <c r="F244" s="233" t="s">
        <v>484</v>
      </c>
      <c r="G244" s="234" t="s">
        <v>468</v>
      </c>
      <c r="H244" s="235">
        <v>1</v>
      </c>
      <c r="I244" s="236"/>
      <c r="J244" s="237">
        <f>ROUND(I244*H244,2)</f>
        <v>0</v>
      </c>
      <c r="K244" s="238"/>
      <c r="L244" s="41"/>
      <c r="M244" s="239" t="s">
        <v>1</v>
      </c>
      <c r="N244" s="240" t="s">
        <v>40</v>
      </c>
      <c r="O244" s="88"/>
      <c r="P244" s="241">
        <f>O244*H244</f>
        <v>0</v>
      </c>
      <c r="Q244" s="241">
        <v>0</v>
      </c>
      <c r="R244" s="241">
        <f>Q244*H244</f>
        <v>0</v>
      </c>
      <c r="S244" s="241">
        <v>0.032899999999999999</v>
      </c>
      <c r="T244" s="242">
        <f>S244*H244</f>
        <v>0.032899999999999999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43" t="s">
        <v>220</v>
      </c>
      <c r="AT244" s="243" t="s">
        <v>154</v>
      </c>
      <c r="AU244" s="243" t="s">
        <v>85</v>
      </c>
      <c r="AY244" s="14" t="s">
        <v>152</v>
      </c>
      <c r="BE244" s="244">
        <f>IF(N244="základní",J244,0)</f>
        <v>0</v>
      </c>
      <c r="BF244" s="244">
        <f>IF(N244="snížená",J244,0)</f>
        <v>0</v>
      </c>
      <c r="BG244" s="244">
        <f>IF(N244="zákl. přenesená",J244,0)</f>
        <v>0</v>
      </c>
      <c r="BH244" s="244">
        <f>IF(N244="sníž. přenesená",J244,0)</f>
        <v>0</v>
      </c>
      <c r="BI244" s="244">
        <f>IF(N244="nulová",J244,0)</f>
        <v>0</v>
      </c>
      <c r="BJ244" s="14" t="s">
        <v>83</v>
      </c>
      <c r="BK244" s="244">
        <f>ROUND(I244*H244,2)</f>
        <v>0</v>
      </c>
      <c r="BL244" s="14" t="s">
        <v>220</v>
      </c>
      <c r="BM244" s="243" t="s">
        <v>485</v>
      </c>
    </row>
    <row r="245" s="2" customFormat="1" ht="24.15" customHeight="1">
      <c r="A245" s="35"/>
      <c r="B245" s="36"/>
      <c r="C245" s="231" t="s">
        <v>486</v>
      </c>
      <c r="D245" s="231" t="s">
        <v>154</v>
      </c>
      <c r="E245" s="232" t="s">
        <v>487</v>
      </c>
      <c r="F245" s="233" t="s">
        <v>488</v>
      </c>
      <c r="G245" s="234" t="s">
        <v>468</v>
      </c>
      <c r="H245" s="235">
        <v>1</v>
      </c>
      <c r="I245" s="236"/>
      <c r="J245" s="237">
        <f>ROUND(I245*H245,2)</f>
        <v>0</v>
      </c>
      <c r="K245" s="238"/>
      <c r="L245" s="41"/>
      <c r="M245" s="239" t="s">
        <v>1</v>
      </c>
      <c r="N245" s="240" t="s">
        <v>40</v>
      </c>
      <c r="O245" s="88"/>
      <c r="P245" s="241">
        <f>O245*H245</f>
        <v>0</v>
      </c>
      <c r="Q245" s="241">
        <v>0</v>
      </c>
      <c r="R245" s="241">
        <f>Q245*H245</f>
        <v>0</v>
      </c>
      <c r="S245" s="241">
        <v>0.087999999999999995</v>
      </c>
      <c r="T245" s="242">
        <f>S245*H245</f>
        <v>0.087999999999999995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43" t="s">
        <v>220</v>
      </c>
      <c r="AT245" s="243" t="s">
        <v>154</v>
      </c>
      <c r="AU245" s="243" t="s">
        <v>85</v>
      </c>
      <c r="AY245" s="14" t="s">
        <v>152</v>
      </c>
      <c r="BE245" s="244">
        <f>IF(N245="základní",J245,0)</f>
        <v>0</v>
      </c>
      <c r="BF245" s="244">
        <f>IF(N245="snížená",J245,0)</f>
        <v>0</v>
      </c>
      <c r="BG245" s="244">
        <f>IF(N245="zákl. přenesená",J245,0)</f>
        <v>0</v>
      </c>
      <c r="BH245" s="244">
        <f>IF(N245="sníž. přenesená",J245,0)</f>
        <v>0</v>
      </c>
      <c r="BI245" s="244">
        <f>IF(N245="nulová",J245,0)</f>
        <v>0</v>
      </c>
      <c r="BJ245" s="14" t="s">
        <v>83</v>
      </c>
      <c r="BK245" s="244">
        <f>ROUND(I245*H245,2)</f>
        <v>0</v>
      </c>
      <c r="BL245" s="14" t="s">
        <v>220</v>
      </c>
      <c r="BM245" s="243" t="s">
        <v>489</v>
      </c>
    </row>
    <row r="246" s="2" customFormat="1" ht="24.15" customHeight="1">
      <c r="A246" s="35"/>
      <c r="B246" s="36"/>
      <c r="C246" s="231" t="s">
        <v>490</v>
      </c>
      <c r="D246" s="231" t="s">
        <v>154</v>
      </c>
      <c r="E246" s="232" t="s">
        <v>491</v>
      </c>
      <c r="F246" s="233" t="s">
        <v>492</v>
      </c>
      <c r="G246" s="234" t="s">
        <v>468</v>
      </c>
      <c r="H246" s="235">
        <v>1</v>
      </c>
      <c r="I246" s="236"/>
      <c r="J246" s="237">
        <f>ROUND(I246*H246,2)</f>
        <v>0</v>
      </c>
      <c r="K246" s="238"/>
      <c r="L246" s="41"/>
      <c r="M246" s="239" t="s">
        <v>1</v>
      </c>
      <c r="N246" s="240" t="s">
        <v>40</v>
      </c>
      <c r="O246" s="88"/>
      <c r="P246" s="241">
        <f>O246*H246</f>
        <v>0</v>
      </c>
      <c r="Q246" s="241">
        <v>0</v>
      </c>
      <c r="R246" s="241">
        <f>Q246*H246</f>
        <v>0</v>
      </c>
      <c r="S246" s="241">
        <v>0.0091999999999999998</v>
      </c>
      <c r="T246" s="242">
        <f>S246*H246</f>
        <v>0.0091999999999999998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43" t="s">
        <v>220</v>
      </c>
      <c r="AT246" s="243" t="s">
        <v>154</v>
      </c>
      <c r="AU246" s="243" t="s">
        <v>85</v>
      </c>
      <c r="AY246" s="14" t="s">
        <v>152</v>
      </c>
      <c r="BE246" s="244">
        <f>IF(N246="základní",J246,0)</f>
        <v>0</v>
      </c>
      <c r="BF246" s="244">
        <f>IF(N246="snížená",J246,0)</f>
        <v>0</v>
      </c>
      <c r="BG246" s="244">
        <f>IF(N246="zákl. přenesená",J246,0)</f>
        <v>0</v>
      </c>
      <c r="BH246" s="244">
        <f>IF(N246="sníž. přenesená",J246,0)</f>
        <v>0</v>
      </c>
      <c r="BI246" s="244">
        <f>IF(N246="nulová",J246,0)</f>
        <v>0</v>
      </c>
      <c r="BJ246" s="14" t="s">
        <v>83</v>
      </c>
      <c r="BK246" s="244">
        <f>ROUND(I246*H246,2)</f>
        <v>0</v>
      </c>
      <c r="BL246" s="14" t="s">
        <v>220</v>
      </c>
      <c r="BM246" s="243" t="s">
        <v>493</v>
      </c>
    </row>
    <row r="247" s="2" customFormat="1" ht="16.5" customHeight="1">
      <c r="A247" s="35"/>
      <c r="B247" s="36"/>
      <c r="C247" s="231" t="s">
        <v>494</v>
      </c>
      <c r="D247" s="231" t="s">
        <v>154</v>
      </c>
      <c r="E247" s="232" t="s">
        <v>495</v>
      </c>
      <c r="F247" s="233" t="s">
        <v>496</v>
      </c>
      <c r="G247" s="234" t="s">
        <v>468</v>
      </c>
      <c r="H247" s="235">
        <v>1</v>
      </c>
      <c r="I247" s="236"/>
      <c r="J247" s="237">
        <f>ROUND(I247*H247,2)</f>
        <v>0</v>
      </c>
      <c r="K247" s="238"/>
      <c r="L247" s="41"/>
      <c r="M247" s="239" t="s">
        <v>1</v>
      </c>
      <c r="N247" s="240" t="s">
        <v>40</v>
      </c>
      <c r="O247" s="88"/>
      <c r="P247" s="241">
        <f>O247*H247</f>
        <v>0</v>
      </c>
      <c r="Q247" s="241">
        <v>0</v>
      </c>
      <c r="R247" s="241">
        <f>Q247*H247</f>
        <v>0</v>
      </c>
      <c r="S247" s="241">
        <v>0.019300000000000001</v>
      </c>
      <c r="T247" s="242">
        <f>S247*H247</f>
        <v>0.019300000000000001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43" t="s">
        <v>220</v>
      </c>
      <c r="AT247" s="243" t="s">
        <v>154</v>
      </c>
      <c r="AU247" s="243" t="s">
        <v>85</v>
      </c>
      <c r="AY247" s="14" t="s">
        <v>152</v>
      </c>
      <c r="BE247" s="244">
        <f>IF(N247="základní",J247,0)</f>
        <v>0</v>
      </c>
      <c r="BF247" s="244">
        <f>IF(N247="snížená",J247,0)</f>
        <v>0</v>
      </c>
      <c r="BG247" s="244">
        <f>IF(N247="zákl. přenesená",J247,0)</f>
        <v>0</v>
      </c>
      <c r="BH247" s="244">
        <f>IF(N247="sníž. přenesená",J247,0)</f>
        <v>0</v>
      </c>
      <c r="BI247" s="244">
        <f>IF(N247="nulová",J247,0)</f>
        <v>0</v>
      </c>
      <c r="BJ247" s="14" t="s">
        <v>83</v>
      </c>
      <c r="BK247" s="244">
        <f>ROUND(I247*H247,2)</f>
        <v>0</v>
      </c>
      <c r="BL247" s="14" t="s">
        <v>220</v>
      </c>
      <c r="BM247" s="243" t="s">
        <v>497</v>
      </c>
    </row>
    <row r="248" s="2" customFormat="1" ht="16.5" customHeight="1">
      <c r="A248" s="35"/>
      <c r="B248" s="36"/>
      <c r="C248" s="231" t="s">
        <v>498</v>
      </c>
      <c r="D248" s="231" t="s">
        <v>154</v>
      </c>
      <c r="E248" s="232" t="s">
        <v>499</v>
      </c>
      <c r="F248" s="233" t="s">
        <v>500</v>
      </c>
      <c r="G248" s="234" t="s">
        <v>173</v>
      </c>
      <c r="H248" s="235">
        <v>1</v>
      </c>
      <c r="I248" s="236"/>
      <c r="J248" s="237">
        <f>ROUND(I248*H248,2)</f>
        <v>0</v>
      </c>
      <c r="K248" s="238"/>
      <c r="L248" s="41"/>
      <c r="M248" s="239" t="s">
        <v>1</v>
      </c>
      <c r="N248" s="240" t="s">
        <v>40</v>
      </c>
      <c r="O248" s="88"/>
      <c r="P248" s="241">
        <f>O248*H248</f>
        <v>0</v>
      </c>
      <c r="Q248" s="241">
        <v>0.00109</v>
      </c>
      <c r="R248" s="241">
        <f>Q248*H248</f>
        <v>0.00109</v>
      </c>
      <c r="S248" s="241">
        <v>0</v>
      </c>
      <c r="T248" s="242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43" t="s">
        <v>220</v>
      </c>
      <c r="AT248" s="243" t="s">
        <v>154</v>
      </c>
      <c r="AU248" s="243" t="s">
        <v>85</v>
      </c>
      <c r="AY248" s="14" t="s">
        <v>152</v>
      </c>
      <c r="BE248" s="244">
        <f>IF(N248="základní",J248,0)</f>
        <v>0</v>
      </c>
      <c r="BF248" s="244">
        <f>IF(N248="snížená",J248,0)</f>
        <v>0</v>
      </c>
      <c r="BG248" s="244">
        <f>IF(N248="zákl. přenesená",J248,0)</f>
        <v>0</v>
      </c>
      <c r="BH248" s="244">
        <f>IF(N248="sníž. přenesená",J248,0)</f>
        <v>0</v>
      </c>
      <c r="BI248" s="244">
        <f>IF(N248="nulová",J248,0)</f>
        <v>0</v>
      </c>
      <c r="BJ248" s="14" t="s">
        <v>83</v>
      </c>
      <c r="BK248" s="244">
        <f>ROUND(I248*H248,2)</f>
        <v>0</v>
      </c>
      <c r="BL248" s="14" t="s">
        <v>220</v>
      </c>
      <c r="BM248" s="243" t="s">
        <v>501</v>
      </c>
    </row>
    <row r="249" s="2" customFormat="1" ht="16.5" customHeight="1">
      <c r="A249" s="35"/>
      <c r="B249" s="36"/>
      <c r="C249" s="231" t="s">
        <v>502</v>
      </c>
      <c r="D249" s="231" t="s">
        <v>154</v>
      </c>
      <c r="E249" s="232" t="s">
        <v>503</v>
      </c>
      <c r="F249" s="233" t="s">
        <v>504</v>
      </c>
      <c r="G249" s="234" t="s">
        <v>468</v>
      </c>
      <c r="H249" s="235">
        <v>4</v>
      </c>
      <c r="I249" s="236"/>
      <c r="J249" s="237">
        <f>ROUND(I249*H249,2)</f>
        <v>0</v>
      </c>
      <c r="K249" s="238"/>
      <c r="L249" s="41"/>
      <c r="M249" s="239" t="s">
        <v>1</v>
      </c>
      <c r="N249" s="240" t="s">
        <v>40</v>
      </c>
      <c r="O249" s="88"/>
      <c r="P249" s="241">
        <f>O249*H249</f>
        <v>0</v>
      </c>
      <c r="Q249" s="241">
        <v>0</v>
      </c>
      <c r="R249" s="241">
        <f>Q249*H249</f>
        <v>0</v>
      </c>
      <c r="S249" s="241">
        <v>0.00156</v>
      </c>
      <c r="T249" s="242">
        <f>S249*H249</f>
        <v>0.0062399999999999999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43" t="s">
        <v>220</v>
      </c>
      <c r="AT249" s="243" t="s">
        <v>154</v>
      </c>
      <c r="AU249" s="243" t="s">
        <v>85</v>
      </c>
      <c r="AY249" s="14" t="s">
        <v>152</v>
      </c>
      <c r="BE249" s="244">
        <f>IF(N249="základní",J249,0)</f>
        <v>0</v>
      </c>
      <c r="BF249" s="244">
        <f>IF(N249="snížená",J249,0)</f>
        <v>0</v>
      </c>
      <c r="BG249" s="244">
        <f>IF(N249="zákl. přenesená",J249,0)</f>
        <v>0</v>
      </c>
      <c r="BH249" s="244">
        <f>IF(N249="sníž. přenesená",J249,0)</f>
        <v>0</v>
      </c>
      <c r="BI249" s="244">
        <f>IF(N249="nulová",J249,0)</f>
        <v>0</v>
      </c>
      <c r="BJ249" s="14" t="s">
        <v>83</v>
      </c>
      <c r="BK249" s="244">
        <f>ROUND(I249*H249,2)</f>
        <v>0</v>
      </c>
      <c r="BL249" s="14" t="s">
        <v>220</v>
      </c>
      <c r="BM249" s="243" t="s">
        <v>505</v>
      </c>
    </row>
    <row r="250" s="2" customFormat="1" ht="21.75" customHeight="1">
      <c r="A250" s="35"/>
      <c r="B250" s="36"/>
      <c r="C250" s="231" t="s">
        <v>506</v>
      </c>
      <c r="D250" s="231" t="s">
        <v>154</v>
      </c>
      <c r="E250" s="232" t="s">
        <v>507</v>
      </c>
      <c r="F250" s="233" t="s">
        <v>508</v>
      </c>
      <c r="G250" s="234" t="s">
        <v>468</v>
      </c>
      <c r="H250" s="235">
        <v>2</v>
      </c>
      <c r="I250" s="236"/>
      <c r="J250" s="237">
        <f>ROUND(I250*H250,2)</f>
        <v>0</v>
      </c>
      <c r="K250" s="238"/>
      <c r="L250" s="41"/>
      <c r="M250" s="239" t="s">
        <v>1</v>
      </c>
      <c r="N250" s="240" t="s">
        <v>40</v>
      </c>
      <c r="O250" s="88"/>
      <c r="P250" s="241">
        <f>O250*H250</f>
        <v>0</v>
      </c>
      <c r="Q250" s="241">
        <v>0.0018</v>
      </c>
      <c r="R250" s="241">
        <f>Q250*H250</f>
        <v>0.0035999999999999999</v>
      </c>
      <c r="S250" s="241">
        <v>0</v>
      </c>
      <c r="T250" s="242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43" t="s">
        <v>220</v>
      </c>
      <c r="AT250" s="243" t="s">
        <v>154</v>
      </c>
      <c r="AU250" s="243" t="s">
        <v>85</v>
      </c>
      <c r="AY250" s="14" t="s">
        <v>152</v>
      </c>
      <c r="BE250" s="244">
        <f>IF(N250="základní",J250,0)</f>
        <v>0</v>
      </c>
      <c r="BF250" s="244">
        <f>IF(N250="snížená",J250,0)</f>
        <v>0</v>
      </c>
      <c r="BG250" s="244">
        <f>IF(N250="zákl. přenesená",J250,0)</f>
        <v>0</v>
      </c>
      <c r="BH250" s="244">
        <f>IF(N250="sníž. přenesená",J250,0)</f>
        <v>0</v>
      </c>
      <c r="BI250" s="244">
        <f>IF(N250="nulová",J250,0)</f>
        <v>0</v>
      </c>
      <c r="BJ250" s="14" t="s">
        <v>83</v>
      </c>
      <c r="BK250" s="244">
        <f>ROUND(I250*H250,2)</f>
        <v>0</v>
      </c>
      <c r="BL250" s="14" t="s">
        <v>220</v>
      </c>
      <c r="BM250" s="243" t="s">
        <v>509</v>
      </c>
    </row>
    <row r="251" s="2" customFormat="1" ht="16.5" customHeight="1">
      <c r="A251" s="35"/>
      <c r="B251" s="36"/>
      <c r="C251" s="231" t="s">
        <v>510</v>
      </c>
      <c r="D251" s="231" t="s">
        <v>154</v>
      </c>
      <c r="E251" s="232" t="s">
        <v>511</v>
      </c>
      <c r="F251" s="233" t="s">
        <v>512</v>
      </c>
      <c r="G251" s="234" t="s">
        <v>173</v>
      </c>
      <c r="H251" s="235">
        <v>3</v>
      </c>
      <c r="I251" s="236"/>
      <c r="J251" s="237">
        <f>ROUND(I251*H251,2)</f>
        <v>0</v>
      </c>
      <c r="K251" s="238"/>
      <c r="L251" s="41"/>
      <c r="M251" s="239" t="s">
        <v>1</v>
      </c>
      <c r="N251" s="240" t="s">
        <v>40</v>
      </c>
      <c r="O251" s="88"/>
      <c r="P251" s="241">
        <f>O251*H251</f>
        <v>0</v>
      </c>
      <c r="Q251" s="241">
        <v>0</v>
      </c>
      <c r="R251" s="241">
        <f>Q251*H251</f>
        <v>0</v>
      </c>
      <c r="S251" s="241">
        <v>0.00084999999999999995</v>
      </c>
      <c r="T251" s="242">
        <f>S251*H251</f>
        <v>0.0025499999999999997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43" t="s">
        <v>220</v>
      </c>
      <c r="AT251" s="243" t="s">
        <v>154</v>
      </c>
      <c r="AU251" s="243" t="s">
        <v>85</v>
      </c>
      <c r="AY251" s="14" t="s">
        <v>152</v>
      </c>
      <c r="BE251" s="244">
        <f>IF(N251="základní",J251,0)</f>
        <v>0</v>
      </c>
      <c r="BF251" s="244">
        <f>IF(N251="snížená",J251,0)</f>
        <v>0</v>
      </c>
      <c r="BG251" s="244">
        <f>IF(N251="zákl. přenesená",J251,0)</f>
        <v>0</v>
      </c>
      <c r="BH251" s="244">
        <f>IF(N251="sníž. přenesená",J251,0)</f>
        <v>0</v>
      </c>
      <c r="BI251" s="244">
        <f>IF(N251="nulová",J251,0)</f>
        <v>0</v>
      </c>
      <c r="BJ251" s="14" t="s">
        <v>83</v>
      </c>
      <c r="BK251" s="244">
        <f>ROUND(I251*H251,2)</f>
        <v>0</v>
      </c>
      <c r="BL251" s="14" t="s">
        <v>220</v>
      </c>
      <c r="BM251" s="243" t="s">
        <v>513</v>
      </c>
    </row>
    <row r="252" s="2" customFormat="1" ht="24.15" customHeight="1">
      <c r="A252" s="35"/>
      <c r="B252" s="36"/>
      <c r="C252" s="231" t="s">
        <v>514</v>
      </c>
      <c r="D252" s="231" t="s">
        <v>154</v>
      </c>
      <c r="E252" s="232" t="s">
        <v>515</v>
      </c>
      <c r="F252" s="233" t="s">
        <v>516</v>
      </c>
      <c r="G252" s="234" t="s">
        <v>167</v>
      </c>
      <c r="H252" s="235">
        <v>0.056000000000000001</v>
      </c>
      <c r="I252" s="236"/>
      <c r="J252" s="237">
        <f>ROUND(I252*H252,2)</f>
        <v>0</v>
      </c>
      <c r="K252" s="238"/>
      <c r="L252" s="41"/>
      <c r="M252" s="239" t="s">
        <v>1</v>
      </c>
      <c r="N252" s="240" t="s">
        <v>40</v>
      </c>
      <c r="O252" s="88"/>
      <c r="P252" s="241">
        <f>O252*H252</f>
        <v>0</v>
      </c>
      <c r="Q252" s="241">
        <v>0</v>
      </c>
      <c r="R252" s="241">
        <f>Q252*H252</f>
        <v>0</v>
      </c>
      <c r="S252" s="241">
        <v>0</v>
      </c>
      <c r="T252" s="242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43" t="s">
        <v>220</v>
      </c>
      <c r="AT252" s="243" t="s">
        <v>154</v>
      </c>
      <c r="AU252" s="243" t="s">
        <v>85</v>
      </c>
      <c r="AY252" s="14" t="s">
        <v>152</v>
      </c>
      <c r="BE252" s="244">
        <f>IF(N252="základní",J252,0)</f>
        <v>0</v>
      </c>
      <c r="BF252" s="244">
        <f>IF(N252="snížená",J252,0)</f>
        <v>0</v>
      </c>
      <c r="BG252" s="244">
        <f>IF(N252="zákl. přenesená",J252,0)</f>
        <v>0</v>
      </c>
      <c r="BH252" s="244">
        <f>IF(N252="sníž. přenesená",J252,0)</f>
        <v>0</v>
      </c>
      <c r="BI252" s="244">
        <f>IF(N252="nulová",J252,0)</f>
        <v>0</v>
      </c>
      <c r="BJ252" s="14" t="s">
        <v>83</v>
      </c>
      <c r="BK252" s="244">
        <f>ROUND(I252*H252,2)</f>
        <v>0</v>
      </c>
      <c r="BL252" s="14" t="s">
        <v>220</v>
      </c>
      <c r="BM252" s="243" t="s">
        <v>517</v>
      </c>
    </row>
    <row r="253" s="2" customFormat="1" ht="24.15" customHeight="1">
      <c r="A253" s="35"/>
      <c r="B253" s="36"/>
      <c r="C253" s="231" t="s">
        <v>518</v>
      </c>
      <c r="D253" s="231" t="s">
        <v>154</v>
      </c>
      <c r="E253" s="232" t="s">
        <v>519</v>
      </c>
      <c r="F253" s="233" t="s">
        <v>520</v>
      </c>
      <c r="G253" s="234" t="s">
        <v>167</v>
      </c>
      <c r="H253" s="235">
        <v>0.056000000000000001</v>
      </c>
      <c r="I253" s="236"/>
      <c r="J253" s="237">
        <f>ROUND(I253*H253,2)</f>
        <v>0</v>
      </c>
      <c r="K253" s="238"/>
      <c r="L253" s="41"/>
      <c r="M253" s="239" t="s">
        <v>1</v>
      </c>
      <c r="N253" s="240" t="s">
        <v>40</v>
      </c>
      <c r="O253" s="88"/>
      <c r="P253" s="241">
        <f>O253*H253</f>
        <v>0</v>
      </c>
      <c r="Q253" s="241">
        <v>0</v>
      </c>
      <c r="R253" s="241">
        <f>Q253*H253</f>
        <v>0</v>
      </c>
      <c r="S253" s="241">
        <v>0</v>
      </c>
      <c r="T253" s="242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43" t="s">
        <v>220</v>
      </c>
      <c r="AT253" s="243" t="s">
        <v>154</v>
      </c>
      <c r="AU253" s="243" t="s">
        <v>85</v>
      </c>
      <c r="AY253" s="14" t="s">
        <v>152</v>
      </c>
      <c r="BE253" s="244">
        <f>IF(N253="základní",J253,0)</f>
        <v>0</v>
      </c>
      <c r="BF253" s="244">
        <f>IF(N253="snížená",J253,0)</f>
        <v>0</v>
      </c>
      <c r="BG253" s="244">
        <f>IF(N253="zákl. přenesená",J253,0)</f>
        <v>0</v>
      </c>
      <c r="BH253" s="244">
        <f>IF(N253="sníž. přenesená",J253,0)</f>
        <v>0</v>
      </c>
      <c r="BI253" s="244">
        <f>IF(N253="nulová",J253,0)</f>
        <v>0</v>
      </c>
      <c r="BJ253" s="14" t="s">
        <v>83</v>
      </c>
      <c r="BK253" s="244">
        <f>ROUND(I253*H253,2)</f>
        <v>0</v>
      </c>
      <c r="BL253" s="14" t="s">
        <v>220</v>
      </c>
      <c r="BM253" s="243" t="s">
        <v>521</v>
      </c>
    </row>
    <row r="254" s="2" customFormat="1" ht="24.15" customHeight="1">
      <c r="A254" s="35"/>
      <c r="B254" s="36"/>
      <c r="C254" s="231" t="s">
        <v>522</v>
      </c>
      <c r="D254" s="231" t="s">
        <v>154</v>
      </c>
      <c r="E254" s="232" t="s">
        <v>523</v>
      </c>
      <c r="F254" s="233" t="s">
        <v>524</v>
      </c>
      <c r="G254" s="234" t="s">
        <v>167</v>
      </c>
      <c r="H254" s="235">
        <v>0.056000000000000001</v>
      </c>
      <c r="I254" s="236"/>
      <c r="J254" s="237">
        <f>ROUND(I254*H254,2)</f>
        <v>0</v>
      </c>
      <c r="K254" s="238"/>
      <c r="L254" s="41"/>
      <c r="M254" s="239" t="s">
        <v>1</v>
      </c>
      <c r="N254" s="240" t="s">
        <v>40</v>
      </c>
      <c r="O254" s="88"/>
      <c r="P254" s="241">
        <f>O254*H254</f>
        <v>0</v>
      </c>
      <c r="Q254" s="241">
        <v>0</v>
      </c>
      <c r="R254" s="241">
        <f>Q254*H254</f>
        <v>0</v>
      </c>
      <c r="S254" s="241">
        <v>0</v>
      </c>
      <c r="T254" s="242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43" t="s">
        <v>220</v>
      </c>
      <c r="AT254" s="243" t="s">
        <v>154</v>
      </c>
      <c r="AU254" s="243" t="s">
        <v>85</v>
      </c>
      <c r="AY254" s="14" t="s">
        <v>152</v>
      </c>
      <c r="BE254" s="244">
        <f>IF(N254="základní",J254,0)</f>
        <v>0</v>
      </c>
      <c r="BF254" s="244">
        <f>IF(N254="snížená",J254,0)</f>
        <v>0</v>
      </c>
      <c r="BG254" s="244">
        <f>IF(N254="zákl. přenesená",J254,0)</f>
        <v>0</v>
      </c>
      <c r="BH254" s="244">
        <f>IF(N254="sníž. přenesená",J254,0)</f>
        <v>0</v>
      </c>
      <c r="BI254" s="244">
        <f>IF(N254="nulová",J254,0)</f>
        <v>0</v>
      </c>
      <c r="BJ254" s="14" t="s">
        <v>83</v>
      </c>
      <c r="BK254" s="244">
        <f>ROUND(I254*H254,2)</f>
        <v>0</v>
      </c>
      <c r="BL254" s="14" t="s">
        <v>220</v>
      </c>
      <c r="BM254" s="243" t="s">
        <v>525</v>
      </c>
    </row>
    <row r="255" s="12" customFormat="1" ht="22.8" customHeight="1">
      <c r="A255" s="12"/>
      <c r="B255" s="215"/>
      <c r="C255" s="216"/>
      <c r="D255" s="217" t="s">
        <v>74</v>
      </c>
      <c r="E255" s="229" t="s">
        <v>526</v>
      </c>
      <c r="F255" s="229" t="s">
        <v>527</v>
      </c>
      <c r="G255" s="216"/>
      <c r="H255" s="216"/>
      <c r="I255" s="219"/>
      <c r="J255" s="230">
        <f>BK255</f>
        <v>0</v>
      </c>
      <c r="K255" s="216"/>
      <c r="L255" s="221"/>
      <c r="M255" s="222"/>
      <c r="N255" s="223"/>
      <c r="O255" s="223"/>
      <c r="P255" s="224">
        <f>P256</f>
        <v>0</v>
      </c>
      <c r="Q255" s="223"/>
      <c r="R255" s="224">
        <f>R256</f>
        <v>0.00017000000000000001</v>
      </c>
      <c r="S255" s="223"/>
      <c r="T255" s="225">
        <f>T256</f>
        <v>0.22625000000000001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26" t="s">
        <v>85</v>
      </c>
      <c r="AT255" s="227" t="s">
        <v>74</v>
      </c>
      <c r="AU255" s="227" t="s">
        <v>83</v>
      </c>
      <c r="AY255" s="226" t="s">
        <v>152</v>
      </c>
      <c r="BK255" s="228">
        <f>BK256</f>
        <v>0</v>
      </c>
    </row>
    <row r="256" s="2" customFormat="1" ht="24.15" customHeight="1">
      <c r="A256" s="35"/>
      <c r="B256" s="36"/>
      <c r="C256" s="231" t="s">
        <v>528</v>
      </c>
      <c r="D256" s="231" t="s">
        <v>154</v>
      </c>
      <c r="E256" s="232" t="s">
        <v>529</v>
      </c>
      <c r="F256" s="233" t="s">
        <v>530</v>
      </c>
      <c r="G256" s="234" t="s">
        <v>173</v>
      </c>
      <c r="H256" s="235">
        <v>1</v>
      </c>
      <c r="I256" s="236"/>
      <c r="J256" s="237">
        <f>ROUND(I256*H256,2)</f>
        <v>0</v>
      </c>
      <c r="K256" s="238"/>
      <c r="L256" s="41"/>
      <c r="M256" s="239" t="s">
        <v>1</v>
      </c>
      <c r="N256" s="240" t="s">
        <v>40</v>
      </c>
      <c r="O256" s="88"/>
      <c r="P256" s="241">
        <f>O256*H256</f>
        <v>0</v>
      </c>
      <c r="Q256" s="241">
        <v>0.00017000000000000001</v>
      </c>
      <c r="R256" s="241">
        <f>Q256*H256</f>
        <v>0.00017000000000000001</v>
      </c>
      <c r="S256" s="241">
        <v>0.22625000000000001</v>
      </c>
      <c r="T256" s="242">
        <f>S256*H256</f>
        <v>0.22625000000000001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43" t="s">
        <v>220</v>
      </c>
      <c r="AT256" s="243" t="s">
        <v>154</v>
      </c>
      <c r="AU256" s="243" t="s">
        <v>85</v>
      </c>
      <c r="AY256" s="14" t="s">
        <v>152</v>
      </c>
      <c r="BE256" s="244">
        <f>IF(N256="základní",J256,0)</f>
        <v>0</v>
      </c>
      <c r="BF256" s="244">
        <f>IF(N256="snížená",J256,0)</f>
        <v>0</v>
      </c>
      <c r="BG256" s="244">
        <f>IF(N256="zákl. přenesená",J256,0)</f>
        <v>0</v>
      </c>
      <c r="BH256" s="244">
        <f>IF(N256="sníž. přenesená",J256,0)</f>
        <v>0</v>
      </c>
      <c r="BI256" s="244">
        <f>IF(N256="nulová",J256,0)</f>
        <v>0</v>
      </c>
      <c r="BJ256" s="14" t="s">
        <v>83</v>
      </c>
      <c r="BK256" s="244">
        <f>ROUND(I256*H256,2)</f>
        <v>0</v>
      </c>
      <c r="BL256" s="14" t="s">
        <v>220</v>
      </c>
      <c r="BM256" s="243" t="s">
        <v>531</v>
      </c>
    </row>
    <row r="257" s="12" customFormat="1" ht="22.8" customHeight="1">
      <c r="A257" s="12"/>
      <c r="B257" s="215"/>
      <c r="C257" s="216"/>
      <c r="D257" s="217" t="s">
        <v>74</v>
      </c>
      <c r="E257" s="229" t="s">
        <v>532</v>
      </c>
      <c r="F257" s="229" t="s">
        <v>533</v>
      </c>
      <c r="G257" s="216"/>
      <c r="H257" s="216"/>
      <c r="I257" s="219"/>
      <c r="J257" s="230">
        <f>BK257</f>
        <v>0</v>
      </c>
      <c r="K257" s="216"/>
      <c r="L257" s="221"/>
      <c r="M257" s="222"/>
      <c r="N257" s="223"/>
      <c r="O257" s="223"/>
      <c r="P257" s="224">
        <f>SUM(P258:P266)</f>
        <v>0</v>
      </c>
      <c r="Q257" s="223"/>
      <c r="R257" s="224">
        <f>SUM(R258:R266)</f>
        <v>0.056324399999999997</v>
      </c>
      <c r="S257" s="223"/>
      <c r="T257" s="225">
        <f>SUM(T258:T266)</f>
        <v>0.52527000000000001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26" t="s">
        <v>85</v>
      </c>
      <c r="AT257" s="227" t="s">
        <v>74</v>
      </c>
      <c r="AU257" s="227" t="s">
        <v>83</v>
      </c>
      <c r="AY257" s="226" t="s">
        <v>152</v>
      </c>
      <c r="BK257" s="228">
        <f>SUM(BK258:BK266)</f>
        <v>0</v>
      </c>
    </row>
    <row r="258" s="2" customFormat="1" ht="16.5" customHeight="1">
      <c r="A258" s="35"/>
      <c r="B258" s="36"/>
      <c r="C258" s="231" t="s">
        <v>534</v>
      </c>
      <c r="D258" s="231" t="s">
        <v>154</v>
      </c>
      <c r="E258" s="232" t="s">
        <v>535</v>
      </c>
      <c r="F258" s="233" t="s">
        <v>536</v>
      </c>
      <c r="G258" s="234" t="s">
        <v>211</v>
      </c>
      <c r="H258" s="235">
        <v>123</v>
      </c>
      <c r="I258" s="236"/>
      <c r="J258" s="237">
        <f>ROUND(I258*H258,2)</f>
        <v>0</v>
      </c>
      <c r="K258" s="238"/>
      <c r="L258" s="41"/>
      <c r="M258" s="239" t="s">
        <v>1</v>
      </c>
      <c r="N258" s="240" t="s">
        <v>40</v>
      </c>
      <c r="O258" s="88"/>
      <c r="P258" s="241">
        <f>O258*H258</f>
        <v>0</v>
      </c>
      <c r="Q258" s="241">
        <v>4.0000000000000003E-05</v>
      </c>
      <c r="R258" s="241">
        <f>Q258*H258</f>
        <v>0.0049200000000000008</v>
      </c>
      <c r="S258" s="241">
        <v>0.0025400000000000002</v>
      </c>
      <c r="T258" s="242">
        <f>S258*H258</f>
        <v>0.31242000000000003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43" t="s">
        <v>220</v>
      </c>
      <c r="AT258" s="243" t="s">
        <v>154</v>
      </c>
      <c r="AU258" s="243" t="s">
        <v>85</v>
      </c>
      <c r="AY258" s="14" t="s">
        <v>152</v>
      </c>
      <c r="BE258" s="244">
        <f>IF(N258="základní",J258,0)</f>
        <v>0</v>
      </c>
      <c r="BF258" s="244">
        <f>IF(N258="snížená",J258,0)</f>
        <v>0</v>
      </c>
      <c r="BG258" s="244">
        <f>IF(N258="zákl. přenesená",J258,0)</f>
        <v>0</v>
      </c>
      <c r="BH258" s="244">
        <f>IF(N258="sníž. přenesená",J258,0)</f>
        <v>0</v>
      </c>
      <c r="BI258" s="244">
        <f>IF(N258="nulová",J258,0)</f>
        <v>0</v>
      </c>
      <c r="BJ258" s="14" t="s">
        <v>83</v>
      </c>
      <c r="BK258" s="244">
        <f>ROUND(I258*H258,2)</f>
        <v>0</v>
      </c>
      <c r="BL258" s="14" t="s">
        <v>220</v>
      </c>
      <c r="BM258" s="243" t="s">
        <v>537</v>
      </c>
    </row>
    <row r="259" s="2" customFormat="1" ht="24.15" customHeight="1">
      <c r="A259" s="35"/>
      <c r="B259" s="36"/>
      <c r="C259" s="231" t="s">
        <v>538</v>
      </c>
      <c r="D259" s="231" t="s">
        <v>154</v>
      </c>
      <c r="E259" s="232" t="s">
        <v>539</v>
      </c>
      <c r="F259" s="233" t="s">
        <v>540</v>
      </c>
      <c r="G259" s="234" t="s">
        <v>211</v>
      </c>
      <c r="H259" s="235">
        <v>45</v>
      </c>
      <c r="I259" s="236"/>
      <c r="J259" s="237">
        <f>ROUND(I259*H259,2)</f>
        <v>0</v>
      </c>
      <c r="K259" s="238"/>
      <c r="L259" s="41"/>
      <c r="M259" s="239" t="s">
        <v>1</v>
      </c>
      <c r="N259" s="240" t="s">
        <v>40</v>
      </c>
      <c r="O259" s="88"/>
      <c r="P259" s="241">
        <f>O259*H259</f>
        <v>0</v>
      </c>
      <c r="Q259" s="241">
        <v>5.0000000000000002E-05</v>
      </c>
      <c r="R259" s="241">
        <f>Q259*H259</f>
        <v>0.0022500000000000003</v>
      </c>
      <c r="S259" s="241">
        <v>0.0047299999999999998</v>
      </c>
      <c r="T259" s="242">
        <f>S259*H259</f>
        <v>0.21284999999999998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43" t="s">
        <v>220</v>
      </c>
      <c r="AT259" s="243" t="s">
        <v>154</v>
      </c>
      <c r="AU259" s="243" t="s">
        <v>85</v>
      </c>
      <c r="AY259" s="14" t="s">
        <v>152</v>
      </c>
      <c r="BE259" s="244">
        <f>IF(N259="základní",J259,0)</f>
        <v>0</v>
      </c>
      <c r="BF259" s="244">
        <f>IF(N259="snížená",J259,0)</f>
        <v>0</v>
      </c>
      <c r="BG259" s="244">
        <f>IF(N259="zákl. přenesená",J259,0)</f>
        <v>0</v>
      </c>
      <c r="BH259" s="244">
        <f>IF(N259="sníž. přenesená",J259,0)</f>
        <v>0</v>
      </c>
      <c r="BI259" s="244">
        <f>IF(N259="nulová",J259,0)</f>
        <v>0</v>
      </c>
      <c r="BJ259" s="14" t="s">
        <v>83</v>
      </c>
      <c r="BK259" s="244">
        <f>ROUND(I259*H259,2)</f>
        <v>0</v>
      </c>
      <c r="BL259" s="14" t="s">
        <v>220</v>
      </c>
      <c r="BM259" s="243" t="s">
        <v>541</v>
      </c>
    </row>
    <row r="260" s="2" customFormat="1" ht="24.15" customHeight="1">
      <c r="A260" s="35"/>
      <c r="B260" s="36"/>
      <c r="C260" s="231" t="s">
        <v>542</v>
      </c>
      <c r="D260" s="231" t="s">
        <v>154</v>
      </c>
      <c r="E260" s="232" t="s">
        <v>543</v>
      </c>
      <c r="F260" s="233" t="s">
        <v>544</v>
      </c>
      <c r="G260" s="234" t="s">
        <v>211</v>
      </c>
      <c r="H260" s="235">
        <v>43.991999999999997</v>
      </c>
      <c r="I260" s="236"/>
      <c r="J260" s="237">
        <f>ROUND(I260*H260,2)</f>
        <v>0</v>
      </c>
      <c r="K260" s="238"/>
      <c r="L260" s="41"/>
      <c r="M260" s="239" t="s">
        <v>1</v>
      </c>
      <c r="N260" s="240" t="s">
        <v>40</v>
      </c>
      <c r="O260" s="88"/>
      <c r="P260" s="241">
        <f>O260*H260</f>
        <v>0</v>
      </c>
      <c r="Q260" s="241">
        <v>0.00058</v>
      </c>
      <c r="R260" s="241">
        <f>Q260*H260</f>
        <v>0.025515359999999997</v>
      </c>
      <c r="S260" s="241">
        <v>0</v>
      </c>
      <c r="T260" s="242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43" t="s">
        <v>220</v>
      </c>
      <c r="AT260" s="243" t="s">
        <v>154</v>
      </c>
      <c r="AU260" s="243" t="s">
        <v>85</v>
      </c>
      <c r="AY260" s="14" t="s">
        <v>152</v>
      </c>
      <c r="BE260" s="244">
        <f>IF(N260="základní",J260,0)</f>
        <v>0</v>
      </c>
      <c r="BF260" s="244">
        <f>IF(N260="snížená",J260,0)</f>
        <v>0</v>
      </c>
      <c r="BG260" s="244">
        <f>IF(N260="zákl. přenesená",J260,0)</f>
        <v>0</v>
      </c>
      <c r="BH260" s="244">
        <f>IF(N260="sníž. přenesená",J260,0)</f>
        <v>0</v>
      </c>
      <c r="BI260" s="244">
        <f>IF(N260="nulová",J260,0)</f>
        <v>0</v>
      </c>
      <c r="BJ260" s="14" t="s">
        <v>83</v>
      </c>
      <c r="BK260" s="244">
        <f>ROUND(I260*H260,2)</f>
        <v>0</v>
      </c>
      <c r="BL260" s="14" t="s">
        <v>220</v>
      </c>
      <c r="BM260" s="243" t="s">
        <v>545</v>
      </c>
    </row>
    <row r="261" s="2" customFormat="1" ht="24.15" customHeight="1">
      <c r="A261" s="35"/>
      <c r="B261" s="36"/>
      <c r="C261" s="231" t="s">
        <v>546</v>
      </c>
      <c r="D261" s="231" t="s">
        <v>154</v>
      </c>
      <c r="E261" s="232" t="s">
        <v>547</v>
      </c>
      <c r="F261" s="233" t="s">
        <v>548</v>
      </c>
      <c r="G261" s="234" t="s">
        <v>211</v>
      </c>
      <c r="H261" s="235">
        <v>21.600000000000001</v>
      </c>
      <c r="I261" s="236"/>
      <c r="J261" s="237">
        <f>ROUND(I261*H261,2)</f>
        <v>0</v>
      </c>
      <c r="K261" s="238"/>
      <c r="L261" s="41"/>
      <c r="M261" s="239" t="s">
        <v>1</v>
      </c>
      <c r="N261" s="240" t="s">
        <v>40</v>
      </c>
      <c r="O261" s="88"/>
      <c r="P261" s="241">
        <f>O261*H261</f>
        <v>0</v>
      </c>
      <c r="Q261" s="241">
        <v>0.00072999999999999996</v>
      </c>
      <c r="R261" s="241">
        <f>Q261*H261</f>
        <v>0.015768000000000001</v>
      </c>
      <c r="S261" s="241">
        <v>0</v>
      </c>
      <c r="T261" s="242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43" t="s">
        <v>220</v>
      </c>
      <c r="AT261" s="243" t="s">
        <v>154</v>
      </c>
      <c r="AU261" s="243" t="s">
        <v>85</v>
      </c>
      <c r="AY261" s="14" t="s">
        <v>152</v>
      </c>
      <c r="BE261" s="244">
        <f>IF(N261="základní",J261,0)</f>
        <v>0</v>
      </c>
      <c r="BF261" s="244">
        <f>IF(N261="snížená",J261,0)</f>
        <v>0</v>
      </c>
      <c r="BG261" s="244">
        <f>IF(N261="zákl. přenesená",J261,0)</f>
        <v>0</v>
      </c>
      <c r="BH261" s="244">
        <f>IF(N261="sníž. přenesená",J261,0)</f>
        <v>0</v>
      </c>
      <c r="BI261" s="244">
        <f>IF(N261="nulová",J261,0)</f>
        <v>0</v>
      </c>
      <c r="BJ261" s="14" t="s">
        <v>83</v>
      </c>
      <c r="BK261" s="244">
        <f>ROUND(I261*H261,2)</f>
        <v>0</v>
      </c>
      <c r="BL261" s="14" t="s">
        <v>220</v>
      </c>
      <c r="BM261" s="243" t="s">
        <v>549</v>
      </c>
    </row>
    <row r="262" s="2" customFormat="1" ht="16.5" customHeight="1">
      <c r="A262" s="35"/>
      <c r="B262" s="36"/>
      <c r="C262" s="231" t="s">
        <v>550</v>
      </c>
      <c r="D262" s="231" t="s">
        <v>154</v>
      </c>
      <c r="E262" s="232" t="s">
        <v>551</v>
      </c>
      <c r="F262" s="233" t="s">
        <v>552</v>
      </c>
      <c r="G262" s="234" t="s">
        <v>211</v>
      </c>
      <c r="H262" s="235">
        <v>65.591999999999999</v>
      </c>
      <c r="I262" s="236"/>
      <c r="J262" s="237">
        <f>ROUND(I262*H262,2)</f>
        <v>0</v>
      </c>
      <c r="K262" s="238"/>
      <c r="L262" s="41"/>
      <c r="M262" s="239" t="s">
        <v>1</v>
      </c>
      <c r="N262" s="240" t="s">
        <v>40</v>
      </c>
      <c r="O262" s="88"/>
      <c r="P262" s="241">
        <f>O262*H262</f>
        <v>0</v>
      </c>
      <c r="Q262" s="241">
        <v>0</v>
      </c>
      <c r="R262" s="241">
        <f>Q262*H262</f>
        <v>0</v>
      </c>
      <c r="S262" s="241">
        <v>0</v>
      </c>
      <c r="T262" s="242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43" t="s">
        <v>220</v>
      </c>
      <c r="AT262" s="243" t="s">
        <v>154</v>
      </c>
      <c r="AU262" s="243" t="s">
        <v>85</v>
      </c>
      <c r="AY262" s="14" t="s">
        <v>152</v>
      </c>
      <c r="BE262" s="244">
        <f>IF(N262="základní",J262,0)</f>
        <v>0</v>
      </c>
      <c r="BF262" s="244">
        <f>IF(N262="snížená",J262,0)</f>
        <v>0</v>
      </c>
      <c r="BG262" s="244">
        <f>IF(N262="zákl. přenesená",J262,0)</f>
        <v>0</v>
      </c>
      <c r="BH262" s="244">
        <f>IF(N262="sníž. přenesená",J262,0)</f>
        <v>0</v>
      </c>
      <c r="BI262" s="244">
        <f>IF(N262="nulová",J262,0)</f>
        <v>0</v>
      </c>
      <c r="BJ262" s="14" t="s">
        <v>83</v>
      </c>
      <c r="BK262" s="244">
        <f>ROUND(I262*H262,2)</f>
        <v>0</v>
      </c>
      <c r="BL262" s="14" t="s">
        <v>220</v>
      </c>
      <c r="BM262" s="243" t="s">
        <v>553</v>
      </c>
    </row>
    <row r="263" s="2" customFormat="1" ht="33" customHeight="1">
      <c r="A263" s="35"/>
      <c r="B263" s="36"/>
      <c r="C263" s="231" t="s">
        <v>554</v>
      </c>
      <c r="D263" s="231" t="s">
        <v>154</v>
      </c>
      <c r="E263" s="232" t="s">
        <v>555</v>
      </c>
      <c r="F263" s="233" t="s">
        <v>556</v>
      </c>
      <c r="G263" s="234" t="s">
        <v>211</v>
      </c>
      <c r="H263" s="235">
        <v>65.591999999999999</v>
      </c>
      <c r="I263" s="236"/>
      <c r="J263" s="237">
        <f>ROUND(I263*H263,2)</f>
        <v>0</v>
      </c>
      <c r="K263" s="238"/>
      <c r="L263" s="41"/>
      <c r="M263" s="239" t="s">
        <v>1</v>
      </c>
      <c r="N263" s="240" t="s">
        <v>40</v>
      </c>
      <c r="O263" s="88"/>
      <c r="P263" s="241">
        <f>O263*H263</f>
        <v>0</v>
      </c>
      <c r="Q263" s="241">
        <v>0.00012</v>
      </c>
      <c r="R263" s="241">
        <f>Q263*H263</f>
        <v>0.0078710399999999993</v>
      </c>
      <c r="S263" s="241">
        <v>0</v>
      </c>
      <c r="T263" s="242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43" t="s">
        <v>220</v>
      </c>
      <c r="AT263" s="243" t="s">
        <v>154</v>
      </c>
      <c r="AU263" s="243" t="s">
        <v>85</v>
      </c>
      <c r="AY263" s="14" t="s">
        <v>152</v>
      </c>
      <c r="BE263" s="244">
        <f>IF(N263="základní",J263,0)</f>
        <v>0</v>
      </c>
      <c r="BF263" s="244">
        <f>IF(N263="snížená",J263,0)</f>
        <v>0</v>
      </c>
      <c r="BG263" s="244">
        <f>IF(N263="zákl. přenesená",J263,0)</f>
        <v>0</v>
      </c>
      <c r="BH263" s="244">
        <f>IF(N263="sníž. přenesená",J263,0)</f>
        <v>0</v>
      </c>
      <c r="BI263" s="244">
        <f>IF(N263="nulová",J263,0)</f>
        <v>0</v>
      </c>
      <c r="BJ263" s="14" t="s">
        <v>83</v>
      </c>
      <c r="BK263" s="244">
        <f>ROUND(I263*H263,2)</f>
        <v>0</v>
      </c>
      <c r="BL263" s="14" t="s">
        <v>220</v>
      </c>
      <c r="BM263" s="243" t="s">
        <v>557</v>
      </c>
    </row>
    <row r="264" s="2" customFormat="1" ht="24.15" customHeight="1">
      <c r="A264" s="35"/>
      <c r="B264" s="36"/>
      <c r="C264" s="231" t="s">
        <v>558</v>
      </c>
      <c r="D264" s="231" t="s">
        <v>154</v>
      </c>
      <c r="E264" s="232" t="s">
        <v>559</v>
      </c>
      <c r="F264" s="233" t="s">
        <v>560</v>
      </c>
      <c r="G264" s="234" t="s">
        <v>167</v>
      </c>
      <c r="H264" s="235">
        <v>0.056000000000000001</v>
      </c>
      <c r="I264" s="236"/>
      <c r="J264" s="237">
        <f>ROUND(I264*H264,2)</f>
        <v>0</v>
      </c>
      <c r="K264" s="238"/>
      <c r="L264" s="41"/>
      <c r="M264" s="239" t="s">
        <v>1</v>
      </c>
      <c r="N264" s="240" t="s">
        <v>40</v>
      </c>
      <c r="O264" s="88"/>
      <c r="P264" s="241">
        <f>O264*H264</f>
        <v>0</v>
      </c>
      <c r="Q264" s="241">
        <v>0</v>
      </c>
      <c r="R264" s="241">
        <f>Q264*H264</f>
        <v>0</v>
      </c>
      <c r="S264" s="241">
        <v>0</v>
      </c>
      <c r="T264" s="242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43" t="s">
        <v>220</v>
      </c>
      <c r="AT264" s="243" t="s">
        <v>154</v>
      </c>
      <c r="AU264" s="243" t="s">
        <v>85</v>
      </c>
      <c r="AY264" s="14" t="s">
        <v>152</v>
      </c>
      <c r="BE264" s="244">
        <f>IF(N264="základní",J264,0)</f>
        <v>0</v>
      </c>
      <c r="BF264" s="244">
        <f>IF(N264="snížená",J264,0)</f>
        <v>0</v>
      </c>
      <c r="BG264" s="244">
        <f>IF(N264="zákl. přenesená",J264,0)</f>
        <v>0</v>
      </c>
      <c r="BH264" s="244">
        <f>IF(N264="sníž. přenesená",J264,0)</f>
        <v>0</v>
      </c>
      <c r="BI264" s="244">
        <f>IF(N264="nulová",J264,0)</f>
        <v>0</v>
      </c>
      <c r="BJ264" s="14" t="s">
        <v>83</v>
      </c>
      <c r="BK264" s="244">
        <f>ROUND(I264*H264,2)</f>
        <v>0</v>
      </c>
      <c r="BL264" s="14" t="s">
        <v>220</v>
      </c>
      <c r="BM264" s="243" t="s">
        <v>561</v>
      </c>
    </row>
    <row r="265" s="2" customFormat="1" ht="24.15" customHeight="1">
      <c r="A265" s="35"/>
      <c r="B265" s="36"/>
      <c r="C265" s="231" t="s">
        <v>562</v>
      </c>
      <c r="D265" s="231" t="s">
        <v>154</v>
      </c>
      <c r="E265" s="232" t="s">
        <v>563</v>
      </c>
      <c r="F265" s="233" t="s">
        <v>564</v>
      </c>
      <c r="G265" s="234" t="s">
        <v>167</v>
      </c>
      <c r="H265" s="235">
        <v>0.056000000000000001</v>
      </c>
      <c r="I265" s="236"/>
      <c r="J265" s="237">
        <f>ROUND(I265*H265,2)</f>
        <v>0</v>
      </c>
      <c r="K265" s="238"/>
      <c r="L265" s="41"/>
      <c r="M265" s="239" t="s">
        <v>1</v>
      </c>
      <c r="N265" s="240" t="s">
        <v>40</v>
      </c>
      <c r="O265" s="88"/>
      <c r="P265" s="241">
        <f>O265*H265</f>
        <v>0</v>
      </c>
      <c r="Q265" s="241">
        <v>0</v>
      </c>
      <c r="R265" s="241">
        <f>Q265*H265</f>
        <v>0</v>
      </c>
      <c r="S265" s="241">
        <v>0</v>
      </c>
      <c r="T265" s="242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43" t="s">
        <v>220</v>
      </c>
      <c r="AT265" s="243" t="s">
        <v>154</v>
      </c>
      <c r="AU265" s="243" t="s">
        <v>85</v>
      </c>
      <c r="AY265" s="14" t="s">
        <v>152</v>
      </c>
      <c r="BE265" s="244">
        <f>IF(N265="základní",J265,0)</f>
        <v>0</v>
      </c>
      <c r="BF265" s="244">
        <f>IF(N265="snížená",J265,0)</f>
        <v>0</v>
      </c>
      <c r="BG265" s="244">
        <f>IF(N265="zákl. přenesená",J265,0)</f>
        <v>0</v>
      </c>
      <c r="BH265" s="244">
        <f>IF(N265="sníž. přenesená",J265,0)</f>
        <v>0</v>
      </c>
      <c r="BI265" s="244">
        <f>IF(N265="nulová",J265,0)</f>
        <v>0</v>
      </c>
      <c r="BJ265" s="14" t="s">
        <v>83</v>
      </c>
      <c r="BK265" s="244">
        <f>ROUND(I265*H265,2)</f>
        <v>0</v>
      </c>
      <c r="BL265" s="14" t="s">
        <v>220</v>
      </c>
      <c r="BM265" s="243" t="s">
        <v>565</v>
      </c>
    </row>
    <row r="266" s="2" customFormat="1" ht="24.15" customHeight="1">
      <c r="A266" s="35"/>
      <c r="B266" s="36"/>
      <c r="C266" s="231" t="s">
        <v>566</v>
      </c>
      <c r="D266" s="231" t="s">
        <v>154</v>
      </c>
      <c r="E266" s="232" t="s">
        <v>567</v>
      </c>
      <c r="F266" s="233" t="s">
        <v>568</v>
      </c>
      <c r="G266" s="234" t="s">
        <v>167</v>
      </c>
      <c r="H266" s="235">
        <v>0.056000000000000001</v>
      </c>
      <c r="I266" s="236"/>
      <c r="J266" s="237">
        <f>ROUND(I266*H266,2)</f>
        <v>0</v>
      </c>
      <c r="K266" s="238"/>
      <c r="L266" s="41"/>
      <c r="M266" s="239" t="s">
        <v>1</v>
      </c>
      <c r="N266" s="240" t="s">
        <v>40</v>
      </c>
      <c r="O266" s="88"/>
      <c r="P266" s="241">
        <f>O266*H266</f>
        <v>0</v>
      </c>
      <c r="Q266" s="241">
        <v>0</v>
      </c>
      <c r="R266" s="241">
        <f>Q266*H266</f>
        <v>0</v>
      </c>
      <c r="S266" s="241">
        <v>0</v>
      </c>
      <c r="T266" s="242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43" t="s">
        <v>220</v>
      </c>
      <c r="AT266" s="243" t="s">
        <v>154</v>
      </c>
      <c r="AU266" s="243" t="s">
        <v>85</v>
      </c>
      <c r="AY266" s="14" t="s">
        <v>152</v>
      </c>
      <c r="BE266" s="244">
        <f>IF(N266="základní",J266,0)</f>
        <v>0</v>
      </c>
      <c r="BF266" s="244">
        <f>IF(N266="snížená",J266,0)</f>
        <v>0</v>
      </c>
      <c r="BG266" s="244">
        <f>IF(N266="zákl. přenesená",J266,0)</f>
        <v>0</v>
      </c>
      <c r="BH266" s="244">
        <f>IF(N266="sníž. přenesená",J266,0)</f>
        <v>0</v>
      </c>
      <c r="BI266" s="244">
        <f>IF(N266="nulová",J266,0)</f>
        <v>0</v>
      </c>
      <c r="BJ266" s="14" t="s">
        <v>83</v>
      </c>
      <c r="BK266" s="244">
        <f>ROUND(I266*H266,2)</f>
        <v>0</v>
      </c>
      <c r="BL266" s="14" t="s">
        <v>220</v>
      </c>
      <c r="BM266" s="243" t="s">
        <v>569</v>
      </c>
    </row>
    <row r="267" s="12" customFormat="1" ht="22.8" customHeight="1">
      <c r="A267" s="12"/>
      <c r="B267" s="215"/>
      <c r="C267" s="216"/>
      <c r="D267" s="217" t="s">
        <v>74</v>
      </c>
      <c r="E267" s="229" t="s">
        <v>570</v>
      </c>
      <c r="F267" s="229" t="s">
        <v>571</v>
      </c>
      <c r="G267" s="216"/>
      <c r="H267" s="216"/>
      <c r="I267" s="219"/>
      <c r="J267" s="230">
        <f>BK267</f>
        <v>0</v>
      </c>
      <c r="K267" s="216"/>
      <c r="L267" s="221"/>
      <c r="M267" s="222"/>
      <c r="N267" s="223"/>
      <c r="O267" s="223"/>
      <c r="P267" s="224">
        <f>SUM(P268:P275)</f>
        <v>0</v>
      </c>
      <c r="Q267" s="223"/>
      <c r="R267" s="224">
        <f>SUM(R268:R275)</f>
        <v>0.0057499999999999999</v>
      </c>
      <c r="S267" s="223"/>
      <c r="T267" s="225">
        <f>SUM(T268:T275)</f>
        <v>0.016299999999999999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26" t="s">
        <v>85</v>
      </c>
      <c r="AT267" s="227" t="s">
        <v>74</v>
      </c>
      <c r="AU267" s="227" t="s">
        <v>83</v>
      </c>
      <c r="AY267" s="226" t="s">
        <v>152</v>
      </c>
      <c r="BK267" s="228">
        <f>SUM(BK268:BK275)</f>
        <v>0</v>
      </c>
    </row>
    <row r="268" s="2" customFormat="1" ht="24.15" customHeight="1">
      <c r="A268" s="35"/>
      <c r="B268" s="36"/>
      <c r="C268" s="231" t="s">
        <v>572</v>
      </c>
      <c r="D268" s="231" t="s">
        <v>154</v>
      </c>
      <c r="E268" s="232" t="s">
        <v>573</v>
      </c>
      <c r="F268" s="233" t="s">
        <v>574</v>
      </c>
      <c r="G268" s="234" t="s">
        <v>173</v>
      </c>
      <c r="H268" s="235">
        <v>15</v>
      </c>
      <c r="I268" s="236"/>
      <c r="J268" s="237">
        <f>ROUND(I268*H268,2)</f>
        <v>0</v>
      </c>
      <c r="K268" s="238"/>
      <c r="L268" s="41"/>
      <c r="M268" s="239" t="s">
        <v>1</v>
      </c>
      <c r="N268" s="240" t="s">
        <v>40</v>
      </c>
      <c r="O268" s="88"/>
      <c r="P268" s="241">
        <f>O268*H268</f>
        <v>0</v>
      </c>
      <c r="Q268" s="241">
        <v>9.0000000000000006E-05</v>
      </c>
      <c r="R268" s="241">
        <f>Q268*H268</f>
        <v>0.0013500000000000001</v>
      </c>
      <c r="S268" s="241">
        <v>0.00044999999999999999</v>
      </c>
      <c r="T268" s="242">
        <f>S268*H268</f>
        <v>0.0067499999999999999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43" t="s">
        <v>220</v>
      </c>
      <c r="AT268" s="243" t="s">
        <v>154</v>
      </c>
      <c r="AU268" s="243" t="s">
        <v>85</v>
      </c>
      <c r="AY268" s="14" t="s">
        <v>152</v>
      </c>
      <c r="BE268" s="244">
        <f>IF(N268="základní",J268,0)</f>
        <v>0</v>
      </c>
      <c r="BF268" s="244">
        <f>IF(N268="snížená",J268,0)</f>
        <v>0</v>
      </c>
      <c r="BG268" s="244">
        <f>IF(N268="zákl. přenesená",J268,0)</f>
        <v>0</v>
      </c>
      <c r="BH268" s="244">
        <f>IF(N268="sníž. přenesená",J268,0)</f>
        <v>0</v>
      </c>
      <c r="BI268" s="244">
        <f>IF(N268="nulová",J268,0)</f>
        <v>0</v>
      </c>
      <c r="BJ268" s="14" t="s">
        <v>83</v>
      </c>
      <c r="BK268" s="244">
        <f>ROUND(I268*H268,2)</f>
        <v>0</v>
      </c>
      <c r="BL268" s="14" t="s">
        <v>220</v>
      </c>
      <c r="BM268" s="243" t="s">
        <v>575</v>
      </c>
    </row>
    <row r="269" s="2" customFormat="1" ht="24.15" customHeight="1">
      <c r="A269" s="35"/>
      <c r="B269" s="36"/>
      <c r="C269" s="231" t="s">
        <v>576</v>
      </c>
      <c r="D269" s="231" t="s">
        <v>154</v>
      </c>
      <c r="E269" s="232" t="s">
        <v>577</v>
      </c>
      <c r="F269" s="233" t="s">
        <v>578</v>
      </c>
      <c r="G269" s="234" t="s">
        <v>173</v>
      </c>
      <c r="H269" s="235">
        <v>4</v>
      </c>
      <c r="I269" s="236"/>
      <c r="J269" s="237">
        <f>ROUND(I269*H269,2)</f>
        <v>0</v>
      </c>
      <c r="K269" s="238"/>
      <c r="L269" s="41"/>
      <c r="M269" s="239" t="s">
        <v>1</v>
      </c>
      <c r="N269" s="240" t="s">
        <v>40</v>
      </c>
      <c r="O269" s="88"/>
      <c r="P269" s="241">
        <f>O269*H269</f>
        <v>0</v>
      </c>
      <c r="Q269" s="241">
        <v>0.00013999999999999999</v>
      </c>
      <c r="R269" s="241">
        <f>Q269*H269</f>
        <v>0.00055999999999999995</v>
      </c>
      <c r="S269" s="241">
        <v>0</v>
      </c>
      <c r="T269" s="242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43" t="s">
        <v>220</v>
      </c>
      <c r="AT269" s="243" t="s">
        <v>154</v>
      </c>
      <c r="AU269" s="243" t="s">
        <v>85</v>
      </c>
      <c r="AY269" s="14" t="s">
        <v>152</v>
      </c>
      <c r="BE269" s="244">
        <f>IF(N269="základní",J269,0)</f>
        <v>0</v>
      </c>
      <c r="BF269" s="244">
        <f>IF(N269="snížená",J269,0)</f>
        <v>0</v>
      </c>
      <c r="BG269" s="244">
        <f>IF(N269="zákl. přenesená",J269,0)</f>
        <v>0</v>
      </c>
      <c r="BH269" s="244">
        <f>IF(N269="sníž. přenesená",J269,0)</f>
        <v>0</v>
      </c>
      <c r="BI269" s="244">
        <f>IF(N269="nulová",J269,0)</f>
        <v>0</v>
      </c>
      <c r="BJ269" s="14" t="s">
        <v>83</v>
      </c>
      <c r="BK269" s="244">
        <f>ROUND(I269*H269,2)</f>
        <v>0</v>
      </c>
      <c r="BL269" s="14" t="s">
        <v>220</v>
      </c>
      <c r="BM269" s="243" t="s">
        <v>579</v>
      </c>
    </row>
    <row r="270" s="2" customFormat="1" ht="24.15" customHeight="1">
      <c r="A270" s="35"/>
      <c r="B270" s="36"/>
      <c r="C270" s="231" t="s">
        <v>580</v>
      </c>
      <c r="D270" s="231" t="s">
        <v>154</v>
      </c>
      <c r="E270" s="232" t="s">
        <v>581</v>
      </c>
      <c r="F270" s="233" t="s">
        <v>582</v>
      </c>
      <c r="G270" s="234" t="s">
        <v>173</v>
      </c>
      <c r="H270" s="235">
        <v>4</v>
      </c>
      <c r="I270" s="236"/>
      <c r="J270" s="237">
        <f>ROUND(I270*H270,2)</f>
        <v>0</v>
      </c>
      <c r="K270" s="238"/>
      <c r="L270" s="41"/>
      <c r="M270" s="239" t="s">
        <v>1</v>
      </c>
      <c r="N270" s="240" t="s">
        <v>40</v>
      </c>
      <c r="O270" s="88"/>
      <c r="P270" s="241">
        <f>O270*H270</f>
        <v>0</v>
      </c>
      <c r="Q270" s="241">
        <v>0.00069999999999999999</v>
      </c>
      <c r="R270" s="241">
        <f>Q270*H270</f>
        <v>0.0028</v>
      </c>
      <c r="S270" s="241">
        <v>0</v>
      </c>
      <c r="T270" s="242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43" t="s">
        <v>220</v>
      </c>
      <c r="AT270" s="243" t="s">
        <v>154</v>
      </c>
      <c r="AU270" s="243" t="s">
        <v>85</v>
      </c>
      <c r="AY270" s="14" t="s">
        <v>152</v>
      </c>
      <c r="BE270" s="244">
        <f>IF(N270="základní",J270,0)</f>
        <v>0</v>
      </c>
      <c r="BF270" s="244">
        <f>IF(N270="snížená",J270,0)</f>
        <v>0</v>
      </c>
      <c r="BG270" s="244">
        <f>IF(N270="zákl. přenesená",J270,0)</f>
        <v>0</v>
      </c>
      <c r="BH270" s="244">
        <f>IF(N270="sníž. přenesená",J270,0)</f>
        <v>0</v>
      </c>
      <c r="BI270" s="244">
        <f>IF(N270="nulová",J270,0)</f>
        <v>0</v>
      </c>
      <c r="BJ270" s="14" t="s">
        <v>83</v>
      </c>
      <c r="BK270" s="244">
        <f>ROUND(I270*H270,2)</f>
        <v>0</v>
      </c>
      <c r="BL270" s="14" t="s">
        <v>220</v>
      </c>
      <c r="BM270" s="243" t="s">
        <v>583</v>
      </c>
    </row>
    <row r="271" s="2" customFormat="1" ht="24.15" customHeight="1">
      <c r="A271" s="35"/>
      <c r="B271" s="36"/>
      <c r="C271" s="231" t="s">
        <v>584</v>
      </c>
      <c r="D271" s="231" t="s">
        <v>154</v>
      </c>
      <c r="E271" s="232" t="s">
        <v>585</v>
      </c>
      <c r="F271" s="233" t="s">
        <v>586</v>
      </c>
      <c r="G271" s="234" t="s">
        <v>173</v>
      </c>
      <c r="H271" s="235">
        <v>4</v>
      </c>
      <c r="I271" s="236"/>
      <c r="J271" s="237">
        <f>ROUND(I271*H271,2)</f>
        <v>0</v>
      </c>
      <c r="K271" s="238"/>
      <c r="L271" s="41"/>
      <c r="M271" s="239" t="s">
        <v>1</v>
      </c>
      <c r="N271" s="240" t="s">
        <v>40</v>
      </c>
      <c r="O271" s="88"/>
      <c r="P271" s="241">
        <f>O271*H271</f>
        <v>0</v>
      </c>
      <c r="Q271" s="241">
        <v>0.00025999999999999998</v>
      </c>
      <c r="R271" s="241">
        <f>Q271*H271</f>
        <v>0.0010399999999999999</v>
      </c>
      <c r="S271" s="241">
        <v>0</v>
      </c>
      <c r="T271" s="242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43" t="s">
        <v>220</v>
      </c>
      <c r="AT271" s="243" t="s">
        <v>154</v>
      </c>
      <c r="AU271" s="243" t="s">
        <v>85</v>
      </c>
      <c r="AY271" s="14" t="s">
        <v>152</v>
      </c>
      <c r="BE271" s="244">
        <f>IF(N271="základní",J271,0)</f>
        <v>0</v>
      </c>
      <c r="BF271" s="244">
        <f>IF(N271="snížená",J271,0)</f>
        <v>0</v>
      </c>
      <c r="BG271" s="244">
        <f>IF(N271="zákl. přenesená",J271,0)</f>
        <v>0</v>
      </c>
      <c r="BH271" s="244">
        <f>IF(N271="sníž. přenesená",J271,0)</f>
        <v>0</v>
      </c>
      <c r="BI271" s="244">
        <f>IF(N271="nulová",J271,0)</f>
        <v>0</v>
      </c>
      <c r="BJ271" s="14" t="s">
        <v>83</v>
      </c>
      <c r="BK271" s="244">
        <f>ROUND(I271*H271,2)</f>
        <v>0</v>
      </c>
      <c r="BL271" s="14" t="s">
        <v>220</v>
      </c>
      <c r="BM271" s="243" t="s">
        <v>587</v>
      </c>
    </row>
    <row r="272" s="2" customFormat="1" ht="16.5" customHeight="1">
      <c r="A272" s="35"/>
      <c r="B272" s="36"/>
      <c r="C272" s="231" t="s">
        <v>588</v>
      </c>
      <c r="D272" s="231" t="s">
        <v>154</v>
      </c>
      <c r="E272" s="232" t="s">
        <v>589</v>
      </c>
      <c r="F272" s="233" t="s">
        <v>590</v>
      </c>
      <c r="G272" s="234" t="s">
        <v>173</v>
      </c>
      <c r="H272" s="235">
        <v>5</v>
      </c>
      <c r="I272" s="236"/>
      <c r="J272" s="237">
        <f>ROUND(I272*H272,2)</f>
        <v>0</v>
      </c>
      <c r="K272" s="238"/>
      <c r="L272" s="41"/>
      <c r="M272" s="239" t="s">
        <v>1</v>
      </c>
      <c r="N272" s="240" t="s">
        <v>40</v>
      </c>
      <c r="O272" s="88"/>
      <c r="P272" s="241">
        <f>O272*H272</f>
        <v>0</v>
      </c>
      <c r="Q272" s="241">
        <v>0</v>
      </c>
      <c r="R272" s="241">
        <f>Q272*H272</f>
        <v>0</v>
      </c>
      <c r="S272" s="241">
        <v>0.00191</v>
      </c>
      <c r="T272" s="242">
        <f>S272*H272</f>
        <v>0.0095499999999999995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43" t="s">
        <v>220</v>
      </c>
      <c r="AT272" s="243" t="s">
        <v>154</v>
      </c>
      <c r="AU272" s="243" t="s">
        <v>85</v>
      </c>
      <c r="AY272" s="14" t="s">
        <v>152</v>
      </c>
      <c r="BE272" s="244">
        <f>IF(N272="základní",J272,0)</f>
        <v>0</v>
      </c>
      <c r="BF272" s="244">
        <f>IF(N272="snížená",J272,0)</f>
        <v>0</v>
      </c>
      <c r="BG272" s="244">
        <f>IF(N272="zákl. přenesená",J272,0)</f>
        <v>0</v>
      </c>
      <c r="BH272" s="244">
        <f>IF(N272="sníž. přenesená",J272,0)</f>
        <v>0</v>
      </c>
      <c r="BI272" s="244">
        <f>IF(N272="nulová",J272,0)</f>
        <v>0</v>
      </c>
      <c r="BJ272" s="14" t="s">
        <v>83</v>
      </c>
      <c r="BK272" s="244">
        <f>ROUND(I272*H272,2)</f>
        <v>0</v>
      </c>
      <c r="BL272" s="14" t="s">
        <v>220</v>
      </c>
      <c r="BM272" s="243" t="s">
        <v>591</v>
      </c>
    </row>
    <row r="273" s="2" customFormat="1" ht="21.75" customHeight="1">
      <c r="A273" s="35"/>
      <c r="B273" s="36"/>
      <c r="C273" s="231" t="s">
        <v>592</v>
      </c>
      <c r="D273" s="231" t="s">
        <v>154</v>
      </c>
      <c r="E273" s="232" t="s">
        <v>593</v>
      </c>
      <c r="F273" s="233" t="s">
        <v>594</v>
      </c>
      <c r="G273" s="234" t="s">
        <v>167</v>
      </c>
      <c r="H273" s="235">
        <v>0.0060000000000000001</v>
      </c>
      <c r="I273" s="236"/>
      <c r="J273" s="237">
        <f>ROUND(I273*H273,2)</f>
        <v>0</v>
      </c>
      <c r="K273" s="238"/>
      <c r="L273" s="41"/>
      <c r="M273" s="239" t="s">
        <v>1</v>
      </c>
      <c r="N273" s="240" t="s">
        <v>40</v>
      </c>
      <c r="O273" s="88"/>
      <c r="P273" s="241">
        <f>O273*H273</f>
        <v>0</v>
      </c>
      <c r="Q273" s="241">
        <v>0</v>
      </c>
      <c r="R273" s="241">
        <f>Q273*H273</f>
        <v>0</v>
      </c>
      <c r="S273" s="241">
        <v>0</v>
      </c>
      <c r="T273" s="242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43" t="s">
        <v>220</v>
      </c>
      <c r="AT273" s="243" t="s">
        <v>154</v>
      </c>
      <c r="AU273" s="243" t="s">
        <v>85</v>
      </c>
      <c r="AY273" s="14" t="s">
        <v>152</v>
      </c>
      <c r="BE273" s="244">
        <f>IF(N273="základní",J273,0)</f>
        <v>0</v>
      </c>
      <c r="BF273" s="244">
        <f>IF(N273="snížená",J273,0)</f>
        <v>0</v>
      </c>
      <c r="BG273" s="244">
        <f>IF(N273="zákl. přenesená",J273,0)</f>
        <v>0</v>
      </c>
      <c r="BH273" s="244">
        <f>IF(N273="sníž. přenesená",J273,0)</f>
        <v>0</v>
      </c>
      <c r="BI273" s="244">
        <f>IF(N273="nulová",J273,0)</f>
        <v>0</v>
      </c>
      <c r="BJ273" s="14" t="s">
        <v>83</v>
      </c>
      <c r="BK273" s="244">
        <f>ROUND(I273*H273,2)</f>
        <v>0</v>
      </c>
      <c r="BL273" s="14" t="s">
        <v>220</v>
      </c>
      <c r="BM273" s="243" t="s">
        <v>595</v>
      </c>
    </row>
    <row r="274" s="2" customFormat="1" ht="24.15" customHeight="1">
      <c r="A274" s="35"/>
      <c r="B274" s="36"/>
      <c r="C274" s="231" t="s">
        <v>596</v>
      </c>
      <c r="D274" s="231" t="s">
        <v>154</v>
      </c>
      <c r="E274" s="232" t="s">
        <v>597</v>
      </c>
      <c r="F274" s="233" t="s">
        <v>598</v>
      </c>
      <c r="G274" s="234" t="s">
        <v>167</v>
      </c>
      <c r="H274" s="235">
        <v>0.0060000000000000001</v>
      </c>
      <c r="I274" s="236"/>
      <c r="J274" s="237">
        <f>ROUND(I274*H274,2)</f>
        <v>0</v>
      </c>
      <c r="K274" s="238"/>
      <c r="L274" s="41"/>
      <c r="M274" s="239" t="s">
        <v>1</v>
      </c>
      <c r="N274" s="240" t="s">
        <v>40</v>
      </c>
      <c r="O274" s="88"/>
      <c r="P274" s="241">
        <f>O274*H274</f>
        <v>0</v>
      </c>
      <c r="Q274" s="241">
        <v>0</v>
      </c>
      <c r="R274" s="241">
        <f>Q274*H274</f>
        <v>0</v>
      </c>
      <c r="S274" s="241">
        <v>0</v>
      </c>
      <c r="T274" s="242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43" t="s">
        <v>220</v>
      </c>
      <c r="AT274" s="243" t="s">
        <v>154</v>
      </c>
      <c r="AU274" s="243" t="s">
        <v>85</v>
      </c>
      <c r="AY274" s="14" t="s">
        <v>152</v>
      </c>
      <c r="BE274" s="244">
        <f>IF(N274="základní",J274,0)</f>
        <v>0</v>
      </c>
      <c r="BF274" s="244">
        <f>IF(N274="snížená",J274,0)</f>
        <v>0</v>
      </c>
      <c r="BG274" s="244">
        <f>IF(N274="zákl. přenesená",J274,0)</f>
        <v>0</v>
      </c>
      <c r="BH274" s="244">
        <f>IF(N274="sníž. přenesená",J274,0)</f>
        <v>0</v>
      </c>
      <c r="BI274" s="244">
        <f>IF(N274="nulová",J274,0)</f>
        <v>0</v>
      </c>
      <c r="BJ274" s="14" t="s">
        <v>83</v>
      </c>
      <c r="BK274" s="244">
        <f>ROUND(I274*H274,2)</f>
        <v>0</v>
      </c>
      <c r="BL274" s="14" t="s">
        <v>220</v>
      </c>
      <c r="BM274" s="243" t="s">
        <v>599</v>
      </c>
    </row>
    <row r="275" s="2" customFormat="1" ht="24.15" customHeight="1">
      <c r="A275" s="35"/>
      <c r="B275" s="36"/>
      <c r="C275" s="231" t="s">
        <v>600</v>
      </c>
      <c r="D275" s="231" t="s">
        <v>154</v>
      </c>
      <c r="E275" s="232" t="s">
        <v>601</v>
      </c>
      <c r="F275" s="233" t="s">
        <v>602</v>
      </c>
      <c r="G275" s="234" t="s">
        <v>167</v>
      </c>
      <c r="H275" s="235">
        <v>0.0060000000000000001</v>
      </c>
      <c r="I275" s="236"/>
      <c r="J275" s="237">
        <f>ROUND(I275*H275,2)</f>
        <v>0</v>
      </c>
      <c r="K275" s="238"/>
      <c r="L275" s="41"/>
      <c r="M275" s="239" t="s">
        <v>1</v>
      </c>
      <c r="N275" s="240" t="s">
        <v>40</v>
      </c>
      <c r="O275" s="88"/>
      <c r="P275" s="241">
        <f>O275*H275</f>
        <v>0</v>
      </c>
      <c r="Q275" s="241">
        <v>0</v>
      </c>
      <c r="R275" s="241">
        <f>Q275*H275</f>
        <v>0</v>
      </c>
      <c r="S275" s="241">
        <v>0</v>
      </c>
      <c r="T275" s="242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43" t="s">
        <v>220</v>
      </c>
      <c r="AT275" s="243" t="s">
        <v>154</v>
      </c>
      <c r="AU275" s="243" t="s">
        <v>85</v>
      </c>
      <c r="AY275" s="14" t="s">
        <v>152</v>
      </c>
      <c r="BE275" s="244">
        <f>IF(N275="základní",J275,0)</f>
        <v>0</v>
      </c>
      <c r="BF275" s="244">
        <f>IF(N275="snížená",J275,0)</f>
        <v>0</v>
      </c>
      <c r="BG275" s="244">
        <f>IF(N275="zákl. přenesená",J275,0)</f>
        <v>0</v>
      </c>
      <c r="BH275" s="244">
        <f>IF(N275="sníž. přenesená",J275,0)</f>
        <v>0</v>
      </c>
      <c r="BI275" s="244">
        <f>IF(N275="nulová",J275,0)</f>
        <v>0</v>
      </c>
      <c r="BJ275" s="14" t="s">
        <v>83</v>
      </c>
      <c r="BK275" s="244">
        <f>ROUND(I275*H275,2)</f>
        <v>0</v>
      </c>
      <c r="BL275" s="14" t="s">
        <v>220</v>
      </c>
      <c r="BM275" s="243" t="s">
        <v>603</v>
      </c>
    </row>
    <row r="276" s="12" customFormat="1" ht="22.8" customHeight="1">
      <c r="A276" s="12"/>
      <c r="B276" s="215"/>
      <c r="C276" s="216"/>
      <c r="D276" s="217" t="s">
        <v>74</v>
      </c>
      <c r="E276" s="229" t="s">
        <v>604</v>
      </c>
      <c r="F276" s="229" t="s">
        <v>605</v>
      </c>
      <c r="G276" s="216"/>
      <c r="H276" s="216"/>
      <c r="I276" s="219"/>
      <c r="J276" s="230">
        <f>BK276</f>
        <v>0</v>
      </c>
      <c r="K276" s="216"/>
      <c r="L276" s="221"/>
      <c r="M276" s="222"/>
      <c r="N276" s="223"/>
      <c r="O276" s="223"/>
      <c r="P276" s="224">
        <f>SUM(P277:P286)</f>
        <v>0</v>
      </c>
      <c r="Q276" s="223"/>
      <c r="R276" s="224">
        <f>SUM(R277:R286)</f>
        <v>0.19558</v>
      </c>
      <c r="S276" s="223"/>
      <c r="T276" s="225">
        <f>SUM(T277:T286)</f>
        <v>0.27653800000000001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26" t="s">
        <v>85</v>
      </c>
      <c r="AT276" s="227" t="s">
        <v>74</v>
      </c>
      <c r="AU276" s="227" t="s">
        <v>83</v>
      </c>
      <c r="AY276" s="226" t="s">
        <v>152</v>
      </c>
      <c r="BK276" s="228">
        <f>SUM(BK277:BK286)</f>
        <v>0</v>
      </c>
    </row>
    <row r="277" s="2" customFormat="1" ht="16.5" customHeight="1">
      <c r="A277" s="35"/>
      <c r="B277" s="36"/>
      <c r="C277" s="231" t="s">
        <v>606</v>
      </c>
      <c r="D277" s="231" t="s">
        <v>154</v>
      </c>
      <c r="E277" s="232" t="s">
        <v>607</v>
      </c>
      <c r="F277" s="233" t="s">
        <v>608</v>
      </c>
      <c r="G277" s="234" t="s">
        <v>182</v>
      </c>
      <c r="H277" s="235">
        <v>7.5599999999999996</v>
      </c>
      <c r="I277" s="236"/>
      <c r="J277" s="237">
        <f>ROUND(I277*H277,2)</f>
        <v>0</v>
      </c>
      <c r="K277" s="238"/>
      <c r="L277" s="41"/>
      <c r="M277" s="239" t="s">
        <v>1</v>
      </c>
      <c r="N277" s="240" t="s">
        <v>40</v>
      </c>
      <c r="O277" s="88"/>
      <c r="P277" s="241">
        <f>O277*H277</f>
        <v>0</v>
      </c>
      <c r="Q277" s="241">
        <v>0</v>
      </c>
      <c r="R277" s="241">
        <f>Q277*H277</f>
        <v>0</v>
      </c>
      <c r="S277" s="241">
        <v>0.023800000000000002</v>
      </c>
      <c r="T277" s="242">
        <f>S277*H277</f>
        <v>0.17992800000000001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43" t="s">
        <v>220</v>
      </c>
      <c r="AT277" s="243" t="s">
        <v>154</v>
      </c>
      <c r="AU277" s="243" t="s">
        <v>85</v>
      </c>
      <c r="AY277" s="14" t="s">
        <v>152</v>
      </c>
      <c r="BE277" s="244">
        <f>IF(N277="základní",J277,0)</f>
        <v>0</v>
      </c>
      <c r="BF277" s="244">
        <f>IF(N277="snížená",J277,0)</f>
        <v>0</v>
      </c>
      <c r="BG277" s="244">
        <f>IF(N277="zákl. přenesená",J277,0)</f>
        <v>0</v>
      </c>
      <c r="BH277" s="244">
        <f>IF(N277="sníž. přenesená",J277,0)</f>
        <v>0</v>
      </c>
      <c r="BI277" s="244">
        <f>IF(N277="nulová",J277,0)</f>
        <v>0</v>
      </c>
      <c r="BJ277" s="14" t="s">
        <v>83</v>
      </c>
      <c r="BK277" s="244">
        <f>ROUND(I277*H277,2)</f>
        <v>0</v>
      </c>
      <c r="BL277" s="14" t="s">
        <v>220</v>
      </c>
      <c r="BM277" s="243" t="s">
        <v>609</v>
      </c>
    </row>
    <row r="278" s="2" customFormat="1" ht="24.15" customHeight="1">
      <c r="A278" s="35"/>
      <c r="B278" s="36"/>
      <c r="C278" s="231" t="s">
        <v>610</v>
      </c>
      <c r="D278" s="231" t="s">
        <v>154</v>
      </c>
      <c r="E278" s="232" t="s">
        <v>611</v>
      </c>
      <c r="F278" s="233" t="s">
        <v>612</v>
      </c>
      <c r="G278" s="234" t="s">
        <v>173</v>
      </c>
      <c r="H278" s="235">
        <v>2</v>
      </c>
      <c r="I278" s="236"/>
      <c r="J278" s="237">
        <f>ROUND(I278*H278,2)</f>
        <v>0</v>
      </c>
      <c r="K278" s="238"/>
      <c r="L278" s="41"/>
      <c r="M278" s="239" t="s">
        <v>1</v>
      </c>
      <c r="N278" s="240" t="s">
        <v>40</v>
      </c>
      <c r="O278" s="88"/>
      <c r="P278" s="241">
        <f>O278*H278</f>
        <v>0</v>
      </c>
      <c r="Q278" s="241">
        <v>8.0000000000000007E-05</v>
      </c>
      <c r="R278" s="241">
        <f>Q278*H278</f>
        <v>0.00016000000000000001</v>
      </c>
      <c r="S278" s="241">
        <v>0.024930000000000001</v>
      </c>
      <c r="T278" s="242">
        <f>S278*H278</f>
        <v>0.049860000000000002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43" t="s">
        <v>220</v>
      </c>
      <c r="AT278" s="243" t="s">
        <v>154</v>
      </c>
      <c r="AU278" s="243" t="s">
        <v>85</v>
      </c>
      <c r="AY278" s="14" t="s">
        <v>152</v>
      </c>
      <c r="BE278" s="244">
        <f>IF(N278="základní",J278,0)</f>
        <v>0</v>
      </c>
      <c r="BF278" s="244">
        <f>IF(N278="snížená",J278,0)</f>
        <v>0</v>
      </c>
      <c r="BG278" s="244">
        <f>IF(N278="zákl. přenesená",J278,0)</f>
        <v>0</v>
      </c>
      <c r="BH278" s="244">
        <f>IF(N278="sníž. přenesená",J278,0)</f>
        <v>0</v>
      </c>
      <c r="BI278" s="244">
        <f>IF(N278="nulová",J278,0)</f>
        <v>0</v>
      </c>
      <c r="BJ278" s="14" t="s">
        <v>83</v>
      </c>
      <c r="BK278" s="244">
        <f>ROUND(I278*H278,2)</f>
        <v>0</v>
      </c>
      <c r="BL278" s="14" t="s">
        <v>220</v>
      </c>
      <c r="BM278" s="243" t="s">
        <v>613</v>
      </c>
    </row>
    <row r="279" s="2" customFormat="1" ht="24.15" customHeight="1">
      <c r="A279" s="35"/>
      <c r="B279" s="36"/>
      <c r="C279" s="231" t="s">
        <v>614</v>
      </c>
      <c r="D279" s="231" t="s">
        <v>154</v>
      </c>
      <c r="E279" s="232" t="s">
        <v>615</v>
      </c>
      <c r="F279" s="233" t="s">
        <v>616</v>
      </c>
      <c r="G279" s="234" t="s">
        <v>173</v>
      </c>
      <c r="H279" s="235">
        <v>1</v>
      </c>
      <c r="I279" s="236"/>
      <c r="J279" s="237">
        <f>ROUND(I279*H279,2)</f>
        <v>0</v>
      </c>
      <c r="K279" s="238"/>
      <c r="L279" s="41"/>
      <c r="M279" s="239" t="s">
        <v>1</v>
      </c>
      <c r="N279" s="240" t="s">
        <v>40</v>
      </c>
      <c r="O279" s="88"/>
      <c r="P279" s="241">
        <f>O279*H279</f>
        <v>0</v>
      </c>
      <c r="Q279" s="241">
        <v>8.0000000000000007E-05</v>
      </c>
      <c r="R279" s="241">
        <f>Q279*H279</f>
        <v>8.0000000000000007E-05</v>
      </c>
      <c r="S279" s="241">
        <v>0.04675</v>
      </c>
      <c r="T279" s="242">
        <f>S279*H279</f>
        <v>0.04675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43" t="s">
        <v>220</v>
      </c>
      <c r="AT279" s="243" t="s">
        <v>154</v>
      </c>
      <c r="AU279" s="243" t="s">
        <v>85</v>
      </c>
      <c r="AY279" s="14" t="s">
        <v>152</v>
      </c>
      <c r="BE279" s="244">
        <f>IF(N279="základní",J279,0)</f>
        <v>0</v>
      </c>
      <c r="BF279" s="244">
        <f>IF(N279="snížená",J279,0)</f>
        <v>0</v>
      </c>
      <c r="BG279" s="244">
        <f>IF(N279="zákl. přenesená",J279,0)</f>
        <v>0</v>
      </c>
      <c r="BH279" s="244">
        <f>IF(N279="sníž. přenesená",J279,0)</f>
        <v>0</v>
      </c>
      <c r="BI279" s="244">
        <f>IF(N279="nulová",J279,0)</f>
        <v>0</v>
      </c>
      <c r="BJ279" s="14" t="s">
        <v>83</v>
      </c>
      <c r="BK279" s="244">
        <f>ROUND(I279*H279,2)</f>
        <v>0</v>
      </c>
      <c r="BL279" s="14" t="s">
        <v>220</v>
      </c>
      <c r="BM279" s="243" t="s">
        <v>617</v>
      </c>
    </row>
    <row r="280" s="2" customFormat="1" ht="37.8" customHeight="1">
      <c r="A280" s="35"/>
      <c r="B280" s="36"/>
      <c r="C280" s="231" t="s">
        <v>618</v>
      </c>
      <c r="D280" s="231" t="s">
        <v>154</v>
      </c>
      <c r="E280" s="232" t="s">
        <v>619</v>
      </c>
      <c r="F280" s="233" t="s">
        <v>620</v>
      </c>
      <c r="G280" s="234" t="s">
        <v>173</v>
      </c>
      <c r="H280" s="235">
        <v>1</v>
      </c>
      <c r="I280" s="236"/>
      <c r="J280" s="237">
        <f>ROUND(I280*H280,2)</f>
        <v>0</v>
      </c>
      <c r="K280" s="238"/>
      <c r="L280" s="41"/>
      <c r="M280" s="239" t="s">
        <v>1</v>
      </c>
      <c r="N280" s="240" t="s">
        <v>40</v>
      </c>
      <c r="O280" s="88"/>
      <c r="P280" s="241">
        <f>O280*H280</f>
        <v>0</v>
      </c>
      <c r="Q280" s="241">
        <v>0.035659999999999997</v>
      </c>
      <c r="R280" s="241">
        <f>Q280*H280</f>
        <v>0.035659999999999997</v>
      </c>
      <c r="S280" s="241">
        <v>0</v>
      </c>
      <c r="T280" s="242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43" t="s">
        <v>220</v>
      </c>
      <c r="AT280" s="243" t="s">
        <v>154</v>
      </c>
      <c r="AU280" s="243" t="s">
        <v>85</v>
      </c>
      <c r="AY280" s="14" t="s">
        <v>152</v>
      </c>
      <c r="BE280" s="244">
        <f>IF(N280="základní",J280,0)</f>
        <v>0</v>
      </c>
      <c r="BF280" s="244">
        <f>IF(N280="snížená",J280,0)</f>
        <v>0</v>
      </c>
      <c r="BG280" s="244">
        <f>IF(N280="zákl. přenesená",J280,0)</f>
        <v>0</v>
      </c>
      <c r="BH280" s="244">
        <f>IF(N280="sníž. přenesená",J280,0)</f>
        <v>0</v>
      </c>
      <c r="BI280" s="244">
        <f>IF(N280="nulová",J280,0)</f>
        <v>0</v>
      </c>
      <c r="BJ280" s="14" t="s">
        <v>83</v>
      </c>
      <c r="BK280" s="244">
        <f>ROUND(I280*H280,2)</f>
        <v>0</v>
      </c>
      <c r="BL280" s="14" t="s">
        <v>220</v>
      </c>
      <c r="BM280" s="243" t="s">
        <v>621</v>
      </c>
    </row>
    <row r="281" s="2" customFormat="1" ht="37.8" customHeight="1">
      <c r="A281" s="35"/>
      <c r="B281" s="36"/>
      <c r="C281" s="231" t="s">
        <v>622</v>
      </c>
      <c r="D281" s="231" t="s">
        <v>154</v>
      </c>
      <c r="E281" s="232" t="s">
        <v>623</v>
      </c>
      <c r="F281" s="233" t="s">
        <v>624</v>
      </c>
      <c r="G281" s="234" t="s">
        <v>173</v>
      </c>
      <c r="H281" s="235">
        <v>1</v>
      </c>
      <c r="I281" s="236"/>
      <c r="J281" s="237">
        <f>ROUND(I281*H281,2)</f>
        <v>0</v>
      </c>
      <c r="K281" s="238"/>
      <c r="L281" s="41"/>
      <c r="M281" s="239" t="s">
        <v>1</v>
      </c>
      <c r="N281" s="240" t="s">
        <v>40</v>
      </c>
      <c r="O281" s="88"/>
      <c r="P281" s="241">
        <f>O281*H281</f>
        <v>0</v>
      </c>
      <c r="Q281" s="241">
        <v>0.040439999999999997</v>
      </c>
      <c r="R281" s="241">
        <f>Q281*H281</f>
        <v>0.040439999999999997</v>
      </c>
      <c r="S281" s="241">
        <v>0</v>
      </c>
      <c r="T281" s="242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43" t="s">
        <v>220</v>
      </c>
      <c r="AT281" s="243" t="s">
        <v>154</v>
      </c>
      <c r="AU281" s="243" t="s">
        <v>85</v>
      </c>
      <c r="AY281" s="14" t="s">
        <v>152</v>
      </c>
      <c r="BE281" s="244">
        <f>IF(N281="základní",J281,0)</f>
        <v>0</v>
      </c>
      <c r="BF281" s="244">
        <f>IF(N281="snížená",J281,0)</f>
        <v>0</v>
      </c>
      <c r="BG281" s="244">
        <f>IF(N281="zákl. přenesená",J281,0)</f>
        <v>0</v>
      </c>
      <c r="BH281" s="244">
        <f>IF(N281="sníž. přenesená",J281,0)</f>
        <v>0</v>
      </c>
      <c r="BI281" s="244">
        <f>IF(N281="nulová",J281,0)</f>
        <v>0</v>
      </c>
      <c r="BJ281" s="14" t="s">
        <v>83</v>
      </c>
      <c r="BK281" s="244">
        <f>ROUND(I281*H281,2)</f>
        <v>0</v>
      </c>
      <c r="BL281" s="14" t="s">
        <v>220</v>
      </c>
      <c r="BM281" s="243" t="s">
        <v>625</v>
      </c>
    </row>
    <row r="282" s="2" customFormat="1" ht="37.8" customHeight="1">
      <c r="A282" s="35"/>
      <c r="B282" s="36"/>
      <c r="C282" s="231" t="s">
        <v>626</v>
      </c>
      <c r="D282" s="231" t="s">
        <v>154</v>
      </c>
      <c r="E282" s="232" t="s">
        <v>627</v>
      </c>
      <c r="F282" s="233" t="s">
        <v>628</v>
      </c>
      <c r="G282" s="234" t="s">
        <v>173</v>
      </c>
      <c r="H282" s="235">
        <v>1</v>
      </c>
      <c r="I282" s="236"/>
      <c r="J282" s="237">
        <f>ROUND(I282*H282,2)</f>
        <v>0</v>
      </c>
      <c r="K282" s="238"/>
      <c r="L282" s="41"/>
      <c r="M282" s="239" t="s">
        <v>1</v>
      </c>
      <c r="N282" s="240" t="s">
        <v>40</v>
      </c>
      <c r="O282" s="88"/>
      <c r="P282" s="241">
        <f>O282*H282</f>
        <v>0</v>
      </c>
      <c r="Q282" s="241">
        <v>0.036639999999999999</v>
      </c>
      <c r="R282" s="241">
        <f>Q282*H282</f>
        <v>0.036639999999999999</v>
      </c>
      <c r="S282" s="241">
        <v>0</v>
      </c>
      <c r="T282" s="242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43" t="s">
        <v>220</v>
      </c>
      <c r="AT282" s="243" t="s">
        <v>154</v>
      </c>
      <c r="AU282" s="243" t="s">
        <v>85</v>
      </c>
      <c r="AY282" s="14" t="s">
        <v>152</v>
      </c>
      <c r="BE282" s="244">
        <f>IF(N282="základní",J282,0)</f>
        <v>0</v>
      </c>
      <c r="BF282" s="244">
        <f>IF(N282="snížená",J282,0)</f>
        <v>0</v>
      </c>
      <c r="BG282" s="244">
        <f>IF(N282="zákl. přenesená",J282,0)</f>
        <v>0</v>
      </c>
      <c r="BH282" s="244">
        <f>IF(N282="sníž. přenesená",J282,0)</f>
        <v>0</v>
      </c>
      <c r="BI282" s="244">
        <f>IF(N282="nulová",J282,0)</f>
        <v>0</v>
      </c>
      <c r="BJ282" s="14" t="s">
        <v>83</v>
      </c>
      <c r="BK282" s="244">
        <f>ROUND(I282*H282,2)</f>
        <v>0</v>
      </c>
      <c r="BL282" s="14" t="s">
        <v>220</v>
      </c>
      <c r="BM282" s="243" t="s">
        <v>629</v>
      </c>
    </row>
    <row r="283" s="2" customFormat="1" ht="37.8" customHeight="1">
      <c r="A283" s="35"/>
      <c r="B283" s="36"/>
      <c r="C283" s="231" t="s">
        <v>630</v>
      </c>
      <c r="D283" s="231" t="s">
        <v>154</v>
      </c>
      <c r="E283" s="232" t="s">
        <v>631</v>
      </c>
      <c r="F283" s="233" t="s">
        <v>632</v>
      </c>
      <c r="G283" s="234" t="s">
        <v>173</v>
      </c>
      <c r="H283" s="235">
        <v>1</v>
      </c>
      <c r="I283" s="236"/>
      <c r="J283" s="237">
        <f>ROUND(I283*H283,2)</f>
        <v>0</v>
      </c>
      <c r="K283" s="238"/>
      <c r="L283" s="41"/>
      <c r="M283" s="239" t="s">
        <v>1</v>
      </c>
      <c r="N283" s="240" t="s">
        <v>40</v>
      </c>
      <c r="O283" s="88"/>
      <c r="P283" s="241">
        <f>O283*H283</f>
        <v>0</v>
      </c>
      <c r="Q283" s="241">
        <v>0.082600000000000007</v>
      </c>
      <c r="R283" s="241">
        <f>Q283*H283</f>
        <v>0.082600000000000007</v>
      </c>
      <c r="S283" s="241">
        <v>0</v>
      </c>
      <c r="T283" s="242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43" t="s">
        <v>220</v>
      </c>
      <c r="AT283" s="243" t="s">
        <v>154</v>
      </c>
      <c r="AU283" s="243" t="s">
        <v>85</v>
      </c>
      <c r="AY283" s="14" t="s">
        <v>152</v>
      </c>
      <c r="BE283" s="244">
        <f>IF(N283="základní",J283,0)</f>
        <v>0</v>
      </c>
      <c r="BF283" s="244">
        <f>IF(N283="snížená",J283,0)</f>
        <v>0</v>
      </c>
      <c r="BG283" s="244">
        <f>IF(N283="zákl. přenesená",J283,0)</f>
        <v>0</v>
      </c>
      <c r="BH283" s="244">
        <f>IF(N283="sníž. přenesená",J283,0)</f>
        <v>0</v>
      </c>
      <c r="BI283" s="244">
        <f>IF(N283="nulová",J283,0)</f>
        <v>0</v>
      </c>
      <c r="BJ283" s="14" t="s">
        <v>83</v>
      </c>
      <c r="BK283" s="244">
        <f>ROUND(I283*H283,2)</f>
        <v>0</v>
      </c>
      <c r="BL283" s="14" t="s">
        <v>220</v>
      </c>
      <c r="BM283" s="243" t="s">
        <v>633</v>
      </c>
    </row>
    <row r="284" s="2" customFormat="1" ht="24.15" customHeight="1">
      <c r="A284" s="35"/>
      <c r="B284" s="36"/>
      <c r="C284" s="231" t="s">
        <v>634</v>
      </c>
      <c r="D284" s="231" t="s">
        <v>154</v>
      </c>
      <c r="E284" s="232" t="s">
        <v>635</v>
      </c>
      <c r="F284" s="233" t="s">
        <v>636</v>
      </c>
      <c r="G284" s="234" t="s">
        <v>167</v>
      </c>
      <c r="H284" s="235">
        <v>0.19600000000000001</v>
      </c>
      <c r="I284" s="236"/>
      <c r="J284" s="237">
        <f>ROUND(I284*H284,2)</f>
        <v>0</v>
      </c>
      <c r="K284" s="238"/>
      <c r="L284" s="41"/>
      <c r="M284" s="239" t="s">
        <v>1</v>
      </c>
      <c r="N284" s="240" t="s">
        <v>40</v>
      </c>
      <c r="O284" s="88"/>
      <c r="P284" s="241">
        <f>O284*H284</f>
        <v>0</v>
      </c>
      <c r="Q284" s="241">
        <v>0</v>
      </c>
      <c r="R284" s="241">
        <f>Q284*H284</f>
        <v>0</v>
      </c>
      <c r="S284" s="241">
        <v>0</v>
      </c>
      <c r="T284" s="242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43" t="s">
        <v>220</v>
      </c>
      <c r="AT284" s="243" t="s">
        <v>154</v>
      </c>
      <c r="AU284" s="243" t="s">
        <v>85</v>
      </c>
      <c r="AY284" s="14" t="s">
        <v>152</v>
      </c>
      <c r="BE284" s="244">
        <f>IF(N284="základní",J284,0)</f>
        <v>0</v>
      </c>
      <c r="BF284" s="244">
        <f>IF(N284="snížená",J284,0)</f>
        <v>0</v>
      </c>
      <c r="BG284" s="244">
        <f>IF(N284="zákl. přenesená",J284,0)</f>
        <v>0</v>
      </c>
      <c r="BH284" s="244">
        <f>IF(N284="sníž. přenesená",J284,0)</f>
        <v>0</v>
      </c>
      <c r="BI284" s="244">
        <f>IF(N284="nulová",J284,0)</f>
        <v>0</v>
      </c>
      <c r="BJ284" s="14" t="s">
        <v>83</v>
      </c>
      <c r="BK284" s="244">
        <f>ROUND(I284*H284,2)</f>
        <v>0</v>
      </c>
      <c r="BL284" s="14" t="s">
        <v>220</v>
      </c>
      <c r="BM284" s="243" t="s">
        <v>637</v>
      </c>
    </row>
    <row r="285" s="2" customFormat="1" ht="24.15" customHeight="1">
      <c r="A285" s="35"/>
      <c r="B285" s="36"/>
      <c r="C285" s="231" t="s">
        <v>638</v>
      </c>
      <c r="D285" s="231" t="s">
        <v>154</v>
      </c>
      <c r="E285" s="232" t="s">
        <v>639</v>
      </c>
      <c r="F285" s="233" t="s">
        <v>640</v>
      </c>
      <c r="G285" s="234" t="s">
        <v>167</v>
      </c>
      <c r="H285" s="235">
        <v>0.19600000000000001</v>
      </c>
      <c r="I285" s="236"/>
      <c r="J285" s="237">
        <f>ROUND(I285*H285,2)</f>
        <v>0</v>
      </c>
      <c r="K285" s="238"/>
      <c r="L285" s="41"/>
      <c r="M285" s="239" t="s">
        <v>1</v>
      </c>
      <c r="N285" s="240" t="s">
        <v>40</v>
      </c>
      <c r="O285" s="88"/>
      <c r="P285" s="241">
        <f>O285*H285</f>
        <v>0</v>
      </c>
      <c r="Q285" s="241">
        <v>0</v>
      </c>
      <c r="R285" s="241">
        <f>Q285*H285</f>
        <v>0</v>
      </c>
      <c r="S285" s="241">
        <v>0</v>
      </c>
      <c r="T285" s="242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43" t="s">
        <v>220</v>
      </c>
      <c r="AT285" s="243" t="s">
        <v>154</v>
      </c>
      <c r="AU285" s="243" t="s">
        <v>85</v>
      </c>
      <c r="AY285" s="14" t="s">
        <v>152</v>
      </c>
      <c r="BE285" s="244">
        <f>IF(N285="základní",J285,0)</f>
        <v>0</v>
      </c>
      <c r="BF285" s="244">
        <f>IF(N285="snížená",J285,0)</f>
        <v>0</v>
      </c>
      <c r="BG285" s="244">
        <f>IF(N285="zákl. přenesená",J285,0)</f>
        <v>0</v>
      </c>
      <c r="BH285" s="244">
        <f>IF(N285="sníž. přenesená",J285,0)</f>
        <v>0</v>
      </c>
      <c r="BI285" s="244">
        <f>IF(N285="nulová",J285,0)</f>
        <v>0</v>
      </c>
      <c r="BJ285" s="14" t="s">
        <v>83</v>
      </c>
      <c r="BK285" s="244">
        <f>ROUND(I285*H285,2)</f>
        <v>0</v>
      </c>
      <c r="BL285" s="14" t="s">
        <v>220</v>
      </c>
      <c r="BM285" s="243" t="s">
        <v>641</v>
      </c>
    </row>
    <row r="286" s="2" customFormat="1" ht="24.15" customHeight="1">
      <c r="A286" s="35"/>
      <c r="B286" s="36"/>
      <c r="C286" s="231" t="s">
        <v>642</v>
      </c>
      <c r="D286" s="231" t="s">
        <v>154</v>
      </c>
      <c r="E286" s="232" t="s">
        <v>643</v>
      </c>
      <c r="F286" s="233" t="s">
        <v>644</v>
      </c>
      <c r="G286" s="234" t="s">
        <v>167</v>
      </c>
      <c r="H286" s="235">
        <v>0.19600000000000001</v>
      </c>
      <c r="I286" s="236"/>
      <c r="J286" s="237">
        <f>ROUND(I286*H286,2)</f>
        <v>0</v>
      </c>
      <c r="K286" s="238"/>
      <c r="L286" s="41"/>
      <c r="M286" s="239" t="s">
        <v>1</v>
      </c>
      <c r="N286" s="240" t="s">
        <v>40</v>
      </c>
      <c r="O286" s="88"/>
      <c r="P286" s="241">
        <f>O286*H286</f>
        <v>0</v>
      </c>
      <c r="Q286" s="241">
        <v>0</v>
      </c>
      <c r="R286" s="241">
        <f>Q286*H286</f>
        <v>0</v>
      </c>
      <c r="S286" s="241">
        <v>0</v>
      </c>
      <c r="T286" s="242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43" t="s">
        <v>220</v>
      </c>
      <c r="AT286" s="243" t="s">
        <v>154</v>
      </c>
      <c r="AU286" s="243" t="s">
        <v>85</v>
      </c>
      <c r="AY286" s="14" t="s">
        <v>152</v>
      </c>
      <c r="BE286" s="244">
        <f>IF(N286="základní",J286,0)</f>
        <v>0</v>
      </c>
      <c r="BF286" s="244">
        <f>IF(N286="snížená",J286,0)</f>
        <v>0</v>
      </c>
      <c r="BG286" s="244">
        <f>IF(N286="zákl. přenesená",J286,0)</f>
        <v>0</v>
      </c>
      <c r="BH286" s="244">
        <f>IF(N286="sníž. přenesená",J286,0)</f>
        <v>0</v>
      </c>
      <c r="BI286" s="244">
        <f>IF(N286="nulová",J286,0)</f>
        <v>0</v>
      </c>
      <c r="BJ286" s="14" t="s">
        <v>83</v>
      </c>
      <c r="BK286" s="244">
        <f>ROUND(I286*H286,2)</f>
        <v>0</v>
      </c>
      <c r="BL286" s="14" t="s">
        <v>220</v>
      </c>
      <c r="BM286" s="243" t="s">
        <v>645</v>
      </c>
    </row>
    <row r="287" s="12" customFormat="1" ht="22.8" customHeight="1">
      <c r="A287" s="12"/>
      <c r="B287" s="215"/>
      <c r="C287" s="216"/>
      <c r="D287" s="217" t="s">
        <v>74</v>
      </c>
      <c r="E287" s="229" t="s">
        <v>646</v>
      </c>
      <c r="F287" s="229" t="s">
        <v>647</v>
      </c>
      <c r="G287" s="216"/>
      <c r="H287" s="216"/>
      <c r="I287" s="219"/>
      <c r="J287" s="230">
        <f>BK287</f>
        <v>0</v>
      </c>
      <c r="K287" s="216"/>
      <c r="L287" s="221"/>
      <c r="M287" s="222"/>
      <c r="N287" s="223"/>
      <c r="O287" s="223"/>
      <c r="P287" s="224">
        <f>P288</f>
        <v>0</v>
      </c>
      <c r="Q287" s="223"/>
      <c r="R287" s="224">
        <f>R288</f>
        <v>0</v>
      </c>
      <c r="S287" s="223"/>
      <c r="T287" s="225">
        <f>T288</f>
        <v>0.39689999999999998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26" t="s">
        <v>85</v>
      </c>
      <c r="AT287" s="227" t="s">
        <v>74</v>
      </c>
      <c r="AU287" s="227" t="s">
        <v>83</v>
      </c>
      <c r="AY287" s="226" t="s">
        <v>152</v>
      </c>
      <c r="BK287" s="228">
        <f>BK288</f>
        <v>0</v>
      </c>
    </row>
    <row r="288" s="2" customFormat="1" ht="24.15" customHeight="1">
      <c r="A288" s="35"/>
      <c r="B288" s="36"/>
      <c r="C288" s="231" t="s">
        <v>648</v>
      </c>
      <c r="D288" s="231" t="s">
        <v>154</v>
      </c>
      <c r="E288" s="232" t="s">
        <v>649</v>
      </c>
      <c r="F288" s="233" t="s">
        <v>650</v>
      </c>
      <c r="G288" s="234" t="s">
        <v>182</v>
      </c>
      <c r="H288" s="235">
        <v>13.23</v>
      </c>
      <c r="I288" s="236"/>
      <c r="J288" s="237">
        <f>ROUND(I288*H288,2)</f>
        <v>0</v>
      </c>
      <c r="K288" s="238"/>
      <c r="L288" s="41"/>
      <c r="M288" s="239" t="s">
        <v>1</v>
      </c>
      <c r="N288" s="240" t="s">
        <v>40</v>
      </c>
      <c r="O288" s="88"/>
      <c r="P288" s="241">
        <f>O288*H288</f>
        <v>0</v>
      </c>
      <c r="Q288" s="241">
        <v>0</v>
      </c>
      <c r="R288" s="241">
        <f>Q288*H288</f>
        <v>0</v>
      </c>
      <c r="S288" s="241">
        <v>0.029999999999999999</v>
      </c>
      <c r="T288" s="242">
        <f>S288*H288</f>
        <v>0.39689999999999998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43" t="s">
        <v>220</v>
      </c>
      <c r="AT288" s="243" t="s">
        <v>154</v>
      </c>
      <c r="AU288" s="243" t="s">
        <v>85</v>
      </c>
      <c r="AY288" s="14" t="s">
        <v>152</v>
      </c>
      <c r="BE288" s="244">
        <f>IF(N288="základní",J288,0)</f>
        <v>0</v>
      </c>
      <c r="BF288" s="244">
        <f>IF(N288="snížená",J288,0)</f>
        <v>0</v>
      </c>
      <c r="BG288" s="244">
        <f>IF(N288="zákl. přenesená",J288,0)</f>
        <v>0</v>
      </c>
      <c r="BH288" s="244">
        <f>IF(N288="sníž. přenesená",J288,0)</f>
        <v>0</v>
      </c>
      <c r="BI288" s="244">
        <f>IF(N288="nulová",J288,0)</f>
        <v>0</v>
      </c>
      <c r="BJ288" s="14" t="s">
        <v>83</v>
      </c>
      <c r="BK288" s="244">
        <f>ROUND(I288*H288,2)</f>
        <v>0</v>
      </c>
      <c r="BL288" s="14" t="s">
        <v>220</v>
      </c>
      <c r="BM288" s="243" t="s">
        <v>651</v>
      </c>
    </row>
    <row r="289" s="12" customFormat="1" ht="22.8" customHeight="1">
      <c r="A289" s="12"/>
      <c r="B289" s="215"/>
      <c r="C289" s="216"/>
      <c r="D289" s="217" t="s">
        <v>74</v>
      </c>
      <c r="E289" s="229" t="s">
        <v>652</v>
      </c>
      <c r="F289" s="229" t="s">
        <v>653</v>
      </c>
      <c r="G289" s="216"/>
      <c r="H289" s="216"/>
      <c r="I289" s="219"/>
      <c r="J289" s="230">
        <f>BK289</f>
        <v>0</v>
      </c>
      <c r="K289" s="216"/>
      <c r="L289" s="221"/>
      <c r="M289" s="222"/>
      <c r="N289" s="223"/>
      <c r="O289" s="223"/>
      <c r="P289" s="224">
        <f>SUM(P290:P297)</f>
        <v>0</v>
      </c>
      <c r="Q289" s="223"/>
      <c r="R289" s="224">
        <f>SUM(R290:R297)</f>
        <v>0.61234489999999997</v>
      </c>
      <c r="S289" s="223"/>
      <c r="T289" s="225">
        <f>SUM(T290:T297)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26" t="s">
        <v>85</v>
      </c>
      <c r="AT289" s="227" t="s">
        <v>74</v>
      </c>
      <c r="AU289" s="227" t="s">
        <v>83</v>
      </c>
      <c r="AY289" s="226" t="s">
        <v>152</v>
      </c>
      <c r="BK289" s="228">
        <f>SUM(BK290:BK297)</f>
        <v>0</v>
      </c>
    </row>
    <row r="290" s="2" customFormat="1" ht="24.15" customHeight="1">
      <c r="A290" s="35"/>
      <c r="B290" s="36"/>
      <c r="C290" s="231" t="s">
        <v>654</v>
      </c>
      <c r="D290" s="231" t="s">
        <v>154</v>
      </c>
      <c r="E290" s="232" t="s">
        <v>655</v>
      </c>
      <c r="F290" s="233" t="s">
        <v>656</v>
      </c>
      <c r="G290" s="234" t="s">
        <v>182</v>
      </c>
      <c r="H290" s="235">
        <v>42.859999999999999</v>
      </c>
      <c r="I290" s="236"/>
      <c r="J290" s="237">
        <f>ROUND(I290*H290,2)</f>
        <v>0</v>
      </c>
      <c r="K290" s="238"/>
      <c r="L290" s="41"/>
      <c r="M290" s="239" t="s">
        <v>1</v>
      </c>
      <c r="N290" s="240" t="s">
        <v>40</v>
      </c>
      <c r="O290" s="88"/>
      <c r="P290" s="241">
        <f>O290*H290</f>
        <v>0</v>
      </c>
      <c r="Q290" s="241">
        <v>0.012200000000000001</v>
      </c>
      <c r="R290" s="241">
        <f>Q290*H290</f>
        <v>0.52289200000000002</v>
      </c>
      <c r="S290" s="241">
        <v>0</v>
      </c>
      <c r="T290" s="242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43" t="s">
        <v>220</v>
      </c>
      <c r="AT290" s="243" t="s">
        <v>154</v>
      </c>
      <c r="AU290" s="243" t="s">
        <v>85</v>
      </c>
      <c r="AY290" s="14" t="s">
        <v>152</v>
      </c>
      <c r="BE290" s="244">
        <f>IF(N290="základní",J290,0)</f>
        <v>0</v>
      </c>
      <c r="BF290" s="244">
        <f>IF(N290="snížená",J290,0)</f>
        <v>0</v>
      </c>
      <c r="BG290" s="244">
        <f>IF(N290="zákl. přenesená",J290,0)</f>
        <v>0</v>
      </c>
      <c r="BH290" s="244">
        <f>IF(N290="sníž. přenesená",J290,0)</f>
        <v>0</v>
      </c>
      <c r="BI290" s="244">
        <f>IF(N290="nulová",J290,0)</f>
        <v>0</v>
      </c>
      <c r="BJ290" s="14" t="s">
        <v>83</v>
      </c>
      <c r="BK290" s="244">
        <f>ROUND(I290*H290,2)</f>
        <v>0</v>
      </c>
      <c r="BL290" s="14" t="s">
        <v>220</v>
      </c>
      <c r="BM290" s="243" t="s">
        <v>657</v>
      </c>
    </row>
    <row r="291" s="2" customFormat="1" ht="24.15" customHeight="1">
      <c r="A291" s="35"/>
      <c r="B291" s="36"/>
      <c r="C291" s="231" t="s">
        <v>658</v>
      </c>
      <c r="D291" s="231" t="s">
        <v>154</v>
      </c>
      <c r="E291" s="232" t="s">
        <v>659</v>
      </c>
      <c r="F291" s="233" t="s">
        <v>660</v>
      </c>
      <c r="G291" s="234" t="s">
        <v>182</v>
      </c>
      <c r="H291" s="235">
        <v>3.0099999999999998</v>
      </c>
      <c r="I291" s="236"/>
      <c r="J291" s="237">
        <f>ROUND(I291*H291,2)</f>
        <v>0</v>
      </c>
      <c r="K291" s="238"/>
      <c r="L291" s="41"/>
      <c r="M291" s="239" t="s">
        <v>1</v>
      </c>
      <c r="N291" s="240" t="s">
        <v>40</v>
      </c>
      <c r="O291" s="88"/>
      <c r="P291" s="241">
        <f>O291*H291</f>
        <v>0</v>
      </c>
      <c r="Q291" s="241">
        <v>0.012590000000000001</v>
      </c>
      <c r="R291" s="241">
        <f>Q291*H291</f>
        <v>0.037895899999999996</v>
      </c>
      <c r="S291" s="241">
        <v>0</v>
      </c>
      <c r="T291" s="242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43" t="s">
        <v>220</v>
      </c>
      <c r="AT291" s="243" t="s">
        <v>154</v>
      </c>
      <c r="AU291" s="243" t="s">
        <v>85</v>
      </c>
      <c r="AY291" s="14" t="s">
        <v>152</v>
      </c>
      <c r="BE291" s="244">
        <f>IF(N291="základní",J291,0)</f>
        <v>0</v>
      </c>
      <c r="BF291" s="244">
        <f>IF(N291="snížená",J291,0)</f>
        <v>0</v>
      </c>
      <c r="BG291" s="244">
        <f>IF(N291="zákl. přenesená",J291,0)</f>
        <v>0</v>
      </c>
      <c r="BH291" s="244">
        <f>IF(N291="sníž. přenesená",J291,0)</f>
        <v>0</v>
      </c>
      <c r="BI291" s="244">
        <f>IF(N291="nulová",J291,0)</f>
        <v>0</v>
      </c>
      <c r="BJ291" s="14" t="s">
        <v>83</v>
      </c>
      <c r="BK291" s="244">
        <f>ROUND(I291*H291,2)</f>
        <v>0</v>
      </c>
      <c r="BL291" s="14" t="s">
        <v>220</v>
      </c>
      <c r="BM291" s="243" t="s">
        <v>661</v>
      </c>
    </row>
    <row r="292" s="2" customFormat="1" ht="16.5" customHeight="1">
      <c r="A292" s="35"/>
      <c r="B292" s="36"/>
      <c r="C292" s="231" t="s">
        <v>662</v>
      </c>
      <c r="D292" s="231" t="s">
        <v>154</v>
      </c>
      <c r="E292" s="232" t="s">
        <v>663</v>
      </c>
      <c r="F292" s="233" t="s">
        <v>664</v>
      </c>
      <c r="G292" s="234" t="s">
        <v>182</v>
      </c>
      <c r="H292" s="235">
        <v>45.869999999999997</v>
      </c>
      <c r="I292" s="236"/>
      <c r="J292" s="237">
        <f>ROUND(I292*H292,2)</f>
        <v>0</v>
      </c>
      <c r="K292" s="238"/>
      <c r="L292" s="41"/>
      <c r="M292" s="239" t="s">
        <v>1</v>
      </c>
      <c r="N292" s="240" t="s">
        <v>40</v>
      </c>
      <c r="O292" s="88"/>
      <c r="P292" s="241">
        <f>O292*H292</f>
        <v>0</v>
      </c>
      <c r="Q292" s="241">
        <v>0.00010000000000000001</v>
      </c>
      <c r="R292" s="241">
        <f>Q292*H292</f>
        <v>0.0045869999999999999</v>
      </c>
      <c r="S292" s="241">
        <v>0</v>
      </c>
      <c r="T292" s="242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43" t="s">
        <v>220</v>
      </c>
      <c r="AT292" s="243" t="s">
        <v>154</v>
      </c>
      <c r="AU292" s="243" t="s">
        <v>85</v>
      </c>
      <c r="AY292" s="14" t="s">
        <v>152</v>
      </c>
      <c r="BE292" s="244">
        <f>IF(N292="základní",J292,0)</f>
        <v>0</v>
      </c>
      <c r="BF292" s="244">
        <f>IF(N292="snížená",J292,0)</f>
        <v>0</v>
      </c>
      <c r="BG292" s="244">
        <f>IF(N292="zákl. přenesená",J292,0)</f>
        <v>0</v>
      </c>
      <c r="BH292" s="244">
        <f>IF(N292="sníž. přenesená",J292,0)</f>
        <v>0</v>
      </c>
      <c r="BI292" s="244">
        <f>IF(N292="nulová",J292,0)</f>
        <v>0</v>
      </c>
      <c r="BJ292" s="14" t="s">
        <v>83</v>
      </c>
      <c r="BK292" s="244">
        <f>ROUND(I292*H292,2)</f>
        <v>0</v>
      </c>
      <c r="BL292" s="14" t="s">
        <v>220</v>
      </c>
      <c r="BM292" s="243" t="s">
        <v>665</v>
      </c>
    </row>
    <row r="293" s="2" customFormat="1" ht="21.75" customHeight="1">
      <c r="A293" s="35"/>
      <c r="B293" s="36"/>
      <c r="C293" s="231" t="s">
        <v>666</v>
      </c>
      <c r="D293" s="231" t="s">
        <v>154</v>
      </c>
      <c r="E293" s="232" t="s">
        <v>667</v>
      </c>
      <c r="F293" s="233" t="s">
        <v>668</v>
      </c>
      <c r="G293" s="234" t="s">
        <v>182</v>
      </c>
      <c r="H293" s="235">
        <v>4.0300000000000002</v>
      </c>
      <c r="I293" s="236"/>
      <c r="J293" s="237">
        <f>ROUND(I293*H293,2)</f>
        <v>0</v>
      </c>
      <c r="K293" s="238"/>
      <c r="L293" s="41"/>
      <c r="M293" s="239" t="s">
        <v>1</v>
      </c>
      <c r="N293" s="240" t="s">
        <v>40</v>
      </c>
      <c r="O293" s="88"/>
      <c r="P293" s="241">
        <f>O293*H293</f>
        <v>0</v>
      </c>
      <c r="Q293" s="241">
        <v>0</v>
      </c>
      <c r="R293" s="241">
        <f>Q293*H293</f>
        <v>0</v>
      </c>
      <c r="S293" s="241">
        <v>0</v>
      </c>
      <c r="T293" s="242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43" t="s">
        <v>220</v>
      </c>
      <c r="AT293" s="243" t="s">
        <v>154</v>
      </c>
      <c r="AU293" s="243" t="s">
        <v>85</v>
      </c>
      <c r="AY293" s="14" t="s">
        <v>152</v>
      </c>
      <c r="BE293" s="244">
        <f>IF(N293="základní",J293,0)</f>
        <v>0</v>
      </c>
      <c r="BF293" s="244">
        <f>IF(N293="snížená",J293,0)</f>
        <v>0</v>
      </c>
      <c r="BG293" s="244">
        <f>IF(N293="zákl. přenesená",J293,0)</f>
        <v>0</v>
      </c>
      <c r="BH293" s="244">
        <f>IF(N293="sníž. přenesená",J293,0)</f>
        <v>0</v>
      </c>
      <c r="BI293" s="244">
        <f>IF(N293="nulová",J293,0)</f>
        <v>0</v>
      </c>
      <c r="BJ293" s="14" t="s">
        <v>83</v>
      </c>
      <c r="BK293" s="244">
        <f>ROUND(I293*H293,2)</f>
        <v>0</v>
      </c>
      <c r="BL293" s="14" t="s">
        <v>220</v>
      </c>
      <c r="BM293" s="243" t="s">
        <v>669</v>
      </c>
    </row>
    <row r="294" s="2" customFormat="1" ht="21.75" customHeight="1">
      <c r="A294" s="35"/>
      <c r="B294" s="36"/>
      <c r="C294" s="231" t="s">
        <v>670</v>
      </c>
      <c r="D294" s="231" t="s">
        <v>154</v>
      </c>
      <c r="E294" s="232" t="s">
        <v>671</v>
      </c>
      <c r="F294" s="233" t="s">
        <v>672</v>
      </c>
      <c r="G294" s="234" t="s">
        <v>211</v>
      </c>
      <c r="H294" s="235">
        <v>3.5</v>
      </c>
      <c r="I294" s="236"/>
      <c r="J294" s="237">
        <f>ROUND(I294*H294,2)</f>
        <v>0</v>
      </c>
      <c r="K294" s="238"/>
      <c r="L294" s="41"/>
      <c r="M294" s="239" t="s">
        <v>1</v>
      </c>
      <c r="N294" s="240" t="s">
        <v>40</v>
      </c>
      <c r="O294" s="88"/>
      <c r="P294" s="241">
        <f>O294*H294</f>
        <v>0</v>
      </c>
      <c r="Q294" s="241">
        <v>0.01342</v>
      </c>
      <c r="R294" s="241">
        <f>Q294*H294</f>
        <v>0.046969999999999998</v>
      </c>
      <c r="S294" s="241">
        <v>0</v>
      </c>
      <c r="T294" s="242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43" t="s">
        <v>220</v>
      </c>
      <c r="AT294" s="243" t="s">
        <v>154</v>
      </c>
      <c r="AU294" s="243" t="s">
        <v>85</v>
      </c>
      <c r="AY294" s="14" t="s">
        <v>152</v>
      </c>
      <c r="BE294" s="244">
        <f>IF(N294="základní",J294,0)</f>
        <v>0</v>
      </c>
      <c r="BF294" s="244">
        <f>IF(N294="snížená",J294,0)</f>
        <v>0</v>
      </c>
      <c r="BG294" s="244">
        <f>IF(N294="zákl. přenesená",J294,0)</f>
        <v>0</v>
      </c>
      <c r="BH294" s="244">
        <f>IF(N294="sníž. přenesená",J294,0)</f>
        <v>0</v>
      </c>
      <c r="BI294" s="244">
        <f>IF(N294="nulová",J294,0)</f>
        <v>0</v>
      </c>
      <c r="BJ294" s="14" t="s">
        <v>83</v>
      </c>
      <c r="BK294" s="244">
        <f>ROUND(I294*H294,2)</f>
        <v>0</v>
      </c>
      <c r="BL294" s="14" t="s">
        <v>220</v>
      </c>
      <c r="BM294" s="243" t="s">
        <v>673</v>
      </c>
    </row>
    <row r="295" s="2" customFormat="1" ht="24.15" customHeight="1">
      <c r="A295" s="35"/>
      <c r="B295" s="36"/>
      <c r="C295" s="231" t="s">
        <v>674</v>
      </c>
      <c r="D295" s="231" t="s">
        <v>154</v>
      </c>
      <c r="E295" s="232" t="s">
        <v>675</v>
      </c>
      <c r="F295" s="233" t="s">
        <v>676</v>
      </c>
      <c r="G295" s="234" t="s">
        <v>167</v>
      </c>
      <c r="H295" s="235">
        <v>0.61199999999999999</v>
      </c>
      <c r="I295" s="236"/>
      <c r="J295" s="237">
        <f>ROUND(I295*H295,2)</f>
        <v>0</v>
      </c>
      <c r="K295" s="238"/>
      <c r="L295" s="41"/>
      <c r="M295" s="239" t="s">
        <v>1</v>
      </c>
      <c r="N295" s="240" t="s">
        <v>40</v>
      </c>
      <c r="O295" s="88"/>
      <c r="P295" s="241">
        <f>O295*H295</f>
        <v>0</v>
      </c>
      <c r="Q295" s="241">
        <v>0</v>
      </c>
      <c r="R295" s="241">
        <f>Q295*H295</f>
        <v>0</v>
      </c>
      <c r="S295" s="241">
        <v>0</v>
      </c>
      <c r="T295" s="242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43" t="s">
        <v>220</v>
      </c>
      <c r="AT295" s="243" t="s">
        <v>154</v>
      </c>
      <c r="AU295" s="243" t="s">
        <v>85</v>
      </c>
      <c r="AY295" s="14" t="s">
        <v>152</v>
      </c>
      <c r="BE295" s="244">
        <f>IF(N295="základní",J295,0)</f>
        <v>0</v>
      </c>
      <c r="BF295" s="244">
        <f>IF(N295="snížená",J295,0)</f>
        <v>0</v>
      </c>
      <c r="BG295" s="244">
        <f>IF(N295="zákl. přenesená",J295,0)</f>
        <v>0</v>
      </c>
      <c r="BH295" s="244">
        <f>IF(N295="sníž. přenesená",J295,0)</f>
        <v>0</v>
      </c>
      <c r="BI295" s="244">
        <f>IF(N295="nulová",J295,0)</f>
        <v>0</v>
      </c>
      <c r="BJ295" s="14" t="s">
        <v>83</v>
      </c>
      <c r="BK295" s="244">
        <f>ROUND(I295*H295,2)</f>
        <v>0</v>
      </c>
      <c r="BL295" s="14" t="s">
        <v>220</v>
      </c>
      <c r="BM295" s="243" t="s">
        <v>677</v>
      </c>
    </row>
    <row r="296" s="2" customFormat="1" ht="24.15" customHeight="1">
      <c r="A296" s="35"/>
      <c r="B296" s="36"/>
      <c r="C296" s="231" t="s">
        <v>678</v>
      </c>
      <c r="D296" s="231" t="s">
        <v>154</v>
      </c>
      <c r="E296" s="232" t="s">
        <v>679</v>
      </c>
      <c r="F296" s="233" t="s">
        <v>680</v>
      </c>
      <c r="G296" s="234" t="s">
        <v>167</v>
      </c>
      <c r="H296" s="235">
        <v>0.61199999999999999</v>
      </c>
      <c r="I296" s="236"/>
      <c r="J296" s="237">
        <f>ROUND(I296*H296,2)</f>
        <v>0</v>
      </c>
      <c r="K296" s="238"/>
      <c r="L296" s="41"/>
      <c r="M296" s="239" t="s">
        <v>1</v>
      </c>
      <c r="N296" s="240" t="s">
        <v>40</v>
      </c>
      <c r="O296" s="88"/>
      <c r="P296" s="241">
        <f>O296*H296</f>
        <v>0</v>
      </c>
      <c r="Q296" s="241">
        <v>0</v>
      </c>
      <c r="R296" s="241">
        <f>Q296*H296</f>
        <v>0</v>
      </c>
      <c r="S296" s="241">
        <v>0</v>
      </c>
      <c r="T296" s="242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43" t="s">
        <v>220</v>
      </c>
      <c r="AT296" s="243" t="s">
        <v>154</v>
      </c>
      <c r="AU296" s="243" t="s">
        <v>85</v>
      </c>
      <c r="AY296" s="14" t="s">
        <v>152</v>
      </c>
      <c r="BE296" s="244">
        <f>IF(N296="základní",J296,0)</f>
        <v>0</v>
      </c>
      <c r="BF296" s="244">
        <f>IF(N296="snížená",J296,0)</f>
        <v>0</v>
      </c>
      <c r="BG296" s="244">
        <f>IF(N296="zákl. přenesená",J296,0)</f>
        <v>0</v>
      </c>
      <c r="BH296" s="244">
        <f>IF(N296="sníž. přenesená",J296,0)</f>
        <v>0</v>
      </c>
      <c r="BI296" s="244">
        <f>IF(N296="nulová",J296,0)</f>
        <v>0</v>
      </c>
      <c r="BJ296" s="14" t="s">
        <v>83</v>
      </c>
      <c r="BK296" s="244">
        <f>ROUND(I296*H296,2)</f>
        <v>0</v>
      </c>
      <c r="BL296" s="14" t="s">
        <v>220</v>
      </c>
      <c r="BM296" s="243" t="s">
        <v>681</v>
      </c>
    </row>
    <row r="297" s="2" customFormat="1" ht="24.15" customHeight="1">
      <c r="A297" s="35"/>
      <c r="B297" s="36"/>
      <c r="C297" s="231" t="s">
        <v>682</v>
      </c>
      <c r="D297" s="231" t="s">
        <v>154</v>
      </c>
      <c r="E297" s="232" t="s">
        <v>683</v>
      </c>
      <c r="F297" s="233" t="s">
        <v>684</v>
      </c>
      <c r="G297" s="234" t="s">
        <v>167</v>
      </c>
      <c r="H297" s="235">
        <v>0.61199999999999999</v>
      </c>
      <c r="I297" s="236"/>
      <c r="J297" s="237">
        <f>ROUND(I297*H297,2)</f>
        <v>0</v>
      </c>
      <c r="K297" s="238"/>
      <c r="L297" s="41"/>
      <c r="M297" s="239" t="s">
        <v>1</v>
      </c>
      <c r="N297" s="240" t="s">
        <v>40</v>
      </c>
      <c r="O297" s="88"/>
      <c r="P297" s="241">
        <f>O297*H297</f>
        <v>0</v>
      </c>
      <c r="Q297" s="241">
        <v>0</v>
      </c>
      <c r="R297" s="241">
        <f>Q297*H297</f>
        <v>0</v>
      </c>
      <c r="S297" s="241">
        <v>0</v>
      </c>
      <c r="T297" s="242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43" t="s">
        <v>220</v>
      </c>
      <c r="AT297" s="243" t="s">
        <v>154</v>
      </c>
      <c r="AU297" s="243" t="s">
        <v>85</v>
      </c>
      <c r="AY297" s="14" t="s">
        <v>152</v>
      </c>
      <c r="BE297" s="244">
        <f>IF(N297="základní",J297,0)</f>
        <v>0</v>
      </c>
      <c r="BF297" s="244">
        <f>IF(N297="snížená",J297,0)</f>
        <v>0</v>
      </c>
      <c r="BG297" s="244">
        <f>IF(N297="zákl. přenesená",J297,0)</f>
        <v>0</v>
      </c>
      <c r="BH297" s="244">
        <f>IF(N297="sníž. přenesená",J297,0)</f>
        <v>0</v>
      </c>
      <c r="BI297" s="244">
        <f>IF(N297="nulová",J297,0)</f>
        <v>0</v>
      </c>
      <c r="BJ297" s="14" t="s">
        <v>83</v>
      </c>
      <c r="BK297" s="244">
        <f>ROUND(I297*H297,2)</f>
        <v>0</v>
      </c>
      <c r="BL297" s="14" t="s">
        <v>220</v>
      </c>
      <c r="BM297" s="243" t="s">
        <v>685</v>
      </c>
    </row>
    <row r="298" s="12" customFormat="1" ht="22.8" customHeight="1">
      <c r="A298" s="12"/>
      <c r="B298" s="215"/>
      <c r="C298" s="216"/>
      <c r="D298" s="217" t="s">
        <v>74</v>
      </c>
      <c r="E298" s="229" t="s">
        <v>686</v>
      </c>
      <c r="F298" s="229" t="s">
        <v>687</v>
      </c>
      <c r="G298" s="216"/>
      <c r="H298" s="216"/>
      <c r="I298" s="219"/>
      <c r="J298" s="230">
        <f>BK298</f>
        <v>0</v>
      </c>
      <c r="K298" s="216"/>
      <c r="L298" s="221"/>
      <c r="M298" s="222"/>
      <c r="N298" s="223"/>
      <c r="O298" s="223"/>
      <c r="P298" s="224">
        <f>SUM(P299:P322)</f>
        <v>0</v>
      </c>
      <c r="Q298" s="223"/>
      <c r="R298" s="224">
        <f>SUM(R299:R322)</f>
        <v>0.18479999999999999</v>
      </c>
      <c r="S298" s="223"/>
      <c r="T298" s="225">
        <f>SUM(T299:T322)</f>
        <v>0.22199999999999998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26" t="s">
        <v>85</v>
      </c>
      <c r="AT298" s="227" t="s">
        <v>74</v>
      </c>
      <c r="AU298" s="227" t="s">
        <v>83</v>
      </c>
      <c r="AY298" s="226" t="s">
        <v>152</v>
      </c>
      <c r="BK298" s="228">
        <f>SUM(BK299:BK322)</f>
        <v>0</v>
      </c>
    </row>
    <row r="299" s="2" customFormat="1" ht="24.15" customHeight="1">
      <c r="A299" s="35"/>
      <c r="B299" s="36"/>
      <c r="C299" s="231" t="s">
        <v>688</v>
      </c>
      <c r="D299" s="231" t="s">
        <v>154</v>
      </c>
      <c r="E299" s="232" t="s">
        <v>689</v>
      </c>
      <c r="F299" s="233" t="s">
        <v>690</v>
      </c>
      <c r="G299" s="234" t="s">
        <v>173</v>
      </c>
      <c r="H299" s="235">
        <v>6</v>
      </c>
      <c r="I299" s="236"/>
      <c r="J299" s="237">
        <f>ROUND(I299*H299,2)</f>
        <v>0</v>
      </c>
      <c r="K299" s="238"/>
      <c r="L299" s="41"/>
      <c r="M299" s="239" t="s">
        <v>1</v>
      </c>
      <c r="N299" s="240" t="s">
        <v>40</v>
      </c>
      <c r="O299" s="88"/>
      <c r="P299" s="241">
        <f>O299*H299</f>
        <v>0</v>
      </c>
      <c r="Q299" s="241">
        <v>0</v>
      </c>
      <c r="R299" s="241">
        <f>Q299*H299</f>
        <v>0</v>
      </c>
      <c r="S299" s="241">
        <v>0</v>
      </c>
      <c r="T299" s="242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43" t="s">
        <v>220</v>
      </c>
      <c r="AT299" s="243" t="s">
        <v>154</v>
      </c>
      <c r="AU299" s="243" t="s">
        <v>85</v>
      </c>
      <c r="AY299" s="14" t="s">
        <v>152</v>
      </c>
      <c r="BE299" s="244">
        <f>IF(N299="základní",J299,0)</f>
        <v>0</v>
      </c>
      <c r="BF299" s="244">
        <f>IF(N299="snížená",J299,0)</f>
        <v>0</v>
      </c>
      <c r="BG299" s="244">
        <f>IF(N299="zákl. přenesená",J299,0)</f>
        <v>0</v>
      </c>
      <c r="BH299" s="244">
        <f>IF(N299="sníž. přenesená",J299,0)</f>
        <v>0</v>
      </c>
      <c r="BI299" s="244">
        <f>IF(N299="nulová",J299,0)</f>
        <v>0</v>
      </c>
      <c r="BJ299" s="14" t="s">
        <v>83</v>
      </c>
      <c r="BK299" s="244">
        <f>ROUND(I299*H299,2)</f>
        <v>0</v>
      </c>
      <c r="BL299" s="14" t="s">
        <v>220</v>
      </c>
      <c r="BM299" s="243" t="s">
        <v>691</v>
      </c>
    </row>
    <row r="300" s="2" customFormat="1" ht="24.15" customHeight="1">
      <c r="A300" s="35"/>
      <c r="B300" s="36"/>
      <c r="C300" s="245" t="s">
        <v>692</v>
      </c>
      <c r="D300" s="245" t="s">
        <v>164</v>
      </c>
      <c r="E300" s="246" t="s">
        <v>693</v>
      </c>
      <c r="F300" s="247" t="s">
        <v>694</v>
      </c>
      <c r="G300" s="248" t="s">
        <v>173</v>
      </c>
      <c r="H300" s="249">
        <v>3</v>
      </c>
      <c r="I300" s="250"/>
      <c r="J300" s="251">
        <f>ROUND(I300*H300,2)</f>
        <v>0</v>
      </c>
      <c r="K300" s="252"/>
      <c r="L300" s="253"/>
      <c r="M300" s="254" t="s">
        <v>1</v>
      </c>
      <c r="N300" s="255" t="s">
        <v>40</v>
      </c>
      <c r="O300" s="88"/>
      <c r="P300" s="241">
        <f>O300*H300</f>
        <v>0</v>
      </c>
      <c r="Q300" s="241">
        <v>0.016</v>
      </c>
      <c r="R300" s="241">
        <f>Q300*H300</f>
        <v>0.048000000000000001</v>
      </c>
      <c r="S300" s="241">
        <v>0</v>
      </c>
      <c r="T300" s="242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43" t="s">
        <v>286</v>
      </c>
      <c r="AT300" s="243" t="s">
        <v>164</v>
      </c>
      <c r="AU300" s="243" t="s">
        <v>85</v>
      </c>
      <c r="AY300" s="14" t="s">
        <v>152</v>
      </c>
      <c r="BE300" s="244">
        <f>IF(N300="základní",J300,0)</f>
        <v>0</v>
      </c>
      <c r="BF300" s="244">
        <f>IF(N300="snížená",J300,0)</f>
        <v>0</v>
      </c>
      <c r="BG300" s="244">
        <f>IF(N300="zákl. přenesená",J300,0)</f>
        <v>0</v>
      </c>
      <c r="BH300" s="244">
        <f>IF(N300="sníž. přenesená",J300,0)</f>
        <v>0</v>
      </c>
      <c r="BI300" s="244">
        <f>IF(N300="nulová",J300,0)</f>
        <v>0</v>
      </c>
      <c r="BJ300" s="14" t="s">
        <v>83</v>
      </c>
      <c r="BK300" s="244">
        <f>ROUND(I300*H300,2)</f>
        <v>0</v>
      </c>
      <c r="BL300" s="14" t="s">
        <v>220</v>
      </c>
      <c r="BM300" s="243" t="s">
        <v>695</v>
      </c>
    </row>
    <row r="301" s="2" customFormat="1" ht="24.15" customHeight="1">
      <c r="A301" s="35"/>
      <c r="B301" s="36"/>
      <c r="C301" s="245" t="s">
        <v>696</v>
      </c>
      <c r="D301" s="245" t="s">
        <v>164</v>
      </c>
      <c r="E301" s="246" t="s">
        <v>697</v>
      </c>
      <c r="F301" s="247" t="s">
        <v>698</v>
      </c>
      <c r="G301" s="248" t="s">
        <v>173</v>
      </c>
      <c r="H301" s="249">
        <v>1</v>
      </c>
      <c r="I301" s="250"/>
      <c r="J301" s="251">
        <f>ROUND(I301*H301,2)</f>
        <v>0</v>
      </c>
      <c r="K301" s="252"/>
      <c r="L301" s="253"/>
      <c r="M301" s="254" t="s">
        <v>1</v>
      </c>
      <c r="N301" s="255" t="s">
        <v>40</v>
      </c>
      <c r="O301" s="88"/>
      <c r="P301" s="241">
        <f>O301*H301</f>
        <v>0</v>
      </c>
      <c r="Q301" s="241">
        <v>0.0195</v>
      </c>
      <c r="R301" s="241">
        <f>Q301*H301</f>
        <v>0.0195</v>
      </c>
      <c r="S301" s="241">
        <v>0</v>
      </c>
      <c r="T301" s="242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43" t="s">
        <v>286</v>
      </c>
      <c r="AT301" s="243" t="s">
        <v>164</v>
      </c>
      <c r="AU301" s="243" t="s">
        <v>85</v>
      </c>
      <c r="AY301" s="14" t="s">
        <v>152</v>
      </c>
      <c r="BE301" s="244">
        <f>IF(N301="základní",J301,0)</f>
        <v>0</v>
      </c>
      <c r="BF301" s="244">
        <f>IF(N301="snížená",J301,0)</f>
        <v>0</v>
      </c>
      <c r="BG301" s="244">
        <f>IF(N301="zákl. přenesená",J301,0)</f>
        <v>0</v>
      </c>
      <c r="BH301" s="244">
        <f>IF(N301="sníž. přenesená",J301,0)</f>
        <v>0</v>
      </c>
      <c r="BI301" s="244">
        <f>IF(N301="nulová",J301,0)</f>
        <v>0</v>
      </c>
      <c r="BJ301" s="14" t="s">
        <v>83</v>
      </c>
      <c r="BK301" s="244">
        <f>ROUND(I301*H301,2)</f>
        <v>0</v>
      </c>
      <c r="BL301" s="14" t="s">
        <v>220</v>
      </c>
      <c r="BM301" s="243" t="s">
        <v>699</v>
      </c>
    </row>
    <row r="302" s="2" customFormat="1" ht="33" customHeight="1">
      <c r="A302" s="35"/>
      <c r="B302" s="36"/>
      <c r="C302" s="245" t="s">
        <v>700</v>
      </c>
      <c r="D302" s="245" t="s">
        <v>164</v>
      </c>
      <c r="E302" s="246" t="s">
        <v>701</v>
      </c>
      <c r="F302" s="247" t="s">
        <v>702</v>
      </c>
      <c r="G302" s="248" t="s">
        <v>173</v>
      </c>
      <c r="H302" s="249">
        <v>1</v>
      </c>
      <c r="I302" s="250"/>
      <c r="J302" s="251">
        <f>ROUND(I302*H302,2)</f>
        <v>0</v>
      </c>
      <c r="K302" s="252"/>
      <c r="L302" s="253"/>
      <c r="M302" s="254" t="s">
        <v>1</v>
      </c>
      <c r="N302" s="255" t="s">
        <v>40</v>
      </c>
      <c r="O302" s="88"/>
      <c r="P302" s="241">
        <f>O302*H302</f>
        <v>0</v>
      </c>
      <c r="Q302" s="241">
        <v>0.0195</v>
      </c>
      <c r="R302" s="241">
        <f>Q302*H302</f>
        <v>0.0195</v>
      </c>
      <c r="S302" s="241">
        <v>0</v>
      </c>
      <c r="T302" s="242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43" t="s">
        <v>286</v>
      </c>
      <c r="AT302" s="243" t="s">
        <v>164</v>
      </c>
      <c r="AU302" s="243" t="s">
        <v>85</v>
      </c>
      <c r="AY302" s="14" t="s">
        <v>152</v>
      </c>
      <c r="BE302" s="244">
        <f>IF(N302="základní",J302,0)</f>
        <v>0</v>
      </c>
      <c r="BF302" s="244">
        <f>IF(N302="snížená",J302,0)</f>
        <v>0</v>
      </c>
      <c r="BG302" s="244">
        <f>IF(N302="zákl. přenesená",J302,0)</f>
        <v>0</v>
      </c>
      <c r="BH302" s="244">
        <f>IF(N302="sníž. přenesená",J302,0)</f>
        <v>0</v>
      </c>
      <c r="BI302" s="244">
        <f>IF(N302="nulová",J302,0)</f>
        <v>0</v>
      </c>
      <c r="BJ302" s="14" t="s">
        <v>83</v>
      </c>
      <c r="BK302" s="244">
        <f>ROUND(I302*H302,2)</f>
        <v>0</v>
      </c>
      <c r="BL302" s="14" t="s">
        <v>220</v>
      </c>
      <c r="BM302" s="243" t="s">
        <v>703</v>
      </c>
    </row>
    <row r="303" s="2" customFormat="1" ht="24.15" customHeight="1">
      <c r="A303" s="35"/>
      <c r="B303" s="36"/>
      <c r="C303" s="245" t="s">
        <v>704</v>
      </c>
      <c r="D303" s="245" t="s">
        <v>164</v>
      </c>
      <c r="E303" s="246" t="s">
        <v>705</v>
      </c>
      <c r="F303" s="247" t="s">
        <v>706</v>
      </c>
      <c r="G303" s="248" t="s">
        <v>173</v>
      </c>
      <c r="H303" s="249">
        <v>1</v>
      </c>
      <c r="I303" s="250"/>
      <c r="J303" s="251">
        <f>ROUND(I303*H303,2)</f>
        <v>0</v>
      </c>
      <c r="K303" s="252"/>
      <c r="L303" s="253"/>
      <c r="M303" s="254" t="s">
        <v>1</v>
      </c>
      <c r="N303" s="255" t="s">
        <v>40</v>
      </c>
      <c r="O303" s="88"/>
      <c r="P303" s="241">
        <f>O303*H303</f>
        <v>0</v>
      </c>
      <c r="Q303" s="241">
        <v>0.021000000000000001</v>
      </c>
      <c r="R303" s="241">
        <f>Q303*H303</f>
        <v>0.021000000000000001</v>
      </c>
      <c r="S303" s="241">
        <v>0</v>
      </c>
      <c r="T303" s="242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43" t="s">
        <v>286</v>
      </c>
      <c r="AT303" s="243" t="s">
        <v>164</v>
      </c>
      <c r="AU303" s="243" t="s">
        <v>85</v>
      </c>
      <c r="AY303" s="14" t="s">
        <v>152</v>
      </c>
      <c r="BE303" s="244">
        <f>IF(N303="základní",J303,0)</f>
        <v>0</v>
      </c>
      <c r="BF303" s="244">
        <f>IF(N303="snížená",J303,0)</f>
        <v>0</v>
      </c>
      <c r="BG303" s="244">
        <f>IF(N303="zákl. přenesená",J303,0)</f>
        <v>0</v>
      </c>
      <c r="BH303" s="244">
        <f>IF(N303="sníž. přenesená",J303,0)</f>
        <v>0</v>
      </c>
      <c r="BI303" s="244">
        <f>IF(N303="nulová",J303,0)</f>
        <v>0</v>
      </c>
      <c r="BJ303" s="14" t="s">
        <v>83</v>
      </c>
      <c r="BK303" s="244">
        <f>ROUND(I303*H303,2)</f>
        <v>0</v>
      </c>
      <c r="BL303" s="14" t="s">
        <v>220</v>
      </c>
      <c r="BM303" s="243" t="s">
        <v>707</v>
      </c>
    </row>
    <row r="304" s="2" customFormat="1" ht="24.15" customHeight="1">
      <c r="A304" s="35"/>
      <c r="B304" s="36"/>
      <c r="C304" s="231" t="s">
        <v>708</v>
      </c>
      <c r="D304" s="231" t="s">
        <v>154</v>
      </c>
      <c r="E304" s="232" t="s">
        <v>709</v>
      </c>
      <c r="F304" s="233" t="s">
        <v>710</v>
      </c>
      <c r="G304" s="234" t="s">
        <v>173</v>
      </c>
      <c r="H304" s="235">
        <v>2</v>
      </c>
      <c r="I304" s="236"/>
      <c r="J304" s="237">
        <f>ROUND(I304*H304,2)</f>
        <v>0</v>
      </c>
      <c r="K304" s="238"/>
      <c r="L304" s="41"/>
      <c r="M304" s="239" t="s">
        <v>1</v>
      </c>
      <c r="N304" s="240" t="s">
        <v>40</v>
      </c>
      <c r="O304" s="88"/>
      <c r="P304" s="241">
        <f>O304*H304</f>
        <v>0</v>
      </c>
      <c r="Q304" s="241">
        <v>0</v>
      </c>
      <c r="R304" s="241">
        <f>Q304*H304</f>
        <v>0</v>
      </c>
      <c r="S304" s="241">
        <v>0</v>
      </c>
      <c r="T304" s="242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43" t="s">
        <v>220</v>
      </c>
      <c r="AT304" s="243" t="s">
        <v>154</v>
      </c>
      <c r="AU304" s="243" t="s">
        <v>85</v>
      </c>
      <c r="AY304" s="14" t="s">
        <v>152</v>
      </c>
      <c r="BE304" s="244">
        <f>IF(N304="základní",J304,0)</f>
        <v>0</v>
      </c>
      <c r="BF304" s="244">
        <f>IF(N304="snížená",J304,0)</f>
        <v>0</v>
      </c>
      <c r="BG304" s="244">
        <f>IF(N304="zákl. přenesená",J304,0)</f>
        <v>0</v>
      </c>
      <c r="BH304" s="244">
        <f>IF(N304="sníž. přenesená",J304,0)</f>
        <v>0</v>
      </c>
      <c r="BI304" s="244">
        <f>IF(N304="nulová",J304,0)</f>
        <v>0</v>
      </c>
      <c r="BJ304" s="14" t="s">
        <v>83</v>
      </c>
      <c r="BK304" s="244">
        <f>ROUND(I304*H304,2)</f>
        <v>0</v>
      </c>
      <c r="BL304" s="14" t="s">
        <v>220</v>
      </c>
      <c r="BM304" s="243" t="s">
        <v>711</v>
      </c>
    </row>
    <row r="305" s="2" customFormat="1" ht="24.15" customHeight="1">
      <c r="A305" s="35"/>
      <c r="B305" s="36"/>
      <c r="C305" s="245" t="s">
        <v>712</v>
      </c>
      <c r="D305" s="245" t="s">
        <v>164</v>
      </c>
      <c r="E305" s="246" t="s">
        <v>713</v>
      </c>
      <c r="F305" s="247" t="s">
        <v>714</v>
      </c>
      <c r="G305" s="248" t="s">
        <v>173</v>
      </c>
      <c r="H305" s="249">
        <v>2</v>
      </c>
      <c r="I305" s="250"/>
      <c r="J305" s="251">
        <f>ROUND(I305*H305,2)</f>
        <v>0</v>
      </c>
      <c r="K305" s="252"/>
      <c r="L305" s="253"/>
      <c r="M305" s="254" t="s">
        <v>1</v>
      </c>
      <c r="N305" s="255" t="s">
        <v>40</v>
      </c>
      <c r="O305" s="88"/>
      <c r="P305" s="241">
        <f>O305*H305</f>
        <v>0</v>
      </c>
      <c r="Q305" s="241">
        <v>0.022499999999999999</v>
      </c>
      <c r="R305" s="241">
        <f>Q305*H305</f>
        <v>0.044999999999999998</v>
      </c>
      <c r="S305" s="241">
        <v>0</v>
      </c>
      <c r="T305" s="242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43" t="s">
        <v>286</v>
      </c>
      <c r="AT305" s="243" t="s">
        <v>164</v>
      </c>
      <c r="AU305" s="243" t="s">
        <v>85</v>
      </c>
      <c r="AY305" s="14" t="s">
        <v>152</v>
      </c>
      <c r="BE305" s="244">
        <f>IF(N305="základní",J305,0)</f>
        <v>0</v>
      </c>
      <c r="BF305" s="244">
        <f>IF(N305="snížená",J305,0)</f>
        <v>0</v>
      </c>
      <c r="BG305" s="244">
        <f>IF(N305="zákl. přenesená",J305,0)</f>
        <v>0</v>
      </c>
      <c r="BH305" s="244">
        <f>IF(N305="sníž. přenesená",J305,0)</f>
        <v>0</v>
      </c>
      <c r="BI305" s="244">
        <f>IF(N305="nulová",J305,0)</f>
        <v>0</v>
      </c>
      <c r="BJ305" s="14" t="s">
        <v>83</v>
      </c>
      <c r="BK305" s="244">
        <f>ROUND(I305*H305,2)</f>
        <v>0</v>
      </c>
      <c r="BL305" s="14" t="s">
        <v>220</v>
      </c>
      <c r="BM305" s="243" t="s">
        <v>715</v>
      </c>
    </row>
    <row r="306" s="2" customFormat="1" ht="16.5" customHeight="1">
      <c r="A306" s="35"/>
      <c r="B306" s="36"/>
      <c r="C306" s="231" t="s">
        <v>716</v>
      </c>
      <c r="D306" s="231" t="s">
        <v>154</v>
      </c>
      <c r="E306" s="232" t="s">
        <v>717</v>
      </c>
      <c r="F306" s="233" t="s">
        <v>718</v>
      </c>
      <c r="G306" s="234" t="s">
        <v>173</v>
      </c>
      <c r="H306" s="235">
        <v>3</v>
      </c>
      <c r="I306" s="236"/>
      <c r="J306" s="237">
        <f>ROUND(I306*H306,2)</f>
        <v>0</v>
      </c>
      <c r="K306" s="238"/>
      <c r="L306" s="41"/>
      <c r="M306" s="239" t="s">
        <v>1</v>
      </c>
      <c r="N306" s="240" t="s">
        <v>40</v>
      </c>
      <c r="O306" s="88"/>
      <c r="P306" s="241">
        <f>O306*H306</f>
        <v>0</v>
      </c>
      <c r="Q306" s="241">
        <v>0</v>
      </c>
      <c r="R306" s="241">
        <f>Q306*H306</f>
        <v>0</v>
      </c>
      <c r="S306" s="241">
        <v>0</v>
      </c>
      <c r="T306" s="242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43" t="s">
        <v>220</v>
      </c>
      <c r="AT306" s="243" t="s">
        <v>154</v>
      </c>
      <c r="AU306" s="243" t="s">
        <v>85</v>
      </c>
      <c r="AY306" s="14" t="s">
        <v>152</v>
      </c>
      <c r="BE306" s="244">
        <f>IF(N306="základní",J306,0)</f>
        <v>0</v>
      </c>
      <c r="BF306" s="244">
        <f>IF(N306="snížená",J306,0)</f>
        <v>0</v>
      </c>
      <c r="BG306" s="244">
        <f>IF(N306="zákl. přenesená",J306,0)</f>
        <v>0</v>
      </c>
      <c r="BH306" s="244">
        <f>IF(N306="sníž. přenesená",J306,0)</f>
        <v>0</v>
      </c>
      <c r="BI306" s="244">
        <f>IF(N306="nulová",J306,0)</f>
        <v>0</v>
      </c>
      <c r="BJ306" s="14" t="s">
        <v>83</v>
      </c>
      <c r="BK306" s="244">
        <f>ROUND(I306*H306,2)</f>
        <v>0</v>
      </c>
      <c r="BL306" s="14" t="s">
        <v>220</v>
      </c>
      <c r="BM306" s="243" t="s">
        <v>719</v>
      </c>
    </row>
    <row r="307" s="2" customFormat="1" ht="16.5" customHeight="1">
      <c r="A307" s="35"/>
      <c r="B307" s="36"/>
      <c r="C307" s="245" t="s">
        <v>720</v>
      </c>
      <c r="D307" s="245" t="s">
        <v>164</v>
      </c>
      <c r="E307" s="246" t="s">
        <v>721</v>
      </c>
      <c r="F307" s="247" t="s">
        <v>722</v>
      </c>
      <c r="G307" s="248" t="s">
        <v>173</v>
      </c>
      <c r="H307" s="249">
        <v>3</v>
      </c>
      <c r="I307" s="250"/>
      <c r="J307" s="251">
        <f>ROUND(I307*H307,2)</f>
        <v>0</v>
      </c>
      <c r="K307" s="252"/>
      <c r="L307" s="253"/>
      <c r="M307" s="254" t="s">
        <v>1</v>
      </c>
      <c r="N307" s="255" t="s">
        <v>40</v>
      </c>
      <c r="O307" s="88"/>
      <c r="P307" s="241">
        <f>O307*H307</f>
        <v>0</v>
      </c>
      <c r="Q307" s="241">
        <v>0</v>
      </c>
      <c r="R307" s="241">
        <f>Q307*H307</f>
        <v>0</v>
      </c>
      <c r="S307" s="241">
        <v>0</v>
      </c>
      <c r="T307" s="242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43" t="s">
        <v>286</v>
      </c>
      <c r="AT307" s="243" t="s">
        <v>164</v>
      </c>
      <c r="AU307" s="243" t="s">
        <v>85</v>
      </c>
      <c r="AY307" s="14" t="s">
        <v>152</v>
      </c>
      <c r="BE307" s="244">
        <f>IF(N307="základní",J307,0)</f>
        <v>0</v>
      </c>
      <c r="BF307" s="244">
        <f>IF(N307="snížená",J307,0)</f>
        <v>0</v>
      </c>
      <c r="BG307" s="244">
        <f>IF(N307="zákl. přenesená",J307,0)</f>
        <v>0</v>
      </c>
      <c r="BH307" s="244">
        <f>IF(N307="sníž. přenesená",J307,0)</f>
        <v>0</v>
      </c>
      <c r="BI307" s="244">
        <f>IF(N307="nulová",J307,0)</f>
        <v>0</v>
      </c>
      <c r="BJ307" s="14" t="s">
        <v>83</v>
      </c>
      <c r="BK307" s="244">
        <f>ROUND(I307*H307,2)</f>
        <v>0</v>
      </c>
      <c r="BL307" s="14" t="s">
        <v>220</v>
      </c>
      <c r="BM307" s="243" t="s">
        <v>723</v>
      </c>
    </row>
    <row r="308" s="2" customFormat="1" ht="16.5" customHeight="1">
      <c r="A308" s="35"/>
      <c r="B308" s="36"/>
      <c r="C308" s="231" t="s">
        <v>724</v>
      </c>
      <c r="D308" s="231" t="s">
        <v>154</v>
      </c>
      <c r="E308" s="232" t="s">
        <v>725</v>
      </c>
      <c r="F308" s="233" t="s">
        <v>726</v>
      </c>
      <c r="G308" s="234" t="s">
        <v>173</v>
      </c>
      <c r="H308" s="235">
        <v>8</v>
      </c>
      <c r="I308" s="236"/>
      <c r="J308" s="237">
        <f>ROUND(I308*H308,2)</f>
        <v>0</v>
      </c>
      <c r="K308" s="238"/>
      <c r="L308" s="41"/>
      <c r="M308" s="239" t="s">
        <v>1</v>
      </c>
      <c r="N308" s="240" t="s">
        <v>40</v>
      </c>
      <c r="O308" s="88"/>
      <c r="P308" s="241">
        <f>O308*H308</f>
        <v>0</v>
      </c>
      <c r="Q308" s="241">
        <v>0</v>
      </c>
      <c r="R308" s="241">
        <f>Q308*H308</f>
        <v>0</v>
      </c>
      <c r="S308" s="241">
        <v>0</v>
      </c>
      <c r="T308" s="242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43" t="s">
        <v>220</v>
      </c>
      <c r="AT308" s="243" t="s">
        <v>154</v>
      </c>
      <c r="AU308" s="243" t="s">
        <v>85</v>
      </c>
      <c r="AY308" s="14" t="s">
        <v>152</v>
      </c>
      <c r="BE308" s="244">
        <f>IF(N308="základní",J308,0)</f>
        <v>0</v>
      </c>
      <c r="BF308" s="244">
        <f>IF(N308="snížená",J308,0)</f>
        <v>0</v>
      </c>
      <c r="BG308" s="244">
        <f>IF(N308="zákl. přenesená",J308,0)</f>
        <v>0</v>
      </c>
      <c r="BH308" s="244">
        <f>IF(N308="sníž. přenesená",J308,0)</f>
        <v>0</v>
      </c>
      <c r="BI308" s="244">
        <f>IF(N308="nulová",J308,0)</f>
        <v>0</v>
      </c>
      <c r="BJ308" s="14" t="s">
        <v>83</v>
      </c>
      <c r="BK308" s="244">
        <f>ROUND(I308*H308,2)</f>
        <v>0</v>
      </c>
      <c r="BL308" s="14" t="s">
        <v>220</v>
      </c>
      <c r="BM308" s="243" t="s">
        <v>727</v>
      </c>
    </row>
    <row r="309" s="2" customFormat="1" ht="24.15" customHeight="1">
      <c r="A309" s="35"/>
      <c r="B309" s="36"/>
      <c r="C309" s="245" t="s">
        <v>728</v>
      </c>
      <c r="D309" s="245" t="s">
        <v>164</v>
      </c>
      <c r="E309" s="246" t="s">
        <v>729</v>
      </c>
      <c r="F309" s="247" t="s">
        <v>730</v>
      </c>
      <c r="G309" s="248" t="s">
        <v>173</v>
      </c>
      <c r="H309" s="249">
        <v>4</v>
      </c>
      <c r="I309" s="250"/>
      <c r="J309" s="251">
        <f>ROUND(I309*H309,2)</f>
        <v>0</v>
      </c>
      <c r="K309" s="252"/>
      <c r="L309" s="253"/>
      <c r="M309" s="254" t="s">
        <v>1</v>
      </c>
      <c r="N309" s="255" t="s">
        <v>40</v>
      </c>
      <c r="O309" s="88"/>
      <c r="P309" s="241">
        <f>O309*H309</f>
        <v>0</v>
      </c>
      <c r="Q309" s="241">
        <v>0.00014999999999999999</v>
      </c>
      <c r="R309" s="241">
        <f>Q309*H309</f>
        <v>0.00059999999999999995</v>
      </c>
      <c r="S309" s="241">
        <v>0</v>
      </c>
      <c r="T309" s="242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43" t="s">
        <v>286</v>
      </c>
      <c r="AT309" s="243" t="s">
        <v>164</v>
      </c>
      <c r="AU309" s="243" t="s">
        <v>85</v>
      </c>
      <c r="AY309" s="14" t="s">
        <v>152</v>
      </c>
      <c r="BE309" s="244">
        <f>IF(N309="základní",J309,0)</f>
        <v>0</v>
      </c>
      <c r="BF309" s="244">
        <f>IF(N309="snížená",J309,0)</f>
        <v>0</v>
      </c>
      <c r="BG309" s="244">
        <f>IF(N309="zákl. přenesená",J309,0)</f>
        <v>0</v>
      </c>
      <c r="BH309" s="244">
        <f>IF(N309="sníž. přenesená",J309,0)</f>
        <v>0</v>
      </c>
      <c r="BI309" s="244">
        <f>IF(N309="nulová",J309,0)</f>
        <v>0</v>
      </c>
      <c r="BJ309" s="14" t="s">
        <v>83</v>
      </c>
      <c r="BK309" s="244">
        <f>ROUND(I309*H309,2)</f>
        <v>0</v>
      </c>
      <c r="BL309" s="14" t="s">
        <v>220</v>
      </c>
      <c r="BM309" s="243" t="s">
        <v>731</v>
      </c>
    </row>
    <row r="310" s="2" customFormat="1" ht="21.75" customHeight="1">
      <c r="A310" s="35"/>
      <c r="B310" s="36"/>
      <c r="C310" s="245" t="s">
        <v>732</v>
      </c>
      <c r="D310" s="245" t="s">
        <v>164</v>
      </c>
      <c r="E310" s="246" t="s">
        <v>733</v>
      </c>
      <c r="F310" s="247" t="s">
        <v>734</v>
      </c>
      <c r="G310" s="248" t="s">
        <v>173</v>
      </c>
      <c r="H310" s="249">
        <v>4</v>
      </c>
      <c r="I310" s="250"/>
      <c r="J310" s="251">
        <f>ROUND(I310*H310,2)</f>
        <v>0</v>
      </c>
      <c r="K310" s="252"/>
      <c r="L310" s="253"/>
      <c r="M310" s="254" t="s">
        <v>1</v>
      </c>
      <c r="N310" s="255" t="s">
        <v>40</v>
      </c>
      <c r="O310" s="88"/>
      <c r="P310" s="241">
        <f>O310*H310</f>
        <v>0</v>
      </c>
      <c r="Q310" s="241">
        <v>0.00014999999999999999</v>
      </c>
      <c r="R310" s="241">
        <f>Q310*H310</f>
        <v>0.00059999999999999995</v>
      </c>
      <c r="S310" s="241">
        <v>0</v>
      </c>
      <c r="T310" s="242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43" t="s">
        <v>286</v>
      </c>
      <c r="AT310" s="243" t="s">
        <v>164</v>
      </c>
      <c r="AU310" s="243" t="s">
        <v>85</v>
      </c>
      <c r="AY310" s="14" t="s">
        <v>152</v>
      </c>
      <c r="BE310" s="244">
        <f>IF(N310="základní",J310,0)</f>
        <v>0</v>
      </c>
      <c r="BF310" s="244">
        <f>IF(N310="snížená",J310,0)</f>
        <v>0</v>
      </c>
      <c r="BG310" s="244">
        <f>IF(N310="zákl. přenesená",J310,0)</f>
        <v>0</v>
      </c>
      <c r="BH310" s="244">
        <f>IF(N310="sníž. přenesená",J310,0)</f>
        <v>0</v>
      </c>
      <c r="BI310" s="244">
        <f>IF(N310="nulová",J310,0)</f>
        <v>0</v>
      </c>
      <c r="BJ310" s="14" t="s">
        <v>83</v>
      </c>
      <c r="BK310" s="244">
        <f>ROUND(I310*H310,2)</f>
        <v>0</v>
      </c>
      <c r="BL310" s="14" t="s">
        <v>220</v>
      </c>
      <c r="BM310" s="243" t="s">
        <v>735</v>
      </c>
    </row>
    <row r="311" s="2" customFormat="1" ht="16.5" customHeight="1">
      <c r="A311" s="35"/>
      <c r="B311" s="36"/>
      <c r="C311" s="245" t="s">
        <v>736</v>
      </c>
      <c r="D311" s="245" t="s">
        <v>164</v>
      </c>
      <c r="E311" s="246" t="s">
        <v>737</v>
      </c>
      <c r="F311" s="247" t="s">
        <v>738</v>
      </c>
      <c r="G311" s="248" t="s">
        <v>173</v>
      </c>
      <c r="H311" s="249">
        <v>4</v>
      </c>
      <c r="I311" s="250"/>
      <c r="J311" s="251">
        <f>ROUND(I311*H311,2)</f>
        <v>0</v>
      </c>
      <c r="K311" s="252"/>
      <c r="L311" s="253"/>
      <c r="M311" s="254" t="s">
        <v>1</v>
      </c>
      <c r="N311" s="255" t="s">
        <v>40</v>
      </c>
      <c r="O311" s="88"/>
      <c r="P311" s="241">
        <f>O311*H311</f>
        <v>0</v>
      </c>
      <c r="Q311" s="241">
        <v>0.00014999999999999999</v>
      </c>
      <c r="R311" s="241">
        <f>Q311*H311</f>
        <v>0.00059999999999999995</v>
      </c>
      <c r="S311" s="241">
        <v>0</v>
      </c>
      <c r="T311" s="242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43" t="s">
        <v>286</v>
      </c>
      <c r="AT311" s="243" t="s">
        <v>164</v>
      </c>
      <c r="AU311" s="243" t="s">
        <v>85</v>
      </c>
      <c r="AY311" s="14" t="s">
        <v>152</v>
      </c>
      <c r="BE311" s="244">
        <f>IF(N311="základní",J311,0)</f>
        <v>0</v>
      </c>
      <c r="BF311" s="244">
        <f>IF(N311="snížená",J311,0)</f>
        <v>0</v>
      </c>
      <c r="BG311" s="244">
        <f>IF(N311="zákl. přenesená",J311,0)</f>
        <v>0</v>
      </c>
      <c r="BH311" s="244">
        <f>IF(N311="sníž. přenesená",J311,0)</f>
        <v>0</v>
      </c>
      <c r="BI311" s="244">
        <f>IF(N311="nulová",J311,0)</f>
        <v>0</v>
      </c>
      <c r="BJ311" s="14" t="s">
        <v>83</v>
      </c>
      <c r="BK311" s="244">
        <f>ROUND(I311*H311,2)</f>
        <v>0</v>
      </c>
      <c r="BL311" s="14" t="s">
        <v>220</v>
      </c>
      <c r="BM311" s="243" t="s">
        <v>739</v>
      </c>
    </row>
    <row r="312" s="2" customFormat="1" ht="21.75" customHeight="1">
      <c r="A312" s="35"/>
      <c r="B312" s="36"/>
      <c r="C312" s="231" t="s">
        <v>740</v>
      </c>
      <c r="D312" s="231" t="s">
        <v>154</v>
      </c>
      <c r="E312" s="232" t="s">
        <v>741</v>
      </c>
      <c r="F312" s="233" t="s">
        <v>742</v>
      </c>
      <c r="G312" s="234" t="s">
        <v>173</v>
      </c>
      <c r="H312" s="235">
        <v>8</v>
      </c>
      <c r="I312" s="236"/>
      <c r="J312" s="237">
        <f>ROUND(I312*H312,2)</f>
        <v>0</v>
      </c>
      <c r="K312" s="238"/>
      <c r="L312" s="41"/>
      <c r="M312" s="239" t="s">
        <v>1</v>
      </c>
      <c r="N312" s="240" t="s">
        <v>40</v>
      </c>
      <c r="O312" s="88"/>
      <c r="P312" s="241">
        <f>O312*H312</f>
        <v>0</v>
      </c>
      <c r="Q312" s="241">
        <v>0</v>
      </c>
      <c r="R312" s="241">
        <f>Q312*H312</f>
        <v>0</v>
      </c>
      <c r="S312" s="241">
        <v>0</v>
      </c>
      <c r="T312" s="242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43" t="s">
        <v>220</v>
      </c>
      <c r="AT312" s="243" t="s">
        <v>154</v>
      </c>
      <c r="AU312" s="243" t="s">
        <v>85</v>
      </c>
      <c r="AY312" s="14" t="s">
        <v>152</v>
      </c>
      <c r="BE312" s="244">
        <f>IF(N312="základní",J312,0)</f>
        <v>0</v>
      </c>
      <c r="BF312" s="244">
        <f>IF(N312="snížená",J312,0)</f>
        <v>0</v>
      </c>
      <c r="BG312" s="244">
        <f>IF(N312="zákl. přenesená",J312,0)</f>
        <v>0</v>
      </c>
      <c r="BH312" s="244">
        <f>IF(N312="sníž. přenesená",J312,0)</f>
        <v>0</v>
      </c>
      <c r="BI312" s="244">
        <f>IF(N312="nulová",J312,0)</f>
        <v>0</v>
      </c>
      <c r="BJ312" s="14" t="s">
        <v>83</v>
      </c>
      <c r="BK312" s="244">
        <f>ROUND(I312*H312,2)</f>
        <v>0</v>
      </c>
      <c r="BL312" s="14" t="s">
        <v>220</v>
      </c>
      <c r="BM312" s="243" t="s">
        <v>743</v>
      </c>
    </row>
    <row r="313" s="2" customFormat="1" ht="16.5" customHeight="1">
      <c r="A313" s="35"/>
      <c r="B313" s="36"/>
      <c r="C313" s="245" t="s">
        <v>744</v>
      </c>
      <c r="D313" s="245" t="s">
        <v>164</v>
      </c>
      <c r="E313" s="246" t="s">
        <v>745</v>
      </c>
      <c r="F313" s="247" t="s">
        <v>746</v>
      </c>
      <c r="G313" s="248" t="s">
        <v>173</v>
      </c>
      <c r="H313" s="249">
        <v>8</v>
      </c>
      <c r="I313" s="250"/>
      <c r="J313" s="251">
        <f>ROUND(I313*H313,2)</f>
        <v>0</v>
      </c>
      <c r="K313" s="252"/>
      <c r="L313" s="253"/>
      <c r="M313" s="254" t="s">
        <v>1</v>
      </c>
      <c r="N313" s="255" t="s">
        <v>40</v>
      </c>
      <c r="O313" s="88"/>
      <c r="P313" s="241">
        <f>O313*H313</f>
        <v>0</v>
      </c>
      <c r="Q313" s="241">
        <v>0.0022000000000000001</v>
      </c>
      <c r="R313" s="241">
        <f>Q313*H313</f>
        <v>0.017600000000000001</v>
      </c>
      <c r="S313" s="241">
        <v>0</v>
      </c>
      <c r="T313" s="242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43" t="s">
        <v>286</v>
      </c>
      <c r="AT313" s="243" t="s">
        <v>164</v>
      </c>
      <c r="AU313" s="243" t="s">
        <v>85</v>
      </c>
      <c r="AY313" s="14" t="s">
        <v>152</v>
      </c>
      <c r="BE313" s="244">
        <f>IF(N313="základní",J313,0)</f>
        <v>0</v>
      </c>
      <c r="BF313" s="244">
        <f>IF(N313="snížená",J313,0)</f>
        <v>0</v>
      </c>
      <c r="BG313" s="244">
        <f>IF(N313="zákl. přenesená",J313,0)</f>
        <v>0</v>
      </c>
      <c r="BH313" s="244">
        <f>IF(N313="sníž. přenesená",J313,0)</f>
        <v>0</v>
      </c>
      <c r="BI313" s="244">
        <f>IF(N313="nulová",J313,0)</f>
        <v>0</v>
      </c>
      <c r="BJ313" s="14" t="s">
        <v>83</v>
      </c>
      <c r="BK313" s="244">
        <f>ROUND(I313*H313,2)</f>
        <v>0</v>
      </c>
      <c r="BL313" s="14" t="s">
        <v>220</v>
      </c>
      <c r="BM313" s="243" t="s">
        <v>747</v>
      </c>
    </row>
    <row r="314" s="2" customFormat="1" ht="24.15" customHeight="1">
      <c r="A314" s="35"/>
      <c r="B314" s="36"/>
      <c r="C314" s="231" t="s">
        <v>748</v>
      </c>
      <c r="D314" s="231" t="s">
        <v>154</v>
      </c>
      <c r="E314" s="232" t="s">
        <v>749</v>
      </c>
      <c r="F314" s="233" t="s">
        <v>750</v>
      </c>
      <c r="G314" s="234" t="s">
        <v>173</v>
      </c>
      <c r="H314" s="235">
        <v>2</v>
      </c>
      <c r="I314" s="236"/>
      <c r="J314" s="237">
        <f>ROUND(I314*H314,2)</f>
        <v>0</v>
      </c>
      <c r="K314" s="238"/>
      <c r="L314" s="41"/>
      <c r="M314" s="239" t="s">
        <v>1</v>
      </c>
      <c r="N314" s="240" t="s">
        <v>40</v>
      </c>
      <c r="O314" s="88"/>
      <c r="P314" s="241">
        <f>O314*H314</f>
        <v>0</v>
      </c>
      <c r="Q314" s="241">
        <v>0</v>
      </c>
      <c r="R314" s="241">
        <f>Q314*H314</f>
        <v>0</v>
      </c>
      <c r="S314" s="241">
        <v>0.024</v>
      </c>
      <c r="T314" s="242">
        <f>S314*H314</f>
        <v>0.048000000000000001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43" t="s">
        <v>220</v>
      </c>
      <c r="AT314" s="243" t="s">
        <v>154</v>
      </c>
      <c r="AU314" s="243" t="s">
        <v>85</v>
      </c>
      <c r="AY314" s="14" t="s">
        <v>152</v>
      </c>
      <c r="BE314" s="244">
        <f>IF(N314="základní",J314,0)</f>
        <v>0</v>
      </c>
      <c r="BF314" s="244">
        <f>IF(N314="snížená",J314,0)</f>
        <v>0</v>
      </c>
      <c r="BG314" s="244">
        <f>IF(N314="zákl. přenesená",J314,0)</f>
        <v>0</v>
      </c>
      <c r="BH314" s="244">
        <f>IF(N314="sníž. přenesená",J314,0)</f>
        <v>0</v>
      </c>
      <c r="BI314" s="244">
        <f>IF(N314="nulová",J314,0)</f>
        <v>0</v>
      </c>
      <c r="BJ314" s="14" t="s">
        <v>83</v>
      </c>
      <c r="BK314" s="244">
        <f>ROUND(I314*H314,2)</f>
        <v>0</v>
      </c>
      <c r="BL314" s="14" t="s">
        <v>220</v>
      </c>
      <c r="BM314" s="243" t="s">
        <v>751</v>
      </c>
    </row>
    <row r="315" s="2" customFormat="1" ht="24.15" customHeight="1">
      <c r="A315" s="35"/>
      <c r="B315" s="36"/>
      <c r="C315" s="231" t="s">
        <v>752</v>
      </c>
      <c r="D315" s="231" t="s">
        <v>154</v>
      </c>
      <c r="E315" s="232" t="s">
        <v>753</v>
      </c>
      <c r="F315" s="233" t="s">
        <v>754</v>
      </c>
      <c r="G315" s="234" t="s">
        <v>211</v>
      </c>
      <c r="H315" s="235">
        <v>0.69999999999999996</v>
      </c>
      <c r="I315" s="236"/>
      <c r="J315" s="237">
        <f>ROUND(I315*H315,2)</f>
        <v>0</v>
      </c>
      <c r="K315" s="238"/>
      <c r="L315" s="41"/>
      <c r="M315" s="239" t="s">
        <v>1</v>
      </c>
      <c r="N315" s="240" t="s">
        <v>40</v>
      </c>
      <c r="O315" s="88"/>
      <c r="P315" s="241">
        <f>O315*H315</f>
        <v>0</v>
      </c>
      <c r="Q315" s="241">
        <v>0</v>
      </c>
      <c r="R315" s="241">
        <f>Q315*H315</f>
        <v>0</v>
      </c>
      <c r="S315" s="241">
        <v>0</v>
      </c>
      <c r="T315" s="242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43" t="s">
        <v>220</v>
      </c>
      <c r="AT315" s="243" t="s">
        <v>154</v>
      </c>
      <c r="AU315" s="243" t="s">
        <v>85</v>
      </c>
      <c r="AY315" s="14" t="s">
        <v>152</v>
      </c>
      <c r="BE315" s="244">
        <f>IF(N315="základní",J315,0)</f>
        <v>0</v>
      </c>
      <c r="BF315" s="244">
        <f>IF(N315="snížená",J315,0)</f>
        <v>0</v>
      </c>
      <c r="BG315" s="244">
        <f>IF(N315="zákl. přenesená",J315,0)</f>
        <v>0</v>
      </c>
      <c r="BH315" s="244">
        <f>IF(N315="sníž. přenesená",J315,0)</f>
        <v>0</v>
      </c>
      <c r="BI315" s="244">
        <f>IF(N315="nulová",J315,0)</f>
        <v>0</v>
      </c>
      <c r="BJ315" s="14" t="s">
        <v>83</v>
      </c>
      <c r="BK315" s="244">
        <f>ROUND(I315*H315,2)</f>
        <v>0</v>
      </c>
      <c r="BL315" s="14" t="s">
        <v>220</v>
      </c>
      <c r="BM315" s="243" t="s">
        <v>755</v>
      </c>
    </row>
    <row r="316" s="2" customFormat="1" ht="24.15" customHeight="1">
      <c r="A316" s="35"/>
      <c r="B316" s="36"/>
      <c r="C316" s="245" t="s">
        <v>756</v>
      </c>
      <c r="D316" s="245" t="s">
        <v>164</v>
      </c>
      <c r="E316" s="246" t="s">
        <v>757</v>
      </c>
      <c r="F316" s="247" t="s">
        <v>758</v>
      </c>
      <c r="G316" s="248" t="s">
        <v>211</v>
      </c>
      <c r="H316" s="249">
        <v>0.69999999999999996</v>
      </c>
      <c r="I316" s="250"/>
      <c r="J316" s="251">
        <f>ROUND(I316*H316,2)</f>
        <v>0</v>
      </c>
      <c r="K316" s="252"/>
      <c r="L316" s="253"/>
      <c r="M316" s="254" t="s">
        <v>1</v>
      </c>
      <c r="N316" s="255" t="s">
        <v>40</v>
      </c>
      <c r="O316" s="88"/>
      <c r="P316" s="241">
        <f>O316*H316</f>
        <v>0</v>
      </c>
      <c r="Q316" s="241">
        <v>0.0040000000000000001</v>
      </c>
      <c r="R316" s="241">
        <f>Q316*H316</f>
        <v>0.0028</v>
      </c>
      <c r="S316" s="241">
        <v>0</v>
      </c>
      <c r="T316" s="242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43" t="s">
        <v>286</v>
      </c>
      <c r="AT316" s="243" t="s">
        <v>164</v>
      </c>
      <c r="AU316" s="243" t="s">
        <v>85</v>
      </c>
      <c r="AY316" s="14" t="s">
        <v>152</v>
      </c>
      <c r="BE316" s="244">
        <f>IF(N316="základní",J316,0)</f>
        <v>0</v>
      </c>
      <c r="BF316" s="244">
        <f>IF(N316="snížená",J316,0)</f>
        <v>0</v>
      </c>
      <c r="BG316" s="244">
        <f>IF(N316="zákl. přenesená",J316,0)</f>
        <v>0</v>
      </c>
      <c r="BH316" s="244">
        <f>IF(N316="sníž. přenesená",J316,0)</f>
        <v>0</v>
      </c>
      <c r="BI316" s="244">
        <f>IF(N316="nulová",J316,0)</f>
        <v>0</v>
      </c>
      <c r="BJ316" s="14" t="s">
        <v>83</v>
      </c>
      <c r="BK316" s="244">
        <f>ROUND(I316*H316,2)</f>
        <v>0</v>
      </c>
      <c r="BL316" s="14" t="s">
        <v>220</v>
      </c>
      <c r="BM316" s="243" t="s">
        <v>759</v>
      </c>
    </row>
    <row r="317" s="2" customFormat="1" ht="24.15" customHeight="1">
      <c r="A317" s="35"/>
      <c r="B317" s="36"/>
      <c r="C317" s="231" t="s">
        <v>760</v>
      </c>
      <c r="D317" s="231" t="s">
        <v>154</v>
      </c>
      <c r="E317" s="232" t="s">
        <v>761</v>
      </c>
      <c r="F317" s="233" t="s">
        <v>762</v>
      </c>
      <c r="G317" s="234" t="s">
        <v>211</v>
      </c>
      <c r="H317" s="235">
        <v>1.2</v>
      </c>
      <c r="I317" s="236"/>
      <c r="J317" s="237">
        <f>ROUND(I317*H317,2)</f>
        <v>0</v>
      </c>
      <c r="K317" s="238"/>
      <c r="L317" s="41"/>
      <c r="M317" s="239" t="s">
        <v>1</v>
      </c>
      <c r="N317" s="240" t="s">
        <v>40</v>
      </c>
      <c r="O317" s="88"/>
      <c r="P317" s="241">
        <f>O317*H317</f>
        <v>0</v>
      </c>
      <c r="Q317" s="241">
        <v>0</v>
      </c>
      <c r="R317" s="241">
        <f>Q317*H317</f>
        <v>0</v>
      </c>
      <c r="S317" s="241">
        <v>0</v>
      </c>
      <c r="T317" s="242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43" t="s">
        <v>220</v>
      </c>
      <c r="AT317" s="243" t="s">
        <v>154</v>
      </c>
      <c r="AU317" s="243" t="s">
        <v>85</v>
      </c>
      <c r="AY317" s="14" t="s">
        <v>152</v>
      </c>
      <c r="BE317" s="244">
        <f>IF(N317="základní",J317,0)</f>
        <v>0</v>
      </c>
      <c r="BF317" s="244">
        <f>IF(N317="snížená",J317,0)</f>
        <v>0</v>
      </c>
      <c r="BG317" s="244">
        <f>IF(N317="zákl. přenesená",J317,0)</f>
        <v>0</v>
      </c>
      <c r="BH317" s="244">
        <f>IF(N317="sníž. přenesená",J317,0)</f>
        <v>0</v>
      </c>
      <c r="BI317" s="244">
        <f>IF(N317="nulová",J317,0)</f>
        <v>0</v>
      </c>
      <c r="BJ317" s="14" t="s">
        <v>83</v>
      </c>
      <c r="BK317" s="244">
        <f>ROUND(I317*H317,2)</f>
        <v>0</v>
      </c>
      <c r="BL317" s="14" t="s">
        <v>220</v>
      </c>
      <c r="BM317" s="243" t="s">
        <v>763</v>
      </c>
    </row>
    <row r="318" s="2" customFormat="1" ht="24.15" customHeight="1">
      <c r="A318" s="35"/>
      <c r="B318" s="36"/>
      <c r="C318" s="245" t="s">
        <v>764</v>
      </c>
      <c r="D318" s="245" t="s">
        <v>164</v>
      </c>
      <c r="E318" s="246" t="s">
        <v>765</v>
      </c>
      <c r="F318" s="247" t="s">
        <v>766</v>
      </c>
      <c r="G318" s="248" t="s">
        <v>211</v>
      </c>
      <c r="H318" s="249">
        <v>1.2</v>
      </c>
      <c r="I318" s="250"/>
      <c r="J318" s="251">
        <f>ROUND(I318*H318,2)</f>
        <v>0</v>
      </c>
      <c r="K318" s="252"/>
      <c r="L318" s="253"/>
      <c r="M318" s="254" t="s">
        <v>1</v>
      </c>
      <c r="N318" s="255" t="s">
        <v>40</v>
      </c>
      <c r="O318" s="88"/>
      <c r="P318" s="241">
        <f>O318*H318</f>
        <v>0</v>
      </c>
      <c r="Q318" s="241">
        <v>0.0080000000000000002</v>
      </c>
      <c r="R318" s="241">
        <f>Q318*H318</f>
        <v>0.0095999999999999992</v>
      </c>
      <c r="S318" s="241">
        <v>0</v>
      </c>
      <c r="T318" s="242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43" t="s">
        <v>286</v>
      </c>
      <c r="AT318" s="243" t="s">
        <v>164</v>
      </c>
      <c r="AU318" s="243" t="s">
        <v>85</v>
      </c>
      <c r="AY318" s="14" t="s">
        <v>152</v>
      </c>
      <c r="BE318" s="244">
        <f>IF(N318="základní",J318,0)</f>
        <v>0</v>
      </c>
      <c r="BF318" s="244">
        <f>IF(N318="snížená",J318,0)</f>
        <v>0</v>
      </c>
      <c r="BG318" s="244">
        <f>IF(N318="zákl. přenesená",J318,0)</f>
        <v>0</v>
      </c>
      <c r="BH318" s="244">
        <f>IF(N318="sníž. přenesená",J318,0)</f>
        <v>0</v>
      </c>
      <c r="BI318" s="244">
        <f>IF(N318="nulová",J318,0)</f>
        <v>0</v>
      </c>
      <c r="BJ318" s="14" t="s">
        <v>83</v>
      </c>
      <c r="BK318" s="244">
        <f>ROUND(I318*H318,2)</f>
        <v>0</v>
      </c>
      <c r="BL318" s="14" t="s">
        <v>220</v>
      </c>
      <c r="BM318" s="243" t="s">
        <v>767</v>
      </c>
    </row>
    <row r="319" s="2" customFormat="1" ht="24.15" customHeight="1">
      <c r="A319" s="35"/>
      <c r="B319" s="36"/>
      <c r="C319" s="231" t="s">
        <v>768</v>
      </c>
      <c r="D319" s="231" t="s">
        <v>154</v>
      </c>
      <c r="E319" s="232" t="s">
        <v>769</v>
      </c>
      <c r="F319" s="233" t="s">
        <v>770</v>
      </c>
      <c r="G319" s="234" t="s">
        <v>173</v>
      </c>
      <c r="H319" s="235">
        <v>1</v>
      </c>
      <c r="I319" s="236"/>
      <c r="J319" s="237">
        <f>ROUND(I319*H319,2)</f>
        <v>0</v>
      </c>
      <c r="K319" s="238"/>
      <c r="L319" s="41"/>
      <c r="M319" s="239" t="s">
        <v>1</v>
      </c>
      <c r="N319" s="240" t="s">
        <v>40</v>
      </c>
      <c r="O319" s="88"/>
      <c r="P319" s="241">
        <f>O319*H319</f>
        <v>0</v>
      </c>
      <c r="Q319" s="241">
        <v>0</v>
      </c>
      <c r="R319" s="241">
        <f>Q319*H319</f>
        <v>0</v>
      </c>
      <c r="S319" s="241">
        <v>0.17399999999999999</v>
      </c>
      <c r="T319" s="242">
        <f>S319*H319</f>
        <v>0.17399999999999999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43" t="s">
        <v>220</v>
      </c>
      <c r="AT319" s="243" t="s">
        <v>154</v>
      </c>
      <c r="AU319" s="243" t="s">
        <v>85</v>
      </c>
      <c r="AY319" s="14" t="s">
        <v>152</v>
      </c>
      <c r="BE319" s="244">
        <f>IF(N319="základní",J319,0)</f>
        <v>0</v>
      </c>
      <c r="BF319" s="244">
        <f>IF(N319="snížená",J319,0)</f>
        <v>0</v>
      </c>
      <c r="BG319" s="244">
        <f>IF(N319="zákl. přenesená",J319,0)</f>
        <v>0</v>
      </c>
      <c r="BH319" s="244">
        <f>IF(N319="sníž. přenesená",J319,0)</f>
        <v>0</v>
      </c>
      <c r="BI319" s="244">
        <f>IF(N319="nulová",J319,0)</f>
        <v>0</v>
      </c>
      <c r="BJ319" s="14" t="s">
        <v>83</v>
      </c>
      <c r="BK319" s="244">
        <f>ROUND(I319*H319,2)</f>
        <v>0</v>
      </c>
      <c r="BL319" s="14" t="s">
        <v>220</v>
      </c>
      <c r="BM319" s="243" t="s">
        <v>771</v>
      </c>
    </row>
    <row r="320" s="2" customFormat="1" ht="24.15" customHeight="1">
      <c r="A320" s="35"/>
      <c r="B320" s="36"/>
      <c r="C320" s="231" t="s">
        <v>772</v>
      </c>
      <c r="D320" s="231" t="s">
        <v>154</v>
      </c>
      <c r="E320" s="232" t="s">
        <v>773</v>
      </c>
      <c r="F320" s="233" t="s">
        <v>774</v>
      </c>
      <c r="G320" s="234" t="s">
        <v>167</v>
      </c>
      <c r="H320" s="235">
        <v>0.185</v>
      </c>
      <c r="I320" s="236"/>
      <c r="J320" s="237">
        <f>ROUND(I320*H320,2)</f>
        <v>0</v>
      </c>
      <c r="K320" s="238"/>
      <c r="L320" s="41"/>
      <c r="M320" s="239" t="s">
        <v>1</v>
      </c>
      <c r="N320" s="240" t="s">
        <v>40</v>
      </c>
      <c r="O320" s="88"/>
      <c r="P320" s="241">
        <f>O320*H320</f>
        <v>0</v>
      </c>
      <c r="Q320" s="241">
        <v>0</v>
      </c>
      <c r="R320" s="241">
        <f>Q320*H320</f>
        <v>0</v>
      </c>
      <c r="S320" s="241">
        <v>0</v>
      </c>
      <c r="T320" s="242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43" t="s">
        <v>220</v>
      </c>
      <c r="AT320" s="243" t="s">
        <v>154</v>
      </c>
      <c r="AU320" s="243" t="s">
        <v>85</v>
      </c>
      <c r="AY320" s="14" t="s">
        <v>152</v>
      </c>
      <c r="BE320" s="244">
        <f>IF(N320="základní",J320,0)</f>
        <v>0</v>
      </c>
      <c r="BF320" s="244">
        <f>IF(N320="snížená",J320,0)</f>
        <v>0</v>
      </c>
      <c r="BG320" s="244">
        <f>IF(N320="zákl. přenesená",J320,0)</f>
        <v>0</v>
      </c>
      <c r="BH320" s="244">
        <f>IF(N320="sníž. přenesená",J320,0)</f>
        <v>0</v>
      </c>
      <c r="BI320" s="244">
        <f>IF(N320="nulová",J320,0)</f>
        <v>0</v>
      </c>
      <c r="BJ320" s="14" t="s">
        <v>83</v>
      </c>
      <c r="BK320" s="244">
        <f>ROUND(I320*H320,2)</f>
        <v>0</v>
      </c>
      <c r="BL320" s="14" t="s">
        <v>220</v>
      </c>
      <c r="BM320" s="243" t="s">
        <v>775</v>
      </c>
    </row>
    <row r="321" s="2" customFormat="1" ht="24.15" customHeight="1">
      <c r="A321" s="35"/>
      <c r="B321" s="36"/>
      <c r="C321" s="231" t="s">
        <v>776</v>
      </c>
      <c r="D321" s="231" t="s">
        <v>154</v>
      </c>
      <c r="E321" s="232" t="s">
        <v>777</v>
      </c>
      <c r="F321" s="233" t="s">
        <v>778</v>
      </c>
      <c r="G321" s="234" t="s">
        <v>167</v>
      </c>
      <c r="H321" s="235">
        <v>0.185</v>
      </c>
      <c r="I321" s="236"/>
      <c r="J321" s="237">
        <f>ROUND(I321*H321,2)</f>
        <v>0</v>
      </c>
      <c r="K321" s="238"/>
      <c r="L321" s="41"/>
      <c r="M321" s="239" t="s">
        <v>1</v>
      </c>
      <c r="N321" s="240" t="s">
        <v>40</v>
      </c>
      <c r="O321" s="88"/>
      <c r="P321" s="241">
        <f>O321*H321</f>
        <v>0</v>
      </c>
      <c r="Q321" s="241">
        <v>0</v>
      </c>
      <c r="R321" s="241">
        <f>Q321*H321</f>
        <v>0</v>
      </c>
      <c r="S321" s="241">
        <v>0</v>
      </c>
      <c r="T321" s="242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43" t="s">
        <v>220</v>
      </c>
      <c r="AT321" s="243" t="s">
        <v>154</v>
      </c>
      <c r="AU321" s="243" t="s">
        <v>85</v>
      </c>
      <c r="AY321" s="14" t="s">
        <v>152</v>
      </c>
      <c r="BE321" s="244">
        <f>IF(N321="základní",J321,0)</f>
        <v>0</v>
      </c>
      <c r="BF321" s="244">
        <f>IF(N321="snížená",J321,0)</f>
        <v>0</v>
      </c>
      <c r="BG321" s="244">
        <f>IF(N321="zákl. přenesená",J321,0)</f>
        <v>0</v>
      </c>
      <c r="BH321" s="244">
        <f>IF(N321="sníž. přenesená",J321,0)</f>
        <v>0</v>
      </c>
      <c r="BI321" s="244">
        <f>IF(N321="nulová",J321,0)</f>
        <v>0</v>
      </c>
      <c r="BJ321" s="14" t="s">
        <v>83</v>
      </c>
      <c r="BK321" s="244">
        <f>ROUND(I321*H321,2)</f>
        <v>0</v>
      </c>
      <c r="BL321" s="14" t="s">
        <v>220</v>
      </c>
      <c r="BM321" s="243" t="s">
        <v>779</v>
      </c>
    </row>
    <row r="322" s="2" customFormat="1" ht="24.15" customHeight="1">
      <c r="A322" s="35"/>
      <c r="B322" s="36"/>
      <c r="C322" s="231" t="s">
        <v>780</v>
      </c>
      <c r="D322" s="231" t="s">
        <v>154</v>
      </c>
      <c r="E322" s="232" t="s">
        <v>781</v>
      </c>
      <c r="F322" s="233" t="s">
        <v>782</v>
      </c>
      <c r="G322" s="234" t="s">
        <v>167</v>
      </c>
      <c r="H322" s="235">
        <v>0.185</v>
      </c>
      <c r="I322" s="236"/>
      <c r="J322" s="237">
        <f>ROUND(I322*H322,2)</f>
        <v>0</v>
      </c>
      <c r="K322" s="238"/>
      <c r="L322" s="41"/>
      <c r="M322" s="239" t="s">
        <v>1</v>
      </c>
      <c r="N322" s="240" t="s">
        <v>40</v>
      </c>
      <c r="O322" s="88"/>
      <c r="P322" s="241">
        <f>O322*H322</f>
        <v>0</v>
      </c>
      <c r="Q322" s="241">
        <v>0</v>
      </c>
      <c r="R322" s="241">
        <f>Q322*H322</f>
        <v>0</v>
      </c>
      <c r="S322" s="241">
        <v>0</v>
      </c>
      <c r="T322" s="242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43" t="s">
        <v>220</v>
      </c>
      <c r="AT322" s="243" t="s">
        <v>154</v>
      </c>
      <c r="AU322" s="243" t="s">
        <v>85</v>
      </c>
      <c r="AY322" s="14" t="s">
        <v>152</v>
      </c>
      <c r="BE322" s="244">
        <f>IF(N322="základní",J322,0)</f>
        <v>0</v>
      </c>
      <c r="BF322" s="244">
        <f>IF(N322="snížená",J322,0)</f>
        <v>0</v>
      </c>
      <c r="BG322" s="244">
        <f>IF(N322="zákl. přenesená",J322,0)</f>
        <v>0</v>
      </c>
      <c r="BH322" s="244">
        <f>IF(N322="sníž. přenesená",J322,0)</f>
        <v>0</v>
      </c>
      <c r="BI322" s="244">
        <f>IF(N322="nulová",J322,0)</f>
        <v>0</v>
      </c>
      <c r="BJ322" s="14" t="s">
        <v>83</v>
      </c>
      <c r="BK322" s="244">
        <f>ROUND(I322*H322,2)</f>
        <v>0</v>
      </c>
      <c r="BL322" s="14" t="s">
        <v>220</v>
      </c>
      <c r="BM322" s="243" t="s">
        <v>783</v>
      </c>
    </row>
    <row r="323" s="12" customFormat="1" ht="22.8" customHeight="1">
      <c r="A323" s="12"/>
      <c r="B323" s="215"/>
      <c r="C323" s="216"/>
      <c r="D323" s="217" t="s">
        <v>74</v>
      </c>
      <c r="E323" s="229" t="s">
        <v>784</v>
      </c>
      <c r="F323" s="229" t="s">
        <v>785</v>
      </c>
      <c r="G323" s="216"/>
      <c r="H323" s="216"/>
      <c r="I323" s="219"/>
      <c r="J323" s="230">
        <f>BK323</f>
        <v>0</v>
      </c>
      <c r="K323" s="216"/>
      <c r="L323" s="221"/>
      <c r="M323" s="222"/>
      <c r="N323" s="223"/>
      <c r="O323" s="223"/>
      <c r="P323" s="224">
        <f>SUM(P324:P325)</f>
        <v>0</v>
      </c>
      <c r="Q323" s="223"/>
      <c r="R323" s="224">
        <f>SUM(R324:R325)</f>
        <v>0.00035</v>
      </c>
      <c r="S323" s="223"/>
      <c r="T323" s="225">
        <f>SUM(T324:T325)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26" t="s">
        <v>85</v>
      </c>
      <c r="AT323" s="227" t="s">
        <v>74</v>
      </c>
      <c r="AU323" s="227" t="s">
        <v>83</v>
      </c>
      <c r="AY323" s="226" t="s">
        <v>152</v>
      </c>
      <c r="BK323" s="228">
        <f>SUM(BK324:BK325)</f>
        <v>0</v>
      </c>
    </row>
    <row r="324" s="2" customFormat="1" ht="24.15" customHeight="1">
      <c r="A324" s="35"/>
      <c r="B324" s="36"/>
      <c r="C324" s="231" t="s">
        <v>786</v>
      </c>
      <c r="D324" s="231" t="s">
        <v>154</v>
      </c>
      <c r="E324" s="232" t="s">
        <v>787</v>
      </c>
      <c r="F324" s="233" t="s">
        <v>788</v>
      </c>
      <c r="G324" s="234" t="s">
        <v>173</v>
      </c>
      <c r="H324" s="235">
        <v>1</v>
      </c>
      <c r="I324" s="236"/>
      <c r="J324" s="237">
        <f>ROUND(I324*H324,2)</f>
        <v>0</v>
      </c>
      <c r="K324" s="238"/>
      <c r="L324" s="41"/>
      <c r="M324" s="239" t="s">
        <v>1</v>
      </c>
      <c r="N324" s="240" t="s">
        <v>40</v>
      </c>
      <c r="O324" s="88"/>
      <c r="P324" s="241">
        <f>O324*H324</f>
        <v>0</v>
      </c>
      <c r="Q324" s="241">
        <v>0</v>
      </c>
      <c r="R324" s="241">
        <f>Q324*H324</f>
        <v>0</v>
      </c>
      <c r="S324" s="241">
        <v>0</v>
      </c>
      <c r="T324" s="242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43" t="s">
        <v>220</v>
      </c>
      <c r="AT324" s="243" t="s">
        <v>154</v>
      </c>
      <c r="AU324" s="243" t="s">
        <v>85</v>
      </c>
      <c r="AY324" s="14" t="s">
        <v>152</v>
      </c>
      <c r="BE324" s="244">
        <f>IF(N324="základní",J324,0)</f>
        <v>0</v>
      </c>
      <c r="BF324" s="244">
        <f>IF(N324="snížená",J324,0)</f>
        <v>0</v>
      </c>
      <c r="BG324" s="244">
        <f>IF(N324="zákl. přenesená",J324,0)</f>
        <v>0</v>
      </c>
      <c r="BH324" s="244">
        <f>IF(N324="sníž. přenesená",J324,0)</f>
        <v>0</v>
      </c>
      <c r="BI324" s="244">
        <f>IF(N324="nulová",J324,0)</f>
        <v>0</v>
      </c>
      <c r="BJ324" s="14" t="s">
        <v>83</v>
      </c>
      <c r="BK324" s="244">
        <f>ROUND(I324*H324,2)</f>
        <v>0</v>
      </c>
      <c r="BL324" s="14" t="s">
        <v>220</v>
      </c>
      <c r="BM324" s="243" t="s">
        <v>789</v>
      </c>
    </row>
    <row r="325" s="2" customFormat="1" ht="16.5" customHeight="1">
      <c r="A325" s="35"/>
      <c r="B325" s="36"/>
      <c r="C325" s="245" t="s">
        <v>790</v>
      </c>
      <c r="D325" s="245" t="s">
        <v>164</v>
      </c>
      <c r="E325" s="246" t="s">
        <v>791</v>
      </c>
      <c r="F325" s="247" t="s">
        <v>792</v>
      </c>
      <c r="G325" s="248" t="s">
        <v>173</v>
      </c>
      <c r="H325" s="249">
        <v>1</v>
      </c>
      <c r="I325" s="250"/>
      <c r="J325" s="251">
        <f>ROUND(I325*H325,2)</f>
        <v>0</v>
      </c>
      <c r="K325" s="252"/>
      <c r="L325" s="253"/>
      <c r="M325" s="254" t="s">
        <v>1</v>
      </c>
      <c r="N325" s="255" t="s">
        <v>40</v>
      </c>
      <c r="O325" s="88"/>
      <c r="P325" s="241">
        <f>O325*H325</f>
        <v>0</v>
      </c>
      <c r="Q325" s="241">
        <v>0.00035</v>
      </c>
      <c r="R325" s="241">
        <f>Q325*H325</f>
        <v>0.00035</v>
      </c>
      <c r="S325" s="241">
        <v>0</v>
      </c>
      <c r="T325" s="242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43" t="s">
        <v>286</v>
      </c>
      <c r="AT325" s="243" t="s">
        <v>164</v>
      </c>
      <c r="AU325" s="243" t="s">
        <v>85</v>
      </c>
      <c r="AY325" s="14" t="s">
        <v>152</v>
      </c>
      <c r="BE325" s="244">
        <f>IF(N325="základní",J325,0)</f>
        <v>0</v>
      </c>
      <c r="BF325" s="244">
        <f>IF(N325="snížená",J325,0)</f>
        <v>0</v>
      </c>
      <c r="BG325" s="244">
        <f>IF(N325="zákl. přenesená",J325,0)</f>
        <v>0</v>
      </c>
      <c r="BH325" s="244">
        <f>IF(N325="sníž. přenesená",J325,0)</f>
        <v>0</v>
      </c>
      <c r="BI325" s="244">
        <f>IF(N325="nulová",J325,0)</f>
        <v>0</v>
      </c>
      <c r="BJ325" s="14" t="s">
        <v>83</v>
      </c>
      <c r="BK325" s="244">
        <f>ROUND(I325*H325,2)</f>
        <v>0</v>
      </c>
      <c r="BL325" s="14" t="s">
        <v>220</v>
      </c>
      <c r="BM325" s="243" t="s">
        <v>793</v>
      </c>
    </row>
    <row r="326" s="12" customFormat="1" ht="22.8" customHeight="1">
      <c r="A326" s="12"/>
      <c r="B326" s="215"/>
      <c r="C326" s="216"/>
      <c r="D326" s="217" t="s">
        <v>74</v>
      </c>
      <c r="E326" s="229" t="s">
        <v>794</v>
      </c>
      <c r="F326" s="229" t="s">
        <v>795</v>
      </c>
      <c r="G326" s="216"/>
      <c r="H326" s="216"/>
      <c r="I326" s="219"/>
      <c r="J326" s="230">
        <f>BK326</f>
        <v>0</v>
      </c>
      <c r="K326" s="216"/>
      <c r="L326" s="221"/>
      <c r="M326" s="222"/>
      <c r="N326" s="223"/>
      <c r="O326" s="223"/>
      <c r="P326" s="224">
        <f>SUM(P327:P338)</f>
        <v>0</v>
      </c>
      <c r="Q326" s="223"/>
      <c r="R326" s="224">
        <f>SUM(R327:R338)</f>
        <v>0.4276047</v>
      </c>
      <c r="S326" s="223"/>
      <c r="T326" s="225">
        <f>SUM(T327:T338)</f>
        <v>0.54892199999999991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26" t="s">
        <v>85</v>
      </c>
      <c r="AT326" s="227" t="s">
        <v>74</v>
      </c>
      <c r="AU326" s="227" t="s">
        <v>83</v>
      </c>
      <c r="AY326" s="226" t="s">
        <v>152</v>
      </c>
      <c r="BK326" s="228">
        <f>SUM(BK327:BK338)</f>
        <v>0</v>
      </c>
    </row>
    <row r="327" s="2" customFormat="1" ht="16.5" customHeight="1">
      <c r="A327" s="35"/>
      <c r="B327" s="36"/>
      <c r="C327" s="231" t="s">
        <v>796</v>
      </c>
      <c r="D327" s="231" t="s">
        <v>154</v>
      </c>
      <c r="E327" s="232" t="s">
        <v>797</v>
      </c>
      <c r="F327" s="233" t="s">
        <v>798</v>
      </c>
      <c r="G327" s="234" t="s">
        <v>182</v>
      </c>
      <c r="H327" s="235">
        <v>10.25</v>
      </c>
      <c r="I327" s="236"/>
      <c r="J327" s="237">
        <f>ROUND(I327*H327,2)</f>
        <v>0</v>
      </c>
      <c r="K327" s="238"/>
      <c r="L327" s="41"/>
      <c r="M327" s="239" t="s">
        <v>1</v>
      </c>
      <c r="N327" s="240" t="s">
        <v>40</v>
      </c>
      <c r="O327" s="88"/>
      <c r="P327" s="241">
        <f>O327*H327</f>
        <v>0</v>
      </c>
      <c r="Q327" s="241">
        <v>0</v>
      </c>
      <c r="R327" s="241">
        <f>Q327*H327</f>
        <v>0</v>
      </c>
      <c r="S327" s="241">
        <v>0</v>
      </c>
      <c r="T327" s="242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43" t="s">
        <v>220</v>
      </c>
      <c r="AT327" s="243" t="s">
        <v>154</v>
      </c>
      <c r="AU327" s="243" t="s">
        <v>85</v>
      </c>
      <c r="AY327" s="14" t="s">
        <v>152</v>
      </c>
      <c r="BE327" s="244">
        <f>IF(N327="základní",J327,0)</f>
        <v>0</v>
      </c>
      <c r="BF327" s="244">
        <f>IF(N327="snížená",J327,0)</f>
        <v>0</v>
      </c>
      <c r="BG327" s="244">
        <f>IF(N327="zákl. přenesená",J327,0)</f>
        <v>0</v>
      </c>
      <c r="BH327" s="244">
        <f>IF(N327="sníž. přenesená",J327,0)</f>
        <v>0</v>
      </c>
      <c r="BI327" s="244">
        <f>IF(N327="nulová",J327,0)</f>
        <v>0</v>
      </c>
      <c r="BJ327" s="14" t="s">
        <v>83</v>
      </c>
      <c r="BK327" s="244">
        <f>ROUND(I327*H327,2)</f>
        <v>0</v>
      </c>
      <c r="BL327" s="14" t="s">
        <v>220</v>
      </c>
      <c r="BM327" s="243" t="s">
        <v>799</v>
      </c>
    </row>
    <row r="328" s="2" customFormat="1" ht="16.5" customHeight="1">
      <c r="A328" s="35"/>
      <c r="B328" s="36"/>
      <c r="C328" s="231" t="s">
        <v>800</v>
      </c>
      <c r="D328" s="231" t="s">
        <v>154</v>
      </c>
      <c r="E328" s="232" t="s">
        <v>801</v>
      </c>
      <c r="F328" s="233" t="s">
        <v>802</v>
      </c>
      <c r="G328" s="234" t="s">
        <v>182</v>
      </c>
      <c r="H328" s="235">
        <v>10.25</v>
      </c>
      <c r="I328" s="236"/>
      <c r="J328" s="237">
        <f>ROUND(I328*H328,2)</f>
        <v>0</v>
      </c>
      <c r="K328" s="238"/>
      <c r="L328" s="41"/>
      <c r="M328" s="239" t="s">
        <v>1</v>
      </c>
      <c r="N328" s="240" t="s">
        <v>40</v>
      </c>
      <c r="O328" s="88"/>
      <c r="P328" s="241">
        <f>O328*H328</f>
        <v>0</v>
      </c>
      <c r="Q328" s="241">
        <v>0.00029999999999999997</v>
      </c>
      <c r="R328" s="241">
        <f>Q328*H328</f>
        <v>0.0030749999999999996</v>
      </c>
      <c r="S328" s="241">
        <v>0</v>
      </c>
      <c r="T328" s="242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43" t="s">
        <v>220</v>
      </c>
      <c r="AT328" s="243" t="s">
        <v>154</v>
      </c>
      <c r="AU328" s="243" t="s">
        <v>85</v>
      </c>
      <c r="AY328" s="14" t="s">
        <v>152</v>
      </c>
      <c r="BE328" s="244">
        <f>IF(N328="základní",J328,0)</f>
        <v>0</v>
      </c>
      <c r="BF328" s="244">
        <f>IF(N328="snížená",J328,0)</f>
        <v>0</v>
      </c>
      <c r="BG328" s="244">
        <f>IF(N328="zákl. přenesená",J328,0)</f>
        <v>0</v>
      </c>
      <c r="BH328" s="244">
        <f>IF(N328="sníž. přenesená",J328,0)</f>
        <v>0</v>
      </c>
      <c r="BI328" s="244">
        <f>IF(N328="nulová",J328,0)</f>
        <v>0</v>
      </c>
      <c r="BJ328" s="14" t="s">
        <v>83</v>
      </c>
      <c r="BK328" s="244">
        <f>ROUND(I328*H328,2)</f>
        <v>0</v>
      </c>
      <c r="BL328" s="14" t="s">
        <v>220</v>
      </c>
      <c r="BM328" s="243" t="s">
        <v>803</v>
      </c>
    </row>
    <row r="329" s="2" customFormat="1" ht="24.15" customHeight="1">
      <c r="A329" s="35"/>
      <c r="B329" s="36"/>
      <c r="C329" s="231" t="s">
        <v>804</v>
      </c>
      <c r="D329" s="231" t="s">
        <v>154</v>
      </c>
      <c r="E329" s="232" t="s">
        <v>805</v>
      </c>
      <c r="F329" s="233" t="s">
        <v>806</v>
      </c>
      <c r="G329" s="234" t="s">
        <v>182</v>
      </c>
      <c r="H329" s="235">
        <v>10.25</v>
      </c>
      <c r="I329" s="236"/>
      <c r="J329" s="237">
        <f>ROUND(I329*H329,2)</f>
        <v>0</v>
      </c>
      <c r="K329" s="238"/>
      <c r="L329" s="41"/>
      <c r="M329" s="239" t="s">
        <v>1</v>
      </c>
      <c r="N329" s="240" t="s">
        <v>40</v>
      </c>
      <c r="O329" s="88"/>
      <c r="P329" s="241">
        <f>O329*H329</f>
        <v>0</v>
      </c>
      <c r="Q329" s="241">
        <v>0.0075799999999999999</v>
      </c>
      <c r="R329" s="241">
        <f>Q329*H329</f>
        <v>0.077695</v>
      </c>
      <c r="S329" s="241">
        <v>0</v>
      </c>
      <c r="T329" s="242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43" t="s">
        <v>220</v>
      </c>
      <c r="AT329" s="243" t="s">
        <v>154</v>
      </c>
      <c r="AU329" s="243" t="s">
        <v>85</v>
      </c>
      <c r="AY329" s="14" t="s">
        <v>152</v>
      </c>
      <c r="BE329" s="244">
        <f>IF(N329="základní",J329,0)</f>
        <v>0</v>
      </c>
      <c r="BF329" s="244">
        <f>IF(N329="snížená",J329,0)</f>
        <v>0</v>
      </c>
      <c r="BG329" s="244">
        <f>IF(N329="zákl. přenesená",J329,0)</f>
        <v>0</v>
      </c>
      <c r="BH329" s="244">
        <f>IF(N329="sníž. přenesená",J329,0)</f>
        <v>0</v>
      </c>
      <c r="BI329" s="244">
        <f>IF(N329="nulová",J329,0)</f>
        <v>0</v>
      </c>
      <c r="BJ329" s="14" t="s">
        <v>83</v>
      </c>
      <c r="BK329" s="244">
        <f>ROUND(I329*H329,2)</f>
        <v>0</v>
      </c>
      <c r="BL329" s="14" t="s">
        <v>220</v>
      </c>
      <c r="BM329" s="243" t="s">
        <v>807</v>
      </c>
    </row>
    <row r="330" s="2" customFormat="1" ht="33" customHeight="1">
      <c r="A330" s="35"/>
      <c r="B330" s="36"/>
      <c r="C330" s="231" t="s">
        <v>808</v>
      </c>
      <c r="D330" s="231" t="s">
        <v>154</v>
      </c>
      <c r="E330" s="232" t="s">
        <v>809</v>
      </c>
      <c r="F330" s="233" t="s">
        <v>810</v>
      </c>
      <c r="G330" s="234" t="s">
        <v>211</v>
      </c>
      <c r="H330" s="235">
        <v>14.99</v>
      </c>
      <c r="I330" s="236"/>
      <c r="J330" s="237">
        <f>ROUND(I330*H330,2)</f>
        <v>0</v>
      </c>
      <c r="K330" s="238"/>
      <c r="L330" s="41"/>
      <c r="M330" s="239" t="s">
        <v>1</v>
      </c>
      <c r="N330" s="240" t="s">
        <v>40</v>
      </c>
      <c r="O330" s="88"/>
      <c r="P330" s="241">
        <f>O330*H330</f>
        <v>0</v>
      </c>
      <c r="Q330" s="241">
        <v>0.00058</v>
      </c>
      <c r="R330" s="241">
        <f>Q330*H330</f>
        <v>0.0086942000000000009</v>
      </c>
      <c r="S330" s="241">
        <v>0</v>
      </c>
      <c r="T330" s="242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43" t="s">
        <v>220</v>
      </c>
      <c r="AT330" s="243" t="s">
        <v>154</v>
      </c>
      <c r="AU330" s="243" t="s">
        <v>85</v>
      </c>
      <c r="AY330" s="14" t="s">
        <v>152</v>
      </c>
      <c r="BE330" s="244">
        <f>IF(N330="základní",J330,0)</f>
        <v>0</v>
      </c>
      <c r="BF330" s="244">
        <f>IF(N330="snížená",J330,0)</f>
        <v>0</v>
      </c>
      <c r="BG330" s="244">
        <f>IF(N330="zákl. přenesená",J330,0)</f>
        <v>0</v>
      </c>
      <c r="BH330" s="244">
        <f>IF(N330="sníž. přenesená",J330,0)</f>
        <v>0</v>
      </c>
      <c r="BI330" s="244">
        <f>IF(N330="nulová",J330,0)</f>
        <v>0</v>
      </c>
      <c r="BJ330" s="14" t="s">
        <v>83</v>
      </c>
      <c r="BK330" s="244">
        <f>ROUND(I330*H330,2)</f>
        <v>0</v>
      </c>
      <c r="BL330" s="14" t="s">
        <v>220</v>
      </c>
      <c r="BM330" s="243" t="s">
        <v>811</v>
      </c>
    </row>
    <row r="331" s="2" customFormat="1" ht="33" customHeight="1">
      <c r="A331" s="35"/>
      <c r="B331" s="36"/>
      <c r="C331" s="245" t="s">
        <v>812</v>
      </c>
      <c r="D331" s="245" t="s">
        <v>164</v>
      </c>
      <c r="E331" s="246" t="s">
        <v>813</v>
      </c>
      <c r="F331" s="247" t="s">
        <v>814</v>
      </c>
      <c r="G331" s="248" t="s">
        <v>182</v>
      </c>
      <c r="H331" s="249">
        <v>1.649</v>
      </c>
      <c r="I331" s="250"/>
      <c r="J331" s="251">
        <f>ROUND(I331*H331,2)</f>
        <v>0</v>
      </c>
      <c r="K331" s="252"/>
      <c r="L331" s="253"/>
      <c r="M331" s="254" t="s">
        <v>1</v>
      </c>
      <c r="N331" s="255" t="s">
        <v>40</v>
      </c>
      <c r="O331" s="88"/>
      <c r="P331" s="241">
        <f>O331*H331</f>
        <v>0</v>
      </c>
      <c r="Q331" s="241">
        <v>0.021999999999999999</v>
      </c>
      <c r="R331" s="241">
        <f>Q331*H331</f>
        <v>0.036277999999999998</v>
      </c>
      <c r="S331" s="241">
        <v>0</v>
      </c>
      <c r="T331" s="242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43" t="s">
        <v>286</v>
      </c>
      <c r="AT331" s="243" t="s">
        <v>164</v>
      </c>
      <c r="AU331" s="243" t="s">
        <v>85</v>
      </c>
      <c r="AY331" s="14" t="s">
        <v>152</v>
      </c>
      <c r="BE331" s="244">
        <f>IF(N331="základní",J331,0)</f>
        <v>0</v>
      </c>
      <c r="BF331" s="244">
        <f>IF(N331="snížená",J331,0)</f>
        <v>0</v>
      </c>
      <c r="BG331" s="244">
        <f>IF(N331="zákl. přenesená",J331,0)</f>
        <v>0</v>
      </c>
      <c r="BH331" s="244">
        <f>IF(N331="sníž. přenesená",J331,0)</f>
        <v>0</v>
      </c>
      <c r="BI331" s="244">
        <f>IF(N331="nulová",J331,0)</f>
        <v>0</v>
      </c>
      <c r="BJ331" s="14" t="s">
        <v>83</v>
      </c>
      <c r="BK331" s="244">
        <f>ROUND(I331*H331,2)</f>
        <v>0</v>
      </c>
      <c r="BL331" s="14" t="s">
        <v>220</v>
      </c>
      <c r="BM331" s="243" t="s">
        <v>815</v>
      </c>
    </row>
    <row r="332" s="2" customFormat="1" ht="24.15" customHeight="1">
      <c r="A332" s="35"/>
      <c r="B332" s="36"/>
      <c r="C332" s="231" t="s">
        <v>816</v>
      </c>
      <c r="D332" s="231" t="s">
        <v>154</v>
      </c>
      <c r="E332" s="232" t="s">
        <v>817</v>
      </c>
      <c r="F332" s="233" t="s">
        <v>818</v>
      </c>
      <c r="G332" s="234" t="s">
        <v>182</v>
      </c>
      <c r="H332" s="235">
        <v>6.5999999999999996</v>
      </c>
      <c r="I332" s="236"/>
      <c r="J332" s="237">
        <f>ROUND(I332*H332,2)</f>
        <v>0</v>
      </c>
      <c r="K332" s="238"/>
      <c r="L332" s="41"/>
      <c r="M332" s="239" t="s">
        <v>1</v>
      </c>
      <c r="N332" s="240" t="s">
        <v>40</v>
      </c>
      <c r="O332" s="88"/>
      <c r="P332" s="241">
        <f>O332*H332</f>
        <v>0</v>
      </c>
      <c r="Q332" s="241">
        <v>0</v>
      </c>
      <c r="R332" s="241">
        <f>Q332*H332</f>
        <v>0</v>
      </c>
      <c r="S332" s="241">
        <v>0.083169999999999994</v>
      </c>
      <c r="T332" s="242">
        <f>S332*H332</f>
        <v>0.54892199999999991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43" t="s">
        <v>220</v>
      </c>
      <c r="AT332" s="243" t="s">
        <v>154</v>
      </c>
      <c r="AU332" s="243" t="s">
        <v>85</v>
      </c>
      <c r="AY332" s="14" t="s">
        <v>152</v>
      </c>
      <c r="BE332" s="244">
        <f>IF(N332="základní",J332,0)</f>
        <v>0</v>
      </c>
      <c r="BF332" s="244">
        <f>IF(N332="snížená",J332,0)</f>
        <v>0</v>
      </c>
      <c r="BG332" s="244">
        <f>IF(N332="zákl. přenesená",J332,0)</f>
        <v>0</v>
      </c>
      <c r="BH332" s="244">
        <f>IF(N332="sníž. přenesená",J332,0)</f>
        <v>0</v>
      </c>
      <c r="BI332" s="244">
        <f>IF(N332="nulová",J332,0)</f>
        <v>0</v>
      </c>
      <c r="BJ332" s="14" t="s">
        <v>83</v>
      </c>
      <c r="BK332" s="244">
        <f>ROUND(I332*H332,2)</f>
        <v>0</v>
      </c>
      <c r="BL332" s="14" t="s">
        <v>220</v>
      </c>
      <c r="BM332" s="243" t="s">
        <v>819</v>
      </c>
    </row>
    <row r="333" s="2" customFormat="1" ht="33" customHeight="1">
      <c r="A333" s="35"/>
      <c r="B333" s="36"/>
      <c r="C333" s="231" t="s">
        <v>820</v>
      </c>
      <c r="D333" s="231" t="s">
        <v>154</v>
      </c>
      <c r="E333" s="232" t="s">
        <v>821</v>
      </c>
      <c r="F333" s="233" t="s">
        <v>822</v>
      </c>
      <c r="G333" s="234" t="s">
        <v>182</v>
      </c>
      <c r="H333" s="235">
        <v>10.25</v>
      </c>
      <c r="I333" s="236"/>
      <c r="J333" s="237">
        <f>ROUND(I333*H333,2)</f>
        <v>0</v>
      </c>
      <c r="K333" s="238"/>
      <c r="L333" s="41"/>
      <c r="M333" s="239" t="s">
        <v>1</v>
      </c>
      <c r="N333" s="240" t="s">
        <v>40</v>
      </c>
      <c r="O333" s="88"/>
      <c r="P333" s="241">
        <f>O333*H333</f>
        <v>0</v>
      </c>
      <c r="Q333" s="241">
        <v>0.0051999999999999998</v>
      </c>
      <c r="R333" s="241">
        <f>Q333*H333</f>
        <v>0.0533</v>
      </c>
      <c r="S333" s="241">
        <v>0</v>
      </c>
      <c r="T333" s="242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43" t="s">
        <v>220</v>
      </c>
      <c r="AT333" s="243" t="s">
        <v>154</v>
      </c>
      <c r="AU333" s="243" t="s">
        <v>85</v>
      </c>
      <c r="AY333" s="14" t="s">
        <v>152</v>
      </c>
      <c r="BE333" s="244">
        <f>IF(N333="základní",J333,0)</f>
        <v>0</v>
      </c>
      <c r="BF333" s="244">
        <f>IF(N333="snížená",J333,0)</f>
        <v>0</v>
      </c>
      <c r="BG333" s="244">
        <f>IF(N333="zákl. přenesená",J333,0)</f>
        <v>0</v>
      </c>
      <c r="BH333" s="244">
        <f>IF(N333="sníž. přenesená",J333,0)</f>
        <v>0</v>
      </c>
      <c r="BI333" s="244">
        <f>IF(N333="nulová",J333,0)</f>
        <v>0</v>
      </c>
      <c r="BJ333" s="14" t="s">
        <v>83</v>
      </c>
      <c r="BK333" s="244">
        <f>ROUND(I333*H333,2)</f>
        <v>0</v>
      </c>
      <c r="BL333" s="14" t="s">
        <v>220</v>
      </c>
      <c r="BM333" s="243" t="s">
        <v>823</v>
      </c>
    </row>
    <row r="334" s="2" customFormat="1" ht="33" customHeight="1">
      <c r="A334" s="35"/>
      <c r="B334" s="36"/>
      <c r="C334" s="245" t="s">
        <v>824</v>
      </c>
      <c r="D334" s="245" t="s">
        <v>164</v>
      </c>
      <c r="E334" s="246" t="s">
        <v>813</v>
      </c>
      <c r="F334" s="247" t="s">
        <v>814</v>
      </c>
      <c r="G334" s="248" t="s">
        <v>182</v>
      </c>
      <c r="H334" s="249">
        <v>11.275</v>
      </c>
      <c r="I334" s="250"/>
      <c r="J334" s="251">
        <f>ROUND(I334*H334,2)</f>
        <v>0</v>
      </c>
      <c r="K334" s="252"/>
      <c r="L334" s="253"/>
      <c r="M334" s="254" t="s">
        <v>1</v>
      </c>
      <c r="N334" s="255" t="s">
        <v>40</v>
      </c>
      <c r="O334" s="88"/>
      <c r="P334" s="241">
        <f>O334*H334</f>
        <v>0</v>
      </c>
      <c r="Q334" s="241">
        <v>0.021999999999999999</v>
      </c>
      <c r="R334" s="241">
        <f>Q334*H334</f>
        <v>0.24804999999999999</v>
      </c>
      <c r="S334" s="241">
        <v>0</v>
      </c>
      <c r="T334" s="242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43" t="s">
        <v>286</v>
      </c>
      <c r="AT334" s="243" t="s">
        <v>164</v>
      </c>
      <c r="AU334" s="243" t="s">
        <v>85</v>
      </c>
      <c r="AY334" s="14" t="s">
        <v>152</v>
      </c>
      <c r="BE334" s="244">
        <f>IF(N334="základní",J334,0)</f>
        <v>0</v>
      </c>
      <c r="BF334" s="244">
        <f>IF(N334="snížená",J334,0)</f>
        <v>0</v>
      </c>
      <c r="BG334" s="244">
        <f>IF(N334="zákl. přenesená",J334,0)</f>
        <v>0</v>
      </c>
      <c r="BH334" s="244">
        <f>IF(N334="sníž. přenesená",J334,0)</f>
        <v>0</v>
      </c>
      <c r="BI334" s="244">
        <f>IF(N334="nulová",J334,0)</f>
        <v>0</v>
      </c>
      <c r="BJ334" s="14" t="s">
        <v>83</v>
      </c>
      <c r="BK334" s="244">
        <f>ROUND(I334*H334,2)</f>
        <v>0</v>
      </c>
      <c r="BL334" s="14" t="s">
        <v>220</v>
      </c>
      <c r="BM334" s="243" t="s">
        <v>825</v>
      </c>
    </row>
    <row r="335" s="2" customFormat="1" ht="24.15" customHeight="1">
      <c r="A335" s="35"/>
      <c r="B335" s="36"/>
      <c r="C335" s="231" t="s">
        <v>826</v>
      </c>
      <c r="D335" s="231" t="s">
        <v>154</v>
      </c>
      <c r="E335" s="232" t="s">
        <v>827</v>
      </c>
      <c r="F335" s="233" t="s">
        <v>828</v>
      </c>
      <c r="G335" s="234" t="s">
        <v>182</v>
      </c>
      <c r="H335" s="235">
        <v>10.25</v>
      </c>
      <c r="I335" s="236"/>
      <c r="J335" s="237">
        <f>ROUND(I335*H335,2)</f>
        <v>0</v>
      </c>
      <c r="K335" s="238"/>
      <c r="L335" s="41"/>
      <c r="M335" s="239" t="s">
        <v>1</v>
      </c>
      <c r="N335" s="240" t="s">
        <v>40</v>
      </c>
      <c r="O335" s="88"/>
      <c r="P335" s="241">
        <f>O335*H335</f>
        <v>0</v>
      </c>
      <c r="Q335" s="241">
        <v>5.0000000000000002E-05</v>
      </c>
      <c r="R335" s="241">
        <f>Q335*H335</f>
        <v>0.00051250000000000004</v>
      </c>
      <c r="S335" s="241">
        <v>0</v>
      </c>
      <c r="T335" s="242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43" t="s">
        <v>220</v>
      </c>
      <c r="AT335" s="243" t="s">
        <v>154</v>
      </c>
      <c r="AU335" s="243" t="s">
        <v>85</v>
      </c>
      <c r="AY335" s="14" t="s">
        <v>152</v>
      </c>
      <c r="BE335" s="244">
        <f>IF(N335="základní",J335,0)</f>
        <v>0</v>
      </c>
      <c r="BF335" s="244">
        <f>IF(N335="snížená",J335,0)</f>
        <v>0</v>
      </c>
      <c r="BG335" s="244">
        <f>IF(N335="zákl. přenesená",J335,0)</f>
        <v>0</v>
      </c>
      <c r="BH335" s="244">
        <f>IF(N335="sníž. přenesená",J335,0)</f>
        <v>0</v>
      </c>
      <c r="BI335" s="244">
        <f>IF(N335="nulová",J335,0)</f>
        <v>0</v>
      </c>
      <c r="BJ335" s="14" t="s">
        <v>83</v>
      </c>
      <c r="BK335" s="244">
        <f>ROUND(I335*H335,2)</f>
        <v>0</v>
      </c>
      <c r="BL335" s="14" t="s">
        <v>220</v>
      </c>
      <c r="BM335" s="243" t="s">
        <v>829</v>
      </c>
    </row>
    <row r="336" s="2" customFormat="1" ht="24.15" customHeight="1">
      <c r="A336" s="35"/>
      <c r="B336" s="36"/>
      <c r="C336" s="231" t="s">
        <v>830</v>
      </c>
      <c r="D336" s="231" t="s">
        <v>154</v>
      </c>
      <c r="E336" s="232" t="s">
        <v>831</v>
      </c>
      <c r="F336" s="233" t="s">
        <v>832</v>
      </c>
      <c r="G336" s="234" t="s">
        <v>167</v>
      </c>
      <c r="H336" s="235">
        <v>0.42799999999999999</v>
      </c>
      <c r="I336" s="236"/>
      <c r="J336" s="237">
        <f>ROUND(I336*H336,2)</f>
        <v>0</v>
      </c>
      <c r="K336" s="238"/>
      <c r="L336" s="41"/>
      <c r="M336" s="239" t="s">
        <v>1</v>
      </c>
      <c r="N336" s="240" t="s">
        <v>40</v>
      </c>
      <c r="O336" s="88"/>
      <c r="P336" s="241">
        <f>O336*H336</f>
        <v>0</v>
      </c>
      <c r="Q336" s="241">
        <v>0</v>
      </c>
      <c r="R336" s="241">
        <f>Q336*H336</f>
        <v>0</v>
      </c>
      <c r="S336" s="241">
        <v>0</v>
      </c>
      <c r="T336" s="242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43" t="s">
        <v>220</v>
      </c>
      <c r="AT336" s="243" t="s">
        <v>154</v>
      </c>
      <c r="AU336" s="243" t="s">
        <v>85</v>
      </c>
      <c r="AY336" s="14" t="s">
        <v>152</v>
      </c>
      <c r="BE336" s="244">
        <f>IF(N336="základní",J336,0)</f>
        <v>0</v>
      </c>
      <c r="BF336" s="244">
        <f>IF(N336="snížená",J336,0)</f>
        <v>0</v>
      </c>
      <c r="BG336" s="244">
        <f>IF(N336="zákl. přenesená",J336,0)</f>
        <v>0</v>
      </c>
      <c r="BH336" s="244">
        <f>IF(N336="sníž. přenesená",J336,0)</f>
        <v>0</v>
      </c>
      <c r="BI336" s="244">
        <f>IF(N336="nulová",J336,0)</f>
        <v>0</v>
      </c>
      <c r="BJ336" s="14" t="s">
        <v>83</v>
      </c>
      <c r="BK336" s="244">
        <f>ROUND(I336*H336,2)</f>
        <v>0</v>
      </c>
      <c r="BL336" s="14" t="s">
        <v>220</v>
      </c>
      <c r="BM336" s="243" t="s">
        <v>833</v>
      </c>
    </row>
    <row r="337" s="2" customFormat="1" ht="24.15" customHeight="1">
      <c r="A337" s="35"/>
      <c r="B337" s="36"/>
      <c r="C337" s="231" t="s">
        <v>834</v>
      </c>
      <c r="D337" s="231" t="s">
        <v>154</v>
      </c>
      <c r="E337" s="232" t="s">
        <v>835</v>
      </c>
      <c r="F337" s="233" t="s">
        <v>836</v>
      </c>
      <c r="G337" s="234" t="s">
        <v>167</v>
      </c>
      <c r="H337" s="235">
        <v>0.42799999999999999</v>
      </c>
      <c r="I337" s="236"/>
      <c r="J337" s="237">
        <f>ROUND(I337*H337,2)</f>
        <v>0</v>
      </c>
      <c r="K337" s="238"/>
      <c r="L337" s="41"/>
      <c r="M337" s="239" t="s">
        <v>1</v>
      </c>
      <c r="N337" s="240" t="s">
        <v>40</v>
      </c>
      <c r="O337" s="88"/>
      <c r="P337" s="241">
        <f>O337*H337</f>
        <v>0</v>
      </c>
      <c r="Q337" s="241">
        <v>0</v>
      </c>
      <c r="R337" s="241">
        <f>Q337*H337</f>
        <v>0</v>
      </c>
      <c r="S337" s="241">
        <v>0</v>
      </c>
      <c r="T337" s="242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43" t="s">
        <v>220</v>
      </c>
      <c r="AT337" s="243" t="s">
        <v>154</v>
      </c>
      <c r="AU337" s="243" t="s">
        <v>85</v>
      </c>
      <c r="AY337" s="14" t="s">
        <v>152</v>
      </c>
      <c r="BE337" s="244">
        <f>IF(N337="základní",J337,0)</f>
        <v>0</v>
      </c>
      <c r="BF337" s="244">
        <f>IF(N337="snížená",J337,0)</f>
        <v>0</v>
      </c>
      <c r="BG337" s="244">
        <f>IF(N337="zákl. přenesená",J337,0)</f>
        <v>0</v>
      </c>
      <c r="BH337" s="244">
        <f>IF(N337="sníž. přenesená",J337,0)</f>
        <v>0</v>
      </c>
      <c r="BI337" s="244">
        <f>IF(N337="nulová",J337,0)</f>
        <v>0</v>
      </c>
      <c r="BJ337" s="14" t="s">
        <v>83</v>
      </c>
      <c r="BK337" s="244">
        <f>ROUND(I337*H337,2)</f>
        <v>0</v>
      </c>
      <c r="BL337" s="14" t="s">
        <v>220</v>
      </c>
      <c r="BM337" s="243" t="s">
        <v>837</v>
      </c>
    </row>
    <row r="338" s="2" customFormat="1" ht="24.15" customHeight="1">
      <c r="A338" s="35"/>
      <c r="B338" s="36"/>
      <c r="C338" s="231" t="s">
        <v>838</v>
      </c>
      <c r="D338" s="231" t="s">
        <v>154</v>
      </c>
      <c r="E338" s="232" t="s">
        <v>839</v>
      </c>
      <c r="F338" s="233" t="s">
        <v>840</v>
      </c>
      <c r="G338" s="234" t="s">
        <v>167</v>
      </c>
      <c r="H338" s="235">
        <v>0.42799999999999999</v>
      </c>
      <c r="I338" s="236"/>
      <c r="J338" s="237">
        <f>ROUND(I338*H338,2)</f>
        <v>0</v>
      </c>
      <c r="K338" s="238"/>
      <c r="L338" s="41"/>
      <c r="M338" s="239" t="s">
        <v>1</v>
      </c>
      <c r="N338" s="240" t="s">
        <v>40</v>
      </c>
      <c r="O338" s="88"/>
      <c r="P338" s="241">
        <f>O338*H338</f>
        <v>0</v>
      </c>
      <c r="Q338" s="241">
        <v>0</v>
      </c>
      <c r="R338" s="241">
        <f>Q338*H338</f>
        <v>0</v>
      </c>
      <c r="S338" s="241">
        <v>0</v>
      </c>
      <c r="T338" s="242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243" t="s">
        <v>220</v>
      </c>
      <c r="AT338" s="243" t="s">
        <v>154</v>
      </c>
      <c r="AU338" s="243" t="s">
        <v>85</v>
      </c>
      <c r="AY338" s="14" t="s">
        <v>152</v>
      </c>
      <c r="BE338" s="244">
        <f>IF(N338="základní",J338,0)</f>
        <v>0</v>
      </c>
      <c r="BF338" s="244">
        <f>IF(N338="snížená",J338,0)</f>
        <v>0</v>
      </c>
      <c r="BG338" s="244">
        <f>IF(N338="zákl. přenesená",J338,0)</f>
        <v>0</v>
      </c>
      <c r="BH338" s="244">
        <f>IF(N338="sníž. přenesená",J338,0)</f>
        <v>0</v>
      </c>
      <c r="BI338" s="244">
        <f>IF(N338="nulová",J338,0)</f>
        <v>0</v>
      </c>
      <c r="BJ338" s="14" t="s">
        <v>83</v>
      </c>
      <c r="BK338" s="244">
        <f>ROUND(I338*H338,2)</f>
        <v>0</v>
      </c>
      <c r="BL338" s="14" t="s">
        <v>220</v>
      </c>
      <c r="BM338" s="243" t="s">
        <v>841</v>
      </c>
    </row>
    <row r="339" s="12" customFormat="1" ht="22.8" customHeight="1">
      <c r="A339" s="12"/>
      <c r="B339" s="215"/>
      <c r="C339" s="216"/>
      <c r="D339" s="217" t="s">
        <v>74</v>
      </c>
      <c r="E339" s="229" t="s">
        <v>842</v>
      </c>
      <c r="F339" s="229" t="s">
        <v>843</v>
      </c>
      <c r="G339" s="216"/>
      <c r="H339" s="216"/>
      <c r="I339" s="219"/>
      <c r="J339" s="230">
        <f>BK339</f>
        <v>0</v>
      </c>
      <c r="K339" s="216"/>
      <c r="L339" s="221"/>
      <c r="M339" s="222"/>
      <c r="N339" s="223"/>
      <c r="O339" s="223"/>
      <c r="P339" s="224">
        <f>SUM(P340:P353)</f>
        <v>0</v>
      </c>
      <c r="Q339" s="223"/>
      <c r="R339" s="224">
        <f>SUM(R340:R353)</f>
        <v>1.08874706</v>
      </c>
      <c r="S339" s="223"/>
      <c r="T339" s="225">
        <f>SUM(T340:T353)</f>
        <v>0.074400000000000008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26" t="s">
        <v>85</v>
      </c>
      <c r="AT339" s="227" t="s">
        <v>74</v>
      </c>
      <c r="AU339" s="227" t="s">
        <v>83</v>
      </c>
      <c r="AY339" s="226" t="s">
        <v>152</v>
      </c>
      <c r="BK339" s="228">
        <f>SUM(BK340:BK353)</f>
        <v>0</v>
      </c>
    </row>
    <row r="340" s="2" customFormat="1" ht="16.5" customHeight="1">
      <c r="A340" s="35"/>
      <c r="B340" s="36"/>
      <c r="C340" s="231" t="s">
        <v>844</v>
      </c>
      <c r="D340" s="231" t="s">
        <v>154</v>
      </c>
      <c r="E340" s="232" t="s">
        <v>845</v>
      </c>
      <c r="F340" s="233" t="s">
        <v>846</v>
      </c>
      <c r="G340" s="234" t="s">
        <v>182</v>
      </c>
      <c r="H340" s="235">
        <v>100.41</v>
      </c>
      <c r="I340" s="236"/>
      <c r="J340" s="237">
        <f>ROUND(I340*H340,2)</f>
        <v>0</v>
      </c>
      <c r="K340" s="238"/>
      <c r="L340" s="41"/>
      <c r="M340" s="239" t="s">
        <v>1</v>
      </c>
      <c r="N340" s="240" t="s">
        <v>40</v>
      </c>
      <c r="O340" s="88"/>
      <c r="P340" s="241">
        <f>O340*H340</f>
        <v>0</v>
      </c>
      <c r="Q340" s="241">
        <v>0</v>
      </c>
      <c r="R340" s="241">
        <f>Q340*H340</f>
        <v>0</v>
      </c>
      <c r="S340" s="241">
        <v>0</v>
      </c>
      <c r="T340" s="242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43" t="s">
        <v>220</v>
      </c>
      <c r="AT340" s="243" t="s">
        <v>154</v>
      </c>
      <c r="AU340" s="243" t="s">
        <v>85</v>
      </c>
      <c r="AY340" s="14" t="s">
        <v>152</v>
      </c>
      <c r="BE340" s="244">
        <f>IF(N340="základní",J340,0)</f>
        <v>0</v>
      </c>
      <c r="BF340" s="244">
        <f>IF(N340="snížená",J340,0)</f>
        <v>0</v>
      </c>
      <c r="BG340" s="244">
        <f>IF(N340="zákl. přenesená",J340,0)</f>
        <v>0</v>
      </c>
      <c r="BH340" s="244">
        <f>IF(N340="sníž. přenesená",J340,0)</f>
        <v>0</v>
      </c>
      <c r="BI340" s="244">
        <f>IF(N340="nulová",J340,0)</f>
        <v>0</v>
      </c>
      <c r="BJ340" s="14" t="s">
        <v>83</v>
      </c>
      <c r="BK340" s="244">
        <f>ROUND(I340*H340,2)</f>
        <v>0</v>
      </c>
      <c r="BL340" s="14" t="s">
        <v>220</v>
      </c>
      <c r="BM340" s="243" t="s">
        <v>847</v>
      </c>
    </row>
    <row r="341" s="2" customFormat="1" ht="24.15" customHeight="1">
      <c r="A341" s="35"/>
      <c r="B341" s="36"/>
      <c r="C341" s="231" t="s">
        <v>848</v>
      </c>
      <c r="D341" s="231" t="s">
        <v>154</v>
      </c>
      <c r="E341" s="232" t="s">
        <v>849</v>
      </c>
      <c r="F341" s="233" t="s">
        <v>850</v>
      </c>
      <c r="G341" s="234" t="s">
        <v>182</v>
      </c>
      <c r="H341" s="235">
        <v>100.41</v>
      </c>
      <c r="I341" s="236"/>
      <c r="J341" s="237">
        <f>ROUND(I341*H341,2)</f>
        <v>0</v>
      </c>
      <c r="K341" s="238"/>
      <c r="L341" s="41"/>
      <c r="M341" s="239" t="s">
        <v>1</v>
      </c>
      <c r="N341" s="240" t="s">
        <v>40</v>
      </c>
      <c r="O341" s="88"/>
      <c r="P341" s="241">
        <f>O341*H341</f>
        <v>0</v>
      </c>
      <c r="Q341" s="241">
        <v>3.0000000000000001E-05</v>
      </c>
      <c r="R341" s="241">
        <f>Q341*H341</f>
        <v>0.0030122999999999999</v>
      </c>
      <c r="S341" s="241">
        <v>0</v>
      </c>
      <c r="T341" s="242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43" t="s">
        <v>220</v>
      </c>
      <c r="AT341" s="243" t="s">
        <v>154</v>
      </c>
      <c r="AU341" s="243" t="s">
        <v>85</v>
      </c>
      <c r="AY341" s="14" t="s">
        <v>152</v>
      </c>
      <c r="BE341" s="244">
        <f>IF(N341="základní",J341,0)</f>
        <v>0</v>
      </c>
      <c r="BF341" s="244">
        <f>IF(N341="snížená",J341,0)</f>
        <v>0</v>
      </c>
      <c r="BG341" s="244">
        <f>IF(N341="zákl. přenesená",J341,0)</f>
        <v>0</v>
      </c>
      <c r="BH341" s="244">
        <f>IF(N341="sníž. přenesená",J341,0)</f>
        <v>0</v>
      </c>
      <c r="BI341" s="244">
        <f>IF(N341="nulová",J341,0)</f>
        <v>0</v>
      </c>
      <c r="BJ341" s="14" t="s">
        <v>83</v>
      </c>
      <c r="BK341" s="244">
        <f>ROUND(I341*H341,2)</f>
        <v>0</v>
      </c>
      <c r="BL341" s="14" t="s">
        <v>220</v>
      </c>
      <c r="BM341" s="243" t="s">
        <v>851</v>
      </c>
    </row>
    <row r="342" s="2" customFormat="1" ht="33" customHeight="1">
      <c r="A342" s="35"/>
      <c r="B342" s="36"/>
      <c r="C342" s="231" t="s">
        <v>852</v>
      </c>
      <c r="D342" s="231" t="s">
        <v>154</v>
      </c>
      <c r="E342" s="232" t="s">
        <v>853</v>
      </c>
      <c r="F342" s="233" t="s">
        <v>854</v>
      </c>
      <c r="G342" s="234" t="s">
        <v>182</v>
      </c>
      <c r="H342" s="235">
        <v>100.41</v>
      </c>
      <c r="I342" s="236"/>
      <c r="J342" s="237">
        <f>ROUND(I342*H342,2)</f>
        <v>0</v>
      </c>
      <c r="K342" s="238"/>
      <c r="L342" s="41"/>
      <c r="M342" s="239" t="s">
        <v>1</v>
      </c>
      <c r="N342" s="240" t="s">
        <v>40</v>
      </c>
      <c r="O342" s="88"/>
      <c r="P342" s="241">
        <f>O342*H342</f>
        <v>0</v>
      </c>
      <c r="Q342" s="241">
        <v>0.0075799999999999999</v>
      </c>
      <c r="R342" s="241">
        <f>Q342*H342</f>
        <v>0.7611078</v>
      </c>
      <c r="S342" s="241">
        <v>0</v>
      </c>
      <c r="T342" s="242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43" t="s">
        <v>220</v>
      </c>
      <c r="AT342" s="243" t="s">
        <v>154</v>
      </c>
      <c r="AU342" s="243" t="s">
        <v>85</v>
      </c>
      <c r="AY342" s="14" t="s">
        <v>152</v>
      </c>
      <c r="BE342" s="244">
        <f>IF(N342="základní",J342,0)</f>
        <v>0</v>
      </c>
      <c r="BF342" s="244">
        <f>IF(N342="snížená",J342,0)</f>
        <v>0</v>
      </c>
      <c r="BG342" s="244">
        <f>IF(N342="zákl. přenesená",J342,0)</f>
        <v>0</v>
      </c>
      <c r="BH342" s="244">
        <f>IF(N342="sníž. přenesená",J342,0)</f>
        <v>0</v>
      </c>
      <c r="BI342" s="244">
        <f>IF(N342="nulová",J342,0)</f>
        <v>0</v>
      </c>
      <c r="BJ342" s="14" t="s">
        <v>83</v>
      </c>
      <c r="BK342" s="244">
        <f>ROUND(I342*H342,2)</f>
        <v>0</v>
      </c>
      <c r="BL342" s="14" t="s">
        <v>220</v>
      </c>
      <c r="BM342" s="243" t="s">
        <v>855</v>
      </c>
    </row>
    <row r="343" s="2" customFormat="1" ht="24.15" customHeight="1">
      <c r="A343" s="35"/>
      <c r="B343" s="36"/>
      <c r="C343" s="231" t="s">
        <v>856</v>
      </c>
      <c r="D343" s="231" t="s">
        <v>154</v>
      </c>
      <c r="E343" s="232" t="s">
        <v>857</v>
      </c>
      <c r="F343" s="233" t="s">
        <v>858</v>
      </c>
      <c r="G343" s="234" t="s">
        <v>182</v>
      </c>
      <c r="H343" s="235">
        <v>29.760000000000002</v>
      </c>
      <c r="I343" s="236"/>
      <c r="J343" s="237">
        <f>ROUND(I343*H343,2)</f>
        <v>0</v>
      </c>
      <c r="K343" s="238"/>
      <c r="L343" s="41"/>
      <c r="M343" s="239" t="s">
        <v>1</v>
      </c>
      <c r="N343" s="240" t="s">
        <v>40</v>
      </c>
      <c r="O343" s="88"/>
      <c r="P343" s="241">
        <f>O343*H343</f>
        <v>0</v>
      </c>
      <c r="Q343" s="241">
        <v>0</v>
      </c>
      <c r="R343" s="241">
        <f>Q343*H343</f>
        <v>0</v>
      </c>
      <c r="S343" s="241">
        <v>0.0025000000000000001</v>
      </c>
      <c r="T343" s="242">
        <f>S343*H343</f>
        <v>0.074400000000000008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43" t="s">
        <v>220</v>
      </c>
      <c r="AT343" s="243" t="s">
        <v>154</v>
      </c>
      <c r="AU343" s="243" t="s">
        <v>85</v>
      </c>
      <c r="AY343" s="14" t="s">
        <v>152</v>
      </c>
      <c r="BE343" s="244">
        <f>IF(N343="základní",J343,0)</f>
        <v>0</v>
      </c>
      <c r="BF343" s="244">
        <f>IF(N343="snížená",J343,0)</f>
        <v>0</v>
      </c>
      <c r="BG343" s="244">
        <f>IF(N343="zákl. přenesená",J343,0)</f>
        <v>0</v>
      </c>
      <c r="BH343" s="244">
        <f>IF(N343="sníž. přenesená",J343,0)</f>
        <v>0</v>
      </c>
      <c r="BI343" s="244">
        <f>IF(N343="nulová",J343,0)</f>
        <v>0</v>
      </c>
      <c r="BJ343" s="14" t="s">
        <v>83</v>
      </c>
      <c r="BK343" s="244">
        <f>ROUND(I343*H343,2)</f>
        <v>0</v>
      </c>
      <c r="BL343" s="14" t="s">
        <v>220</v>
      </c>
      <c r="BM343" s="243" t="s">
        <v>859</v>
      </c>
    </row>
    <row r="344" s="2" customFormat="1" ht="16.5" customHeight="1">
      <c r="A344" s="35"/>
      <c r="B344" s="36"/>
      <c r="C344" s="231" t="s">
        <v>860</v>
      </c>
      <c r="D344" s="231" t="s">
        <v>154</v>
      </c>
      <c r="E344" s="232" t="s">
        <v>861</v>
      </c>
      <c r="F344" s="233" t="s">
        <v>862</v>
      </c>
      <c r="G344" s="234" t="s">
        <v>182</v>
      </c>
      <c r="H344" s="235">
        <v>100.41</v>
      </c>
      <c r="I344" s="236"/>
      <c r="J344" s="237">
        <f>ROUND(I344*H344,2)</f>
        <v>0</v>
      </c>
      <c r="K344" s="238"/>
      <c r="L344" s="41"/>
      <c r="M344" s="239" t="s">
        <v>1</v>
      </c>
      <c r="N344" s="240" t="s">
        <v>40</v>
      </c>
      <c r="O344" s="88"/>
      <c r="P344" s="241">
        <f>O344*H344</f>
        <v>0</v>
      </c>
      <c r="Q344" s="241">
        <v>0.00029999999999999997</v>
      </c>
      <c r="R344" s="241">
        <f>Q344*H344</f>
        <v>0.030122999999999997</v>
      </c>
      <c r="S344" s="241">
        <v>0</v>
      </c>
      <c r="T344" s="242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43" t="s">
        <v>220</v>
      </c>
      <c r="AT344" s="243" t="s">
        <v>154</v>
      </c>
      <c r="AU344" s="243" t="s">
        <v>85</v>
      </c>
      <c r="AY344" s="14" t="s">
        <v>152</v>
      </c>
      <c r="BE344" s="244">
        <f>IF(N344="základní",J344,0)</f>
        <v>0</v>
      </c>
      <c r="BF344" s="244">
        <f>IF(N344="snížená",J344,0)</f>
        <v>0</v>
      </c>
      <c r="BG344" s="244">
        <f>IF(N344="zákl. přenesená",J344,0)</f>
        <v>0</v>
      </c>
      <c r="BH344" s="244">
        <f>IF(N344="sníž. přenesená",J344,0)</f>
        <v>0</v>
      </c>
      <c r="BI344" s="244">
        <f>IF(N344="nulová",J344,0)</f>
        <v>0</v>
      </c>
      <c r="BJ344" s="14" t="s">
        <v>83</v>
      </c>
      <c r="BK344" s="244">
        <f>ROUND(I344*H344,2)</f>
        <v>0</v>
      </c>
      <c r="BL344" s="14" t="s">
        <v>220</v>
      </c>
      <c r="BM344" s="243" t="s">
        <v>863</v>
      </c>
    </row>
    <row r="345" s="2" customFormat="1" ht="55.5" customHeight="1">
      <c r="A345" s="35"/>
      <c r="B345" s="36"/>
      <c r="C345" s="245" t="s">
        <v>864</v>
      </c>
      <c r="D345" s="245" t="s">
        <v>164</v>
      </c>
      <c r="E345" s="246" t="s">
        <v>865</v>
      </c>
      <c r="F345" s="247" t="s">
        <v>866</v>
      </c>
      <c r="G345" s="248" t="s">
        <v>182</v>
      </c>
      <c r="H345" s="249">
        <v>110.45099999999999</v>
      </c>
      <c r="I345" s="250"/>
      <c r="J345" s="251">
        <f>ROUND(I345*H345,2)</f>
        <v>0</v>
      </c>
      <c r="K345" s="252"/>
      <c r="L345" s="253"/>
      <c r="M345" s="254" t="s">
        <v>1</v>
      </c>
      <c r="N345" s="255" t="s">
        <v>40</v>
      </c>
      <c r="O345" s="88"/>
      <c r="P345" s="241">
        <f>O345*H345</f>
        <v>0</v>
      </c>
      <c r="Q345" s="241">
        <v>0.0025000000000000001</v>
      </c>
      <c r="R345" s="241">
        <f>Q345*H345</f>
        <v>0.27612749999999997</v>
      </c>
      <c r="S345" s="241">
        <v>0</v>
      </c>
      <c r="T345" s="242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43" t="s">
        <v>286</v>
      </c>
      <c r="AT345" s="243" t="s">
        <v>164</v>
      </c>
      <c r="AU345" s="243" t="s">
        <v>85</v>
      </c>
      <c r="AY345" s="14" t="s">
        <v>152</v>
      </c>
      <c r="BE345" s="244">
        <f>IF(N345="základní",J345,0)</f>
        <v>0</v>
      </c>
      <c r="BF345" s="244">
        <f>IF(N345="snížená",J345,0)</f>
        <v>0</v>
      </c>
      <c r="BG345" s="244">
        <f>IF(N345="zákl. přenesená",J345,0)</f>
        <v>0</v>
      </c>
      <c r="BH345" s="244">
        <f>IF(N345="sníž. přenesená",J345,0)</f>
        <v>0</v>
      </c>
      <c r="BI345" s="244">
        <f>IF(N345="nulová",J345,0)</f>
        <v>0</v>
      </c>
      <c r="BJ345" s="14" t="s">
        <v>83</v>
      </c>
      <c r="BK345" s="244">
        <f>ROUND(I345*H345,2)</f>
        <v>0</v>
      </c>
      <c r="BL345" s="14" t="s">
        <v>220</v>
      </c>
      <c r="BM345" s="243" t="s">
        <v>867</v>
      </c>
    </row>
    <row r="346" s="2" customFormat="1" ht="16.5" customHeight="1">
      <c r="A346" s="35"/>
      <c r="B346" s="36"/>
      <c r="C346" s="231" t="s">
        <v>868</v>
      </c>
      <c r="D346" s="231" t="s">
        <v>154</v>
      </c>
      <c r="E346" s="232" t="s">
        <v>869</v>
      </c>
      <c r="F346" s="233" t="s">
        <v>870</v>
      </c>
      <c r="G346" s="234" t="s">
        <v>211</v>
      </c>
      <c r="H346" s="235">
        <v>66.909999999999997</v>
      </c>
      <c r="I346" s="236"/>
      <c r="J346" s="237">
        <f>ROUND(I346*H346,2)</f>
        <v>0</v>
      </c>
      <c r="K346" s="238"/>
      <c r="L346" s="41"/>
      <c r="M346" s="239" t="s">
        <v>1</v>
      </c>
      <c r="N346" s="240" t="s">
        <v>40</v>
      </c>
      <c r="O346" s="88"/>
      <c r="P346" s="241">
        <f>O346*H346</f>
        <v>0</v>
      </c>
      <c r="Q346" s="241">
        <v>1.0000000000000001E-05</v>
      </c>
      <c r="R346" s="241">
        <f>Q346*H346</f>
        <v>0.00066910000000000005</v>
      </c>
      <c r="S346" s="241">
        <v>0</v>
      </c>
      <c r="T346" s="242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243" t="s">
        <v>220</v>
      </c>
      <c r="AT346" s="243" t="s">
        <v>154</v>
      </c>
      <c r="AU346" s="243" t="s">
        <v>85</v>
      </c>
      <c r="AY346" s="14" t="s">
        <v>152</v>
      </c>
      <c r="BE346" s="244">
        <f>IF(N346="základní",J346,0)</f>
        <v>0</v>
      </c>
      <c r="BF346" s="244">
        <f>IF(N346="snížená",J346,0)</f>
        <v>0</v>
      </c>
      <c r="BG346" s="244">
        <f>IF(N346="zákl. přenesená",J346,0)</f>
        <v>0</v>
      </c>
      <c r="BH346" s="244">
        <f>IF(N346="sníž. přenesená",J346,0)</f>
        <v>0</v>
      </c>
      <c r="BI346" s="244">
        <f>IF(N346="nulová",J346,0)</f>
        <v>0</v>
      </c>
      <c r="BJ346" s="14" t="s">
        <v>83</v>
      </c>
      <c r="BK346" s="244">
        <f>ROUND(I346*H346,2)</f>
        <v>0</v>
      </c>
      <c r="BL346" s="14" t="s">
        <v>220</v>
      </c>
      <c r="BM346" s="243" t="s">
        <v>871</v>
      </c>
    </row>
    <row r="347" s="2" customFormat="1" ht="16.5" customHeight="1">
      <c r="A347" s="35"/>
      <c r="B347" s="36"/>
      <c r="C347" s="245" t="s">
        <v>872</v>
      </c>
      <c r="D347" s="245" t="s">
        <v>164</v>
      </c>
      <c r="E347" s="246" t="s">
        <v>873</v>
      </c>
      <c r="F347" s="247" t="s">
        <v>874</v>
      </c>
      <c r="G347" s="248" t="s">
        <v>211</v>
      </c>
      <c r="H347" s="249">
        <v>68.248000000000005</v>
      </c>
      <c r="I347" s="250"/>
      <c r="J347" s="251">
        <f>ROUND(I347*H347,2)</f>
        <v>0</v>
      </c>
      <c r="K347" s="252"/>
      <c r="L347" s="253"/>
      <c r="M347" s="254" t="s">
        <v>1</v>
      </c>
      <c r="N347" s="255" t="s">
        <v>40</v>
      </c>
      <c r="O347" s="88"/>
      <c r="P347" s="241">
        <f>O347*H347</f>
        <v>0</v>
      </c>
      <c r="Q347" s="241">
        <v>0.00022000000000000001</v>
      </c>
      <c r="R347" s="241">
        <f>Q347*H347</f>
        <v>0.015014560000000001</v>
      </c>
      <c r="S347" s="241">
        <v>0</v>
      </c>
      <c r="T347" s="242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43" t="s">
        <v>286</v>
      </c>
      <c r="AT347" s="243" t="s">
        <v>164</v>
      </c>
      <c r="AU347" s="243" t="s">
        <v>85</v>
      </c>
      <c r="AY347" s="14" t="s">
        <v>152</v>
      </c>
      <c r="BE347" s="244">
        <f>IF(N347="základní",J347,0)</f>
        <v>0</v>
      </c>
      <c r="BF347" s="244">
        <f>IF(N347="snížená",J347,0)</f>
        <v>0</v>
      </c>
      <c r="BG347" s="244">
        <f>IF(N347="zákl. přenesená",J347,0)</f>
        <v>0</v>
      </c>
      <c r="BH347" s="244">
        <f>IF(N347="sníž. přenesená",J347,0)</f>
        <v>0</v>
      </c>
      <c r="BI347" s="244">
        <f>IF(N347="nulová",J347,0)</f>
        <v>0</v>
      </c>
      <c r="BJ347" s="14" t="s">
        <v>83</v>
      </c>
      <c r="BK347" s="244">
        <f>ROUND(I347*H347,2)</f>
        <v>0</v>
      </c>
      <c r="BL347" s="14" t="s">
        <v>220</v>
      </c>
      <c r="BM347" s="243" t="s">
        <v>875</v>
      </c>
    </row>
    <row r="348" s="2" customFormat="1" ht="16.5" customHeight="1">
      <c r="A348" s="35"/>
      <c r="B348" s="36"/>
      <c r="C348" s="231" t="s">
        <v>876</v>
      </c>
      <c r="D348" s="231" t="s">
        <v>154</v>
      </c>
      <c r="E348" s="232" t="s">
        <v>877</v>
      </c>
      <c r="F348" s="233" t="s">
        <v>878</v>
      </c>
      <c r="G348" s="234" t="s">
        <v>211</v>
      </c>
      <c r="H348" s="235">
        <v>6.5999999999999996</v>
      </c>
      <c r="I348" s="236"/>
      <c r="J348" s="237">
        <f>ROUND(I348*H348,2)</f>
        <v>0</v>
      </c>
      <c r="K348" s="238"/>
      <c r="L348" s="41"/>
      <c r="M348" s="239" t="s">
        <v>1</v>
      </c>
      <c r="N348" s="240" t="s">
        <v>40</v>
      </c>
      <c r="O348" s="88"/>
      <c r="P348" s="241">
        <f>O348*H348</f>
        <v>0</v>
      </c>
      <c r="Q348" s="241">
        <v>0</v>
      </c>
      <c r="R348" s="241">
        <f>Q348*H348</f>
        <v>0</v>
      </c>
      <c r="S348" s="241">
        <v>0</v>
      </c>
      <c r="T348" s="242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43" t="s">
        <v>220</v>
      </c>
      <c r="AT348" s="243" t="s">
        <v>154</v>
      </c>
      <c r="AU348" s="243" t="s">
        <v>85</v>
      </c>
      <c r="AY348" s="14" t="s">
        <v>152</v>
      </c>
      <c r="BE348" s="244">
        <f>IF(N348="základní",J348,0)</f>
        <v>0</v>
      </c>
      <c r="BF348" s="244">
        <f>IF(N348="snížená",J348,0)</f>
        <v>0</v>
      </c>
      <c r="BG348" s="244">
        <f>IF(N348="zákl. přenesená",J348,0)</f>
        <v>0</v>
      </c>
      <c r="BH348" s="244">
        <f>IF(N348="sníž. přenesená",J348,0)</f>
        <v>0</v>
      </c>
      <c r="BI348" s="244">
        <f>IF(N348="nulová",J348,0)</f>
        <v>0</v>
      </c>
      <c r="BJ348" s="14" t="s">
        <v>83</v>
      </c>
      <c r="BK348" s="244">
        <f>ROUND(I348*H348,2)</f>
        <v>0</v>
      </c>
      <c r="BL348" s="14" t="s">
        <v>220</v>
      </c>
      <c r="BM348" s="243" t="s">
        <v>879</v>
      </c>
    </row>
    <row r="349" s="2" customFormat="1" ht="16.5" customHeight="1">
      <c r="A349" s="35"/>
      <c r="B349" s="36"/>
      <c r="C349" s="245" t="s">
        <v>880</v>
      </c>
      <c r="D349" s="245" t="s">
        <v>164</v>
      </c>
      <c r="E349" s="246" t="s">
        <v>881</v>
      </c>
      <c r="F349" s="247" t="s">
        <v>882</v>
      </c>
      <c r="G349" s="248" t="s">
        <v>211</v>
      </c>
      <c r="H349" s="249">
        <v>6.7320000000000002</v>
      </c>
      <c r="I349" s="250"/>
      <c r="J349" s="251">
        <f>ROUND(I349*H349,2)</f>
        <v>0</v>
      </c>
      <c r="K349" s="252"/>
      <c r="L349" s="253"/>
      <c r="M349" s="254" t="s">
        <v>1</v>
      </c>
      <c r="N349" s="255" t="s">
        <v>40</v>
      </c>
      <c r="O349" s="88"/>
      <c r="P349" s="241">
        <f>O349*H349</f>
        <v>0</v>
      </c>
      <c r="Q349" s="241">
        <v>0.00040000000000000002</v>
      </c>
      <c r="R349" s="241">
        <f>Q349*H349</f>
        <v>0.0026928000000000004</v>
      </c>
      <c r="S349" s="241">
        <v>0</v>
      </c>
      <c r="T349" s="242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43" t="s">
        <v>286</v>
      </c>
      <c r="AT349" s="243" t="s">
        <v>164</v>
      </c>
      <c r="AU349" s="243" t="s">
        <v>85</v>
      </c>
      <c r="AY349" s="14" t="s">
        <v>152</v>
      </c>
      <c r="BE349" s="244">
        <f>IF(N349="základní",J349,0)</f>
        <v>0</v>
      </c>
      <c r="BF349" s="244">
        <f>IF(N349="snížená",J349,0)</f>
        <v>0</v>
      </c>
      <c r="BG349" s="244">
        <f>IF(N349="zákl. přenesená",J349,0)</f>
        <v>0</v>
      </c>
      <c r="BH349" s="244">
        <f>IF(N349="sníž. přenesená",J349,0)</f>
        <v>0</v>
      </c>
      <c r="BI349" s="244">
        <f>IF(N349="nulová",J349,0)</f>
        <v>0</v>
      </c>
      <c r="BJ349" s="14" t="s">
        <v>83</v>
      </c>
      <c r="BK349" s="244">
        <f>ROUND(I349*H349,2)</f>
        <v>0</v>
      </c>
      <c r="BL349" s="14" t="s">
        <v>220</v>
      </c>
      <c r="BM349" s="243" t="s">
        <v>883</v>
      </c>
    </row>
    <row r="350" s="2" customFormat="1" ht="24.15" customHeight="1">
      <c r="A350" s="35"/>
      <c r="B350" s="36"/>
      <c r="C350" s="231" t="s">
        <v>884</v>
      </c>
      <c r="D350" s="231" t="s">
        <v>154</v>
      </c>
      <c r="E350" s="232" t="s">
        <v>885</v>
      </c>
      <c r="F350" s="233" t="s">
        <v>886</v>
      </c>
      <c r="G350" s="234" t="s">
        <v>182</v>
      </c>
      <c r="H350" s="235">
        <v>100.41</v>
      </c>
      <c r="I350" s="236"/>
      <c r="J350" s="237">
        <f>ROUND(I350*H350,2)</f>
        <v>0</v>
      </c>
      <c r="K350" s="238"/>
      <c r="L350" s="41"/>
      <c r="M350" s="239" t="s">
        <v>1</v>
      </c>
      <c r="N350" s="240" t="s">
        <v>40</v>
      </c>
      <c r="O350" s="88"/>
      <c r="P350" s="241">
        <f>O350*H350</f>
        <v>0</v>
      </c>
      <c r="Q350" s="241">
        <v>0</v>
      </c>
      <c r="R350" s="241">
        <f>Q350*H350</f>
        <v>0</v>
      </c>
      <c r="S350" s="241">
        <v>0</v>
      </c>
      <c r="T350" s="242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243" t="s">
        <v>220</v>
      </c>
      <c r="AT350" s="243" t="s">
        <v>154</v>
      </c>
      <c r="AU350" s="243" t="s">
        <v>85</v>
      </c>
      <c r="AY350" s="14" t="s">
        <v>152</v>
      </c>
      <c r="BE350" s="244">
        <f>IF(N350="základní",J350,0)</f>
        <v>0</v>
      </c>
      <c r="BF350" s="244">
        <f>IF(N350="snížená",J350,0)</f>
        <v>0</v>
      </c>
      <c r="BG350" s="244">
        <f>IF(N350="zákl. přenesená",J350,0)</f>
        <v>0</v>
      </c>
      <c r="BH350" s="244">
        <f>IF(N350="sníž. přenesená",J350,0)</f>
        <v>0</v>
      </c>
      <c r="BI350" s="244">
        <f>IF(N350="nulová",J350,0)</f>
        <v>0</v>
      </c>
      <c r="BJ350" s="14" t="s">
        <v>83</v>
      </c>
      <c r="BK350" s="244">
        <f>ROUND(I350*H350,2)</f>
        <v>0</v>
      </c>
      <c r="BL350" s="14" t="s">
        <v>220</v>
      </c>
      <c r="BM350" s="243" t="s">
        <v>887</v>
      </c>
    </row>
    <row r="351" s="2" customFormat="1" ht="24.15" customHeight="1">
      <c r="A351" s="35"/>
      <c r="B351" s="36"/>
      <c r="C351" s="231" t="s">
        <v>888</v>
      </c>
      <c r="D351" s="231" t="s">
        <v>154</v>
      </c>
      <c r="E351" s="232" t="s">
        <v>889</v>
      </c>
      <c r="F351" s="233" t="s">
        <v>890</v>
      </c>
      <c r="G351" s="234" t="s">
        <v>167</v>
      </c>
      <c r="H351" s="235">
        <v>1.089</v>
      </c>
      <c r="I351" s="236"/>
      <c r="J351" s="237">
        <f>ROUND(I351*H351,2)</f>
        <v>0</v>
      </c>
      <c r="K351" s="238"/>
      <c r="L351" s="41"/>
      <c r="M351" s="239" t="s">
        <v>1</v>
      </c>
      <c r="N351" s="240" t="s">
        <v>40</v>
      </c>
      <c r="O351" s="88"/>
      <c r="P351" s="241">
        <f>O351*H351</f>
        <v>0</v>
      </c>
      <c r="Q351" s="241">
        <v>0</v>
      </c>
      <c r="R351" s="241">
        <f>Q351*H351</f>
        <v>0</v>
      </c>
      <c r="S351" s="241">
        <v>0</v>
      </c>
      <c r="T351" s="242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43" t="s">
        <v>220</v>
      </c>
      <c r="AT351" s="243" t="s">
        <v>154</v>
      </c>
      <c r="AU351" s="243" t="s">
        <v>85</v>
      </c>
      <c r="AY351" s="14" t="s">
        <v>152</v>
      </c>
      <c r="BE351" s="244">
        <f>IF(N351="základní",J351,0)</f>
        <v>0</v>
      </c>
      <c r="BF351" s="244">
        <f>IF(N351="snížená",J351,0)</f>
        <v>0</v>
      </c>
      <c r="BG351" s="244">
        <f>IF(N351="zákl. přenesená",J351,0)</f>
        <v>0</v>
      </c>
      <c r="BH351" s="244">
        <f>IF(N351="sníž. přenesená",J351,0)</f>
        <v>0</v>
      </c>
      <c r="BI351" s="244">
        <f>IF(N351="nulová",J351,0)</f>
        <v>0</v>
      </c>
      <c r="BJ351" s="14" t="s">
        <v>83</v>
      </c>
      <c r="BK351" s="244">
        <f>ROUND(I351*H351,2)</f>
        <v>0</v>
      </c>
      <c r="BL351" s="14" t="s">
        <v>220</v>
      </c>
      <c r="BM351" s="243" t="s">
        <v>891</v>
      </c>
    </row>
    <row r="352" s="2" customFormat="1" ht="24.15" customHeight="1">
      <c r="A352" s="35"/>
      <c r="B352" s="36"/>
      <c r="C352" s="231" t="s">
        <v>892</v>
      </c>
      <c r="D352" s="231" t="s">
        <v>154</v>
      </c>
      <c r="E352" s="232" t="s">
        <v>893</v>
      </c>
      <c r="F352" s="233" t="s">
        <v>894</v>
      </c>
      <c r="G352" s="234" t="s">
        <v>167</v>
      </c>
      <c r="H352" s="235">
        <v>1.089</v>
      </c>
      <c r="I352" s="236"/>
      <c r="J352" s="237">
        <f>ROUND(I352*H352,2)</f>
        <v>0</v>
      </c>
      <c r="K352" s="238"/>
      <c r="L352" s="41"/>
      <c r="M352" s="239" t="s">
        <v>1</v>
      </c>
      <c r="N352" s="240" t="s">
        <v>40</v>
      </c>
      <c r="O352" s="88"/>
      <c r="P352" s="241">
        <f>O352*H352</f>
        <v>0</v>
      </c>
      <c r="Q352" s="241">
        <v>0</v>
      </c>
      <c r="R352" s="241">
        <f>Q352*H352</f>
        <v>0</v>
      </c>
      <c r="S352" s="241">
        <v>0</v>
      </c>
      <c r="T352" s="242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243" t="s">
        <v>220</v>
      </c>
      <c r="AT352" s="243" t="s">
        <v>154</v>
      </c>
      <c r="AU352" s="243" t="s">
        <v>85</v>
      </c>
      <c r="AY352" s="14" t="s">
        <v>152</v>
      </c>
      <c r="BE352" s="244">
        <f>IF(N352="základní",J352,0)</f>
        <v>0</v>
      </c>
      <c r="BF352" s="244">
        <f>IF(N352="snížená",J352,0)</f>
        <v>0</v>
      </c>
      <c r="BG352" s="244">
        <f>IF(N352="zákl. přenesená",J352,0)</f>
        <v>0</v>
      </c>
      <c r="BH352" s="244">
        <f>IF(N352="sníž. přenesená",J352,0)</f>
        <v>0</v>
      </c>
      <c r="BI352" s="244">
        <f>IF(N352="nulová",J352,0)</f>
        <v>0</v>
      </c>
      <c r="BJ352" s="14" t="s">
        <v>83</v>
      </c>
      <c r="BK352" s="244">
        <f>ROUND(I352*H352,2)</f>
        <v>0</v>
      </c>
      <c r="BL352" s="14" t="s">
        <v>220</v>
      </c>
      <c r="BM352" s="243" t="s">
        <v>895</v>
      </c>
    </row>
    <row r="353" s="2" customFormat="1" ht="24.15" customHeight="1">
      <c r="A353" s="35"/>
      <c r="B353" s="36"/>
      <c r="C353" s="231" t="s">
        <v>896</v>
      </c>
      <c r="D353" s="231" t="s">
        <v>154</v>
      </c>
      <c r="E353" s="232" t="s">
        <v>897</v>
      </c>
      <c r="F353" s="233" t="s">
        <v>898</v>
      </c>
      <c r="G353" s="234" t="s">
        <v>167</v>
      </c>
      <c r="H353" s="235">
        <v>1.089</v>
      </c>
      <c r="I353" s="236"/>
      <c r="J353" s="237">
        <f>ROUND(I353*H353,2)</f>
        <v>0</v>
      </c>
      <c r="K353" s="238"/>
      <c r="L353" s="41"/>
      <c r="M353" s="239" t="s">
        <v>1</v>
      </c>
      <c r="N353" s="240" t="s">
        <v>40</v>
      </c>
      <c r="O353" s="88"/>
      <c r="P353" s="241">
        <f>O353*H353</f>
        <v>0</v>
      </c>
      <c r="Q353" s="241">
        <v>0</v>
      </c>
      <c r="R353" s="241">
        <f>Q353*H353</f>
        <v>0</v>
      </c>
      <c r="S353" s="241">
        <v>0</v>
      </c>
      <c r="T353" s="242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43" t="s">
        <v>220</v>
      </c>
      <c r="AT353" s="243" t="s">
        <v>154</v>
      </c>
      <c r="AU353" s="243" t="s">
        <v>85</v>
      </c>
      <c r="AY353" s="14" t="s">
        <v>152</v>
      </c>
      <c r="BE353" s="244">
        <f>IF(N353="základní",J353,0)</f>
        <v>0</v>
      </c>
      <c r="BF353" s="244">
        <f>IF(N353="snížená",J353,0)</f>
        <v>0</v>
      </c>
      <c r="BG353" s="244">
        <f>IF(N353="zákl. přenesená",J353,0)</f>
        <v>0</v>
      </c>
      <c r="BH353" s="244">
        <f>IF(N353="sníž. přenesená",J353,0)</f>
        <v>0</v>
      </c>
      <c r="BI353" s="244">
        <f>IF(N353="nulová",J353,0)</f>
        <v>0</v>
      </c>
      <c r="BJ353" s="14" t="s">
        <v>83</v>
      </c>
      <c r="BK353" s="244">
        <f>ROUND(I353*H353,2)</f>
        <v>0</v>
      </c>
      <c r="BL353" s="14" t="s">
        <v>220</v>
      </c>
      <c r="BM353" s="243" t="s">
        <v>899</v>
      </c>
    </row>
    <row r="354" s="12" customFormat="1" ht="22.8" customHeight="1">
      <c r="A354" s="12"/>
      <c r="B354" s="215"/>
      <c r="C354" s="216"/>
      <c r="D354" s="217" t="s">
        <v>74</v>
      </c>
      <c r="E354" s="229" t="s">
        <v>900</v>
      </c>
      <c r="F354" s="229" t="s">
        <v>901</v>
      </c>
      <c r="G354" s="216"/>
      <c r="H354" s="216"/>
      <c r="I354" s="219"/>
      <c r="J354" s="230">
        <f>BK354</f>
        <v>0</v>
      </c>
      <c r="K354" s="216"/>
      <c r="L354" s="221"/>
      <c r="M354" s="222"/>
      <c r="N354" s="223"/>
      <c r="O354" s="223"/>
      <c r="P354" s="224">
        <f>SUM(P355:P365)</f>
        <v>0</v>
      </c>
      <c r="Q354" s="223"/>
      <c r="R354" s="224">
        <f>SUM(R355:R365)</f>
        <v>0.20366939999999997</v>
      </c>
      <c r="S354" s="223"/>
      <c r="T354" s="225">
        <f>SUM(T355:T365)</f>
        <v>0.52961119999999995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226" t="s">
        <v>85</v>
      </c>
      <c r="AT354" s="227" t="s">
        <v>74</v>
      </c>
      <c r="AU354" s="227" t="s">
        <v>83</v>
      </c>
      <c r="AY354" s="226" t="s">
        <v>152</v>
      </c>
      <c r="BK354" s="228">
        <f>SUM(BK355:BK365)</f>
        <v>0</v>
      </c>
    </row>
    <row r="355" s="2" customFormat="1" ht="16.5" customHeight="1">
      <c r="A355" s="35"/>
      <c r="B355" s="36"/>
      <c r="C355" s="231" t="s">
        <v>902</v>
      </c>
      <c r="D355" s="231" t="s">
        <v>154</v>
      </c>
      <c r="E355" s="232" t="s">
        <v>903</v>
      </c>
      <c r="F355" s="233" t="s">
        <v>904</v>
      </c>
      <c r="G355" s="234" t="s">
        <v>182</v>
      </c>
      <c r="H355" s="235">
        <v>10.42</v>
      </c>
      <c r="I355" s="236"/>
      <c r="J355" s="237">
        <f>ROUND(I355*H355,2)</f>
        <v>0</v>
      </c>
      <c r="K355" s="238"/>
      <c r="L355" s="41"/>
      <c r="M355" s="239" t="s">
        <v>1</v>
      </c>
      <c r="N355" s="240" t="s">
        <v>40</v>
      </c>
      <c r="O355" s="88"/>
      <c r="P355" s="241">
        <f>O355*H355</f>
        <v>0</v>
      </c>
      <c r="Q355" s="241">
        <v>0</v>
      </c>
      <c r="R355" s="241">
        <f>Q355*H355</f>
        <v>0</v>
      </c>
      <c r="S355" s="241">
        <v>0</v>
      </c>
      <c r="T355" s="242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243" t="s">
        <v>220</v>
      </c>
      <c r="AT355" s="243" t="s">
        <v>154</v>
      </c>
      <c r="AU355" s="243" t="s">
        <v>85</v>
      </c>
      <c r="AY355" s="14" t="s">
        <v>152</v>
      </c>
      <c r="BE355" s="244">
        <f>IF(N355="základní",J355,0)</f>
        <v>0</v>
      </c>
      <c r="BF355" s="244">
        <f>IF(N355="snížená",J355,0)</f>
        <v>0</v>
      </c>
      <c r="BG355" s="244">
        <f>IF(N355="zákl. přenesená",J355,0)</f>
        <v>0</v>
      </c>
      <c r="BH355" s="244">
        <f>IF(N355="sníž. přenesená",J355,0)</f>
        <v>0</v>
      </c>
      <c r="BI355" s="244">
        <f>IF(N355="nulová",J355,0)</f>
        <v>0</v>
      </c>
      <c r="BJ355" s="14" t="s">
        <v>83</v>
      </c>
      <c r="BK355" s="244">
        <f>ROUND(I355*H355,2)</f>
        <v>0</v>
      </c>
      <c r="BL355" s="14" t="s">
        <v>220</v>
      </c>
      <c r="BM355" s="243" t="s">
        <v>905</v>
      </c>
    </row>
    <row r="356" s="2" customFormat="1" ht="16.5" customHeight="1">
      <c r="A356" s="35"/>
      <c r="B356" s="36"/>
      <c r="C356" s="231" t="s">
        <v>906</v>
      </c>
      <c r="D356" s="231" t="s">
        <v>154</v>
      </c>
      <c r="E356" s="232" t="s">
        <v>907</v>
      </c>
      <c r="F356" s="233" t="s">
        <v>908</v>
      </c>
      <c r="G356" s="234" t="s">
        <v>182</v>
      </c>
      <c r="H356" s="235">
        <v>10.42</v>
      </c>
      <c r="I356" s="236"/>
      <c r="J356" s="237">
        <f>ROUND(I356*H356,2)</f>
        <v>0</v>
      </c>
      <c r="K356" s="238"/>
      <c r="L356" s="41"/>
      <c r="M356" s="239" t="s">
        <v>1</v>
      </c>
      <c r="N356" s="240" t="s">
        <v>40</v>
      </c>
      <c r="O356" s="88"/>
      <c r="P356" s="241">
        <f>O356*H356</f>
        <v>0</v>
      </c>
      <c r="Q356" s="241">
        <v>0.00029999999999999997</v>
      </c>
      <c r="R356" s="241">
        <f>Q356*H356</f>
        <v>0.0031259999999999999</v>
      </c>
      <c r="S356" s="241">
        <v>0</v>
      </c>
      <c r="T356" s="242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243" t="s">
        <v>220</v>
      </c>
      <c r="AT356" s="243" t="s">
        <v>154</v>
      </c>
      <c r="AU356" s="243" t="s">
        <v>85</v>
      </c>
      <c r="AY356" s="14" t="s">
        <v>152</v>
      </c>
      <c r="BE356" s="244">
        <f>IF(N356="základní",J356,0)</f>
        <v>0</v>
      </c>
      <c r="BF356" s="244">
        <f>IF(N356="snížená",J356,0)</f>
        <v>0</v>
      </c>
      <c r="BG356" s="244">
        <f>IF(N356="zákl. přenesená",J356,0)</f>
        <v>0</v>
      </c>
      <c r="BH356" s="244">
        <f>IF(N356="sníž. přenesená",J356,0)</f>
        <v>0</v>
      </c>
      <c r="BI356" s="244">
        <f>IF(N356="nulová",J356,0)</f>
        <v>0</v>
      </c>
      <c r="BJ356" s="14" t="s">
        <v>83</v>
      </c>
      <c r="BK356" s="244">
        <f>ROUND(I356*H356,2)</f>
        <v>0</v>
      </c>
      <c r="BL356" s="14" t="s">
        <v>220</v>
      </c>
      <c r="BM356" s="243" t="s">
        <v>909</v>
      </c>
    </row>
    <row r="357" s="2" customFormat="1" ht="24.15" customHeight="1">
      <c r="A357" s="35"/>
      <c r="B357" s="36"/>
      <c r="C357" s="231" t="s">
        <v>910</v>
      </c>
      <c r="D357" s="231" t="s">
        <v>154</v>
      </c>
      <c r="E357" s="232" t="s">
        <v>911</v>
      </c>
      <c r="F357" s="233" t="s">
        <v>912</v>
      </c>
      <c r="G357" s="234" t="s">
        <v>182</v>
      </c>
      <c r="H357" s="235">
        <v>19.471</v>
      </c>
      <c r="I357" s="236"/>
      <c r="J357" s="237">
        <f>ROUND(I357*H357,2)</f>
        <v>0</v>
      </c>
      <c r="K357" s="238"/>
      <c r="L357" s="41"/>
      <c r="M357" s="239" t="s">
        <v>1</v>
      </c>
      <c r="N357" s="240" t="s">
        <v>40</v>
      </c>
      <c r="O357" s="88"/>
      <c r="P357" s="241">
        <f>O357*H357</f>
        <v>0</v>
      </c>
      <c r="Q357" s="241">
        <v>0</v>
      </c>
      <c r="R357" s="241">
        <f>Q357*H357</f>
        <v>0</v>
      </c>
      <c r="S357" s="241">
        <v>0.027199999999999998</v>
      </c>
      <c r="T357" s="242">
        <f>S357*H357</f>
        <v>0.52961119999999995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243" t="s">
        <v>220</v>
      </c>
      <c r="AT357" s="243" t="s">
        <v>154</v>
      </c>
      <c r="AU357" s="243" t="s">
        <v>85</v>
      </c>
      <c r="AY357" s="14" t="s">
        <v>152</v>
      </c>
      <c r="BE357" s="244">
        <f>IF(N357="základní",J357,0)</f>
        <v>0</v>
      </c>
      <c r="BF357" s="244">
        <f>IF(N357="snížená",J357,0)</f>
        <v>0</v>
      </c>
      <c r="BG357" s="244">
        <f>IF(N357="zákl. přenesená",J357,0)</f>
        <v>0</v>
      </c>
      <c r="BH357" s="244">
        <f>IF(N357="sníž. přenesená",J357,0)</f>
        <v>0</v>
      </c>
      <c r="BI357" s="244">
        <f>IF(N357="nulová",J357,0)</f>
        <v>0</v>
      </c>
      <c r="BJ357" s="14" t="s">
        <v>83</v>
      </c>
      <c r="BK357" s="244">
        <f>ROUND(I357*H357,2)</f>
        <v>0</v>
      </c>
      <c r="BL357" s="14" t="s">
        <v>220</v>
      </c>
      <c r="BM357" s="243" t="s">
        <v>913</v>
      </c>
    </row>
    <row r="358" s="2" customFormat="1" ht="33" customHeight="1">
      <c r="A358" s="35"/>
      <c r="B358" s="36"/>
      <c r="C358" s="231" t="s">
        <v>914</v>
      </c>
      <c r="D358" s="231" t="s">
        <v>154</v>
      </c>
      <c r="E358" s="232" t="s">
        <v>915</v>
      </c>
      <c r="F358" s="233" t="s">
        <v>916</v>
      </c>
      <c r="G358" s="234" t="s">
        <v>182</v>
      </c>
      <c r="H358" s="235">
        <v>10.42</v>
      </c>
      <c r="I358" s="236"/>
      <c r="J358" s="237">
        <f>ROUND(I358*H358,2)</f>
        <v>0</v>
      </c>
      <c r="K358" s="238"/>
      <c r="L358" s="41"/>
      <c r="M358" s="239" t="s">
        <v>1</v>
      </c>
      <c r="N358" s="240" t="s">
        <v>40</v>
      </c>
      <c r="O358" s="88"/>
      <c r="P358" s="241">
        <f>O358*H358</f>
        <v>0</v>
      </c>
      <c r="Q358" s="241">
        <v>0.0053</v>
      </c>
      <c r="R358" s="241">
        <f>Q358*H358</f>
        <v>0.055225999999999997</v>
      </c>
      <c r="S358" s="241">
        <v>0</v>
      </c>
      <c r="T358" s="242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243" t="s">
        <v>220</v>
      </c>
      <c r="AT358" s="243" t="s">
        <v>154</v>
      </c>
      <c r="AU358" s="243" t="s">
        <v>85</v>
      </c>
      <c r="AY358" s="14" t="s">
        <v>152</v>
      </c>
      <c r="BE358" s="244">
        <f>IF(N358="základní",J358,0)</f>
        <v>0</v>
      </c>
      <c r="BF358" s="244">
        <f>IF(N358="snížená",J358,0)</f>
        <v>0</v>
      </c>
      <c r="BG358" s="244">
        <f>IF(N358="zákl. přenesená",J358,0)</f>
        <v>0</v>
      </c>
      <c r="BH358" s="244">
        <f>IF(N358="sníž. přenesená",J358,0)</f>
        <v>0</v>
      </c>
      <c r="BI358" s="244">
        <f>IF(N358="nulová",J358,0)</f>
        <v>0</v>
      </c>
      <c r="BJ358" s="14" t="s">
        <v>83</v>
      </c>
      <c r="BK358" s="244">
        <f>ROUND(I358*H358,2)</f>
        <v>0</v>
      </c>
      <c r="BL358" s="14" t="s">
        <v>220</v>
      </c>
      <c r="BM358" s="243" t="s">
        <v>917</v>
      </c>
    </row>
    <row r="359" s="2" customFormat="1" ht="16.5" customHeight="1">
      <c r="A359" s="35"/>
      <c r="B359" s="36"/>
      <c r="C359" s="245" t="s">
        <v>918</v>
      </c>
      <c r="D359" s="245" t="s">
        <v>164</v>
      </c>
      <c r="E359" s="246" t="s">
        <v>919</v>
      </c>
      <c r="F359" s="247" t="s">
        <v>920</v>
      </c>
      <c r="G359" s="248" t="s">
        <v>182</v>
      </c>
      <c r="H359" s="249">
        <v>11.462</v>
      </c>
      <c r="I359" s="250"/>
      <c r="J359" s="251">
        <f>ROUND(I359*H359,2)</f>
        <v>0</v>
      </c>
      <c r="K359" s="252"/>
      <c r="L359" s="253"/>
      <c r="M359" s="254" t="s">
        <v>1</v>
      </c>
      <c r="N359" s="255" t="s">
        <v>40</v>
      </c>
      <c r="O359" s="88"/>
      <c r="P359" s="241">
        <f>O359*H359</f>
        <v>0</v>
      </c>
      <c r="Q359" s="241">
        <v>0.0126</v>
      </c>
      <c r="R359" s="241">
        <f>Q359*H359</f>
        <v>0.1444212</v>
      </c>
      <c r="S359" s="241">
        <v>0</v>
      </c>
      <c r="T359" s="242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243" t="s">
        <v>286</v>
      </c>
      <c r="AT359" s="243" t="s">
        <v>164</v>
      </c>
      <c r="AU359" s="243" t="s">
        <v>85</v>
      </c>
      <c r="AY359" s="14" t="s">
        <v>152</v>
      </c>
      <c r="BE359" s="244">
        <f>IF(N359="základní",J359,0)</f>
        <v>0</v>
      </c>
      <c r="BF359" s="244">
        <f>IF(N359="snížená",J359,0)</f>
        <v>0</v>
      </c>
      <c r="BG359" s="244">
        <f>IF(N359="zákl. přenesená",J359,0)</f>
        <v>0</v>
      </c>
      <c r="BH359" s="244">
        <f>IF(N359="sníž. přenesená",J359,0)</f>
        <v>0</v>
      </c>
      <c r="BI359" s="244">
        <f>IF(N359="nulová",J359,0)</f>
        <v>0</v>
      </c>
      <c r="BJ359" s="14" t="s">
        <v>83</v>
      </c>
      <c r="BK359" s="244">
        <f>ROUND(I359*H359,2)</f>
        <v>0</v>
      </c>
      <c r="BL359" s="14" t="s">
        <v>220</v>
      </c>
      <c r="BM359" s="243" t="s">
        <v>921</v>
      </c>
    </row>
    <row r="360" s="2" customFormat="1" ht="24.15" customHeight="1">
      <c r="A360" s="35"/>
      <c r="B360" s="36"/>
      <c r="C360" s="231" t="s">
        <v>922</v>
      </c>
      <c r="D360" s="231" t="s">
        <v>154</v>
      </c>
      <c r="E360" s="232" t="s">
        <v>923</v>
      </c>
      <c r="F360" s="233" t="s">
        <v>924</v>
      </c>
      <c r="G360" s="234" t="s">
        <v>211</v>
      </c>
      <c r="H360" s="235">
        <v>0.69999999999999996</v>
      </c>
      <c r="I360" s="236"/>
      <c r="J360" s="237">
        <f>ROUND(I360*H360,2)</f>
        <v>0</v>
      </c>
      <c r="K360" s="238"/>
      <c r="L360" s="41"/>
      <c r="M360" s="239" t="s">
        <v>1</v>
      </c>
      <c r="N360" s="240" t="s">
        <v>40</v>
      </c>
      <c r="O360" s="88"/>
      <c r="P360" s="241">
        <f>O360*H360</f>
        <v>0</v>
      </c>
      <c r="Q360" s="241">
        <v>0.00020000000000000001</v>
      </c>
      <c r="R360" s="241">
        <f>Q360*H360</f>
        <v>0.00013999999999999999</v>
      </c>
      <c r="S360" s="241">
        <v>0</v>
      </c>
      <c r="T360" s="242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243" t="s">
        <v>220</v>
      </c>
      <c r="AT360" s="243" t="s">
        <v>154</v>
      </c>
      <c r="AU360" s="243" t="s">
        <v>85</v>
      </c>
      <c r="AY360" s="14" t="s">
        <v>152</v>
      </c>
      <c r="BE360" s="244">
        <f>IF(N360="základní",J360,0)</f>
        <v>0</v>
      </c>
      <c r="BF360" s="244">
        <f>IF(N360="snížená",J360,0)</f>
        <v>0</v>
      </c>
      <c r="BG360" s="244">
        <f>IF(N360="zákl. přenesená",J360,0)</f>
        <v>0</v>
      </c>
      <c r="BH360" s="244">
        <f>IF(N360="sníž. přenesená",J360,0)</f>
        <v>0</v>
      </c>
      <c r="BI360" s="244">
        <f>IF(N360="nulová",J360,0)</f>
        <v>0</v>
      </c>
      <c r="BJ360" s="14" t="s">
        <v>83</v>
      </c>
      <c r="BK360" s="244">
        <f>ROUND(I360*H360,2)</f>
        <v>0</v>
      </c>
      <c r="BL360" s="14" t="s">
        <v>220</v>
      </c>
      <c r="BM360" s="243" t="s">
        <v>925</v>
      </c>
    </row>
    <row r="361" s="2" customFormat="1" ht="16.5" customHeight="1">
      <c r="A361" s="35"/>
      <c r="B361" s="36"/>
      <c r="C361" s="245" t="s">
        <v>926</v>
      </c>
      <c r="D361" s="245" t="s">
        <v>164</v>
      </c>
      <c r="E361" s="246" t="s">
        <v>927</v>
      </c>
      <c r="F361" s="247" t="s">
        <v>928</v>
      </c>
      <c r="G361" s="248" t="s">
        <v>211</v>
      </c>
      <c r="H361" s="249">
        <v>0.73499999999999999</v>
      </c>
      <c r="I361" s="250"/>
      <c r="J361" s="251">
        <f>ROUND(I361*H361,2)</f>
        <v>0</v>
      </c>
      <c r="K361" s="252"/>
      <c r="L361" s="253"/>
      <c r="M361" s="254" t="s">
        <v>1</v>
      </c>
      <c r="N361" s="255" t="s">
        <v>40</v>
      </c>
      <c r="O361" s="88"/>
      <c r="P361" s="241">
        <f>O361*H361</f>
        <v>0</v>
      </c>
      <c r="Q361" s="241">
        <v>0.00032000000000000003</v>
      </c>
      <c r="R361" s="241">
        <f>Q361*H361</f>
        <v>0.00023520000000000003</v>
      </c>
      <c r="S361" s="241">
        <v>0</v>
      </c>
      <c r="T361" s="242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243" t="s">
        <v>286</v>
      </c>
      <c r="AT361" s="243" t="s">
        <v>164</v>
      </c>
      <c r="AU361" s="243" t="s">
        <v>85</v>
      </c>
      <c r="AY361" s="14" t="s">
        <v>152</v>
      </c>
      <c r="BE361" s="244">
        <f>IF(N361="základní",J361,0)</f>
        <v>0</v>
      </c>
      <c r="BF361" s="244">
        <f>IF(N361="snížená",J361,0)</f>
        <v>0</v>
      </c>
      <c r="BG361" s="244">
        <f>IF(N361="zákl. přenesená",J361,0)</f>
        <v>0</v>
      </c>
      <c r="BH361" s="244">
        <f>IF(N361="sníž. přenesená",J361,0)</f>
        <v>0</v>
      </c>
      <c r="BI361" s="244">
        <f>IF(N361="nulová",J361,0)</f>
        <v>0</v>
      </c>
      <c r="BJ361" s="14" t="s">
        <v>83</v>
      </c>
      <c r="BK361" s="244">
        <f>ROUND(I361*H361,2)</f>
        <v>0</v>
      </c>
      <c r="BL361" s="14" t="s">
        <v>220</v>
      </c>
      <c r="BM361" s="243" t="s">
        <v>929</v>
      </c>
    </row>
    <row r="362" s="2" customFormat="1" ht="24.15" customHeight="1">
      <c r="A362" s="35"/>
      <c r="B362" s="36"/>
      <c r="C362" s="231" t="s">
        <v>930</v>
      </c>
      <c r="D362" s="231" t="s">
        <v>154</v>
      </c>
      <c r="E362" s="232" t="s">
        <v>931</v>
      </c>
      <c r="F362" s="233" t="s">
        <v>932</v>
      </c>
      <c r="G362" s="234" t="s">
        <v>182</v>
      </c>
      <c r="H362" s="235">
        <v>10.42</v>
      </c>
      <c r="I362" s="236"/>
      <c r="J362" s="237">
        <f>ROUND(I362*H362,2)</f>
        <v>0</v>
      </c>
      <c r="K362" s="238"/>
      <c r="L362" s="41"/>
      <c r="M362" s="239" t="s">
        <v>1</v>
      </c>
      <c r="N362" s="240" t="s">
        <v>40</v>
      </c>
      <c r="O362" s="88"/>
      <c r="P362" s="241">
        <f>O362*H362</f>
        <v>0</v>
      </c>
      <c r="Q362" s="241">
        <v>5.0000000000000002E-05</v>
      </c>
      <c r="R362" s="241">
        <f>Q362*H362</f>
        <v>0.00052099999999999998</v>
      </c>
      <c r="S362" s="241">
        <v>0</v>
      </c>
      <c r="T362" s="242">
        <f>S362*H362</f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243" t="s">
        <v>220</v>
      </c>
      <c r="AT362" s="243" t="s">
        <v>154</v>
      </c>
      <c r="AU362" s="243" t="s">
        <v>85</v>
      </c>
      <c r="AY362" s="14" t="s">
        <v>152</v>
      </c>
      <c r="BE362" s="244">
        <f>IF(N362="základní",J362,0)</f>
        <v>0</v>
      </c>
      <c r="BF362" s="244">
        <f>IF(N362="snížená",J362,0)</f>
        <v>0</v>
      </c>
      <c r="BG362" s="244">
        <f>IF(N362="zákl. přenesená",J362,0)</f>
        <v>0</v>
      </c>
      <c r="BH362" s="244">
        <f>IF(N362="sníž. přenesená",J362,0)</f>
        <v>0</v>
      </c>
      <c r="BI362" s="244">
        <f>IF(N362="nulová",J362,0)</f>
        <v>0</v>
      </c>
      <c r="BJ362" s="14" t="s">
        <v>83</v>
      </c>
      <c r="BK362" s="244">
        <f>ROUND(I362*H362,2)</f>
        <v>0</v>
      </c>
      <c r="BL362" s="14" t="s">
        <v>220</v>
      </c>
      <c r="BM362" s="243" t="s">
        <v>933</v>
      </c>
    </row>
    <row r="363" s="2" customFormat="1" ht="24.15" customHeight="1">
      <c r="A363" s="35"/>
      <c r="B363" s="36"/>
      <c r="C363" s="231" t="s">
        <v>934</v>
      </c>
      <c r="D363" s="231" t="s">
        <v>154</v>
      </c>
      <c r="E363" s="232" t="s">
        <v>935</v>
      </c>
      <c r="F363" s="233" t="s">
        <v>936</v>
      </c>
      <c r="G363" s="234" t="s">
        <v>167</v>
      </c>
      <c r="H363" s="235">
        <v>0.20399999999999999</v>
      </c>
      <c r="I363" s="236"/>
      <c r="J363" s="237">
        <f>ROUND(I363*H363,2)</f>
        <v>0</v>
      </c>
      <c r="K363" s="238"/>
      <c r="L363" s="41"/>
      <c r="M363" s="239" t="s">
        <v>1</v>
      </c>
      <c r="N363" s="240" t="s">
        <v>40</v>
      </c>
      <c r="O363" s="88"/>
      <c r="P363" s="241">
        <f>O363*H363</f>
        <v>0</v>
      </c>
      <c r="Q363" s="241">
        <v>0</v>
      </c>
      <c r="R363" s="241">
        <f>Q363*H363</f>
        <v>0</v>
      </c>
      <c r="S363" s="241">
        <v>0</v>
      </c>
      <c r="T363" s="242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243" t="s">
        <v>220</v>
      </c>
      <c r="AT363" s="243" t="s">
        <v>154</v>
      </c>
      <c r="AU363" s="243" t="s">
        <v>85</v>
      </c>
      <c r="AY363" s="14" t="s">
        <v>152</v>
      </c>
      <c r="BE363" s="244">
        <f>IF(N363="základní",J363,0)</f>
        <v>0</v>
      </c>
      <c r="BF363" s="244">
        <f>IF(N363="snížená",J363,0)</f>
        <v>0</v>
      </c>
      <c r="BG363" s="244">
        <f>IF(N363="zákl. přenesená",J363,0)</f>
        <v>0</v>
      </c>
      <c r="BH363" s="244">
        <f>IF(N363="sníž. přenesená",J363,0)</f>
        <v>0</v>
      </c>
      <c r="BI363" s="244">
        <f>IF(N363="nulová",J363,0)</f>
        <v>0</v>
      </c>
      <c r="BJ363" s="14" t="s">
        <v>83</v>
      </c>
      <c r="BK363" s="244">
        <f>ROUND(I363*H363,2)</f>
        <v>0</v>
      </c>
      <c r="BL363" s="14" t="s">
        <v>220</v>
      </c>
      <c r="BM363" s="243" t="s">
        <v>937</v>
      </c>
    </row>
    <row r="364" s="2" customFormat="1" ht="24.15" customHeight="1">
      <c r="A364" s="35"/>
      <c r="B364" s="36"/>
      <c r="C364" s="231" t="s">
        <v>938</v>
      </c>
      <c r="D364" s="231" t="s">
        <v>154</v>
      </c>
      <c r="E364" s="232" t="s">
        <v>939</v>
      </c>
      <c r="F364" s="233" t="s">
        <v>940</v>
      </c>
      <c r="G364" s="234" t="s">
        <v>167</v>
      </c>
      <c r="H364" s="235">
        <v>0.20399999999999999</v>
      </c>
      <c r="I364" s="236"/>
      <c r="J364" s="237">
        <f>ROUND(I364*H364,2)</f>
        <v>0</v>
      </c>
      <c r="K364" s="238"/>
      <c r="L364" s="41"/>
      <c r="M364" s="239" t="s">
        <v>1</v>
      </c>
      <c r="N364" s="240" t="s">
        <v>40</v>
      </c>
      <c r="O364" s="88"/>
      <c r="P364" s="241">
        <f>O364*H364</f>
        <v>0</v>
      </c>
      <c r="Q364" s="241">
        <v>0</v>
      </c>
      <c r="R364" s="241">
        <f>Q364*H364</f>
        <v>0</v>
      </c>
      <c r="S364" s="241">
        <v>0</v>
      </c>
      <c r="T364" s="242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243" t="s">
        <v>220</v>
      </c>
      <c r="AT364" s="243" t="s">
        <v>154</v>
      </c>
      <c r="AU364" s="243" t="s">
        <v>85</v>
      </c>
      <c r="AY364" s="14" t="s">
        <v>152</v>
      </c>
      <c r="BE364" s="244">
        <f>IF(N364="základní",J364,0)</f>
        <v>0</v>
      </c>
      <c r="BF364" s="244">
        <f>IF(N364="snížená",J364,0)</f>
        <v>0</v>
      </c>
      <c r="BG364" s="244">
        <f>IF(N364="zákl. přenesená",J364,0)</f>
        <v>0</v>
      </c>
      <c r="BH364" s="244">
        <f>IF(N364="sníž. přenesená",J364,0)</f>
        <v>0</v>
      </c>
      <c r="BI364" s="244">
        <f>IF(N364="nulová",J364,0)</f>
        <v>0</v>
      </c>
      <c r="BJ364" s="14" t="s">
        <v>83</v>
      </c>
      <c r="BK364" s="244">
        <f>ROUND(I364*H364,2)</f>
        <v>0</v>
      </c>
      <c r="BL364" s="14" t="s">
        <v>220</v>
      </c>
      <c r="BM364" s="243" t="s">
        <v>941</v>
      </c>
    </row>
    <row r="365" s="2" customFormat="1" ht="24.15" customHeight="1">
      <c r="A365" s="35"/>
      <c r="B365" s="36"/>
      <c r="C365" s="231" t="s">
        <v>942</v>
      </c>
      <c r="D365" s="231" t="s">
        <v>154</v>
      </c>
      <c r="E365" s="232" t="s">
        <v>943</v>
      </c>
      <c r="F365" s="233" t="s">
        <v>944</v>
      </c>
      <c r="G365" s="234" t="s">
        <v>167</v>
      </c>
      <c r="H365" s="235">
        <v>0.20399999999999999</v>
      </c>
      <c r="I365" s="236"/>
      <c r="J365" s="237">
        <f>ROUND(I365*H365,2)</f>
        <v>0</v>
      </c>
      <c r="K365" s="238"/>
      <c r="L365" s="41"/>
      <c r="M365" s="239" t="s">
        <v>1</v>
      </c>
      <c r="N365" s="240" t="s">
        <v>40</v>
      </c>
      <c r="O365" s="88"/>
      <c r="P365" s="241">
        <f>O365*H365</f>
        <v>0</v>
      </c>
      <c r="Q365" s="241">
        <v>0</v>
      </c>
      <c r="R365" s="241">
        <f>Q365*H365</f>
        <v>0</v>
      </c>
      <c r="S365" s="241">
        <v>0</v>
      </c>
      <c r="T365" s="242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243" t="s">
        <v>220</v>
      </c>
      <c r="AT365" s="243" t="s">
        <v>154</v>
      </c>
      <c r="AU365" s="243" t="s">
        <v>85</v>
      </c>
      <c r="AY365" s="14" t="s">
        <v>152</v>
      </c>
      <c r="BE365" s="244">
        <f>IF(N365="základní",J365,0)</f>
        <v>0</v>
      </c>
      <c r="BF365" s="244">
        <f>IF(N365="snížená",J365,0)</f>
        <v>0</v>
      </c>
      <c r="BG365" s="244">
        <f>IF(N365="zákl. přenesená",J365,0)</f>
        <v>0</v>
      </c>
      <c r="BH365" s="244">
        <f>IF(N365="sníž. přenesená",J365,0)</f>
        <v>0</v>
      </c>
      <c r="BI365" s="244">
        <f>IF(N365="nulová",J365,0)</f>
        <v>0</v>
      </c>
      <c r="BJ365" s="14" t="s">
        <v>83</v>
      </c>
      <c r="BK365" s="244">
        <f>ROUND(I365*H365,2)</f>
        <v>0</v>
      </c>
      <c r="BL365" s="14" t="s">
        <v>220</v>
      </c>
      <c r="BM365" s="243" t="s">
        <v>945</v>
      </c>
    </row>
    <row r="366" s="12" customFormat="1" ht="22.8" customHeight="1">
      <c r="A366" s="12"/>
      <c r="B366" s="215"/>
      <c r="C366" s="216"/>
      <c r="D366" s="217" t="s">
        <v>74</v>
      </c>
      <c r="E366" s="229" t="s">
        <v>946</v>
      </c>
      <c r="F366" s="229" t="s">
        <v>947</v>
      </c>
      <c r="G366" s="216"/>
      <c r="H366" s="216"/>
      <c r="I366" s="219"/>
      <c r="J366" s="230">
        <f>BK366</f>
        <v>0</v>
      </c>
      <c r="K366" s="216"/>
      <c r="L366" s="221"/>
      <c r="M366" s="222"/>
      <c r="N366" s="223"/>
      <c r="O366" s="223"/>
      <c r="P366" s="224">
        <f>SUM(P367:P370)</f>
        <v>0</v>
      </c>
      <c r="Q366" s="223"/>
      <c r="R366" s="224">
        <f>SUM(R367:R370)</f>
        <v>0.0017072000000000001</v>
      </c>
      <c r="S366" s="223"/>
      <c r="T366" s="225">
        <f>SUM(T367:T370)</f>
        <v>0</v>
      </c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R366" s="226" t="s">
        <v>85</v>
      </c>
      <c r="AT366" s="227" t="s">
        <v>74</v>
      </c>
      <c r="AU366" s="227" t="s">
        <v>83</v>
      </c>
      <c r="AY366" s="226" t="s">
        <v>152</v>
      </c>
      <c r="BK366" s="228">
        <f>SUM(BK367:BK370)</f>
        <v>0</v>
      </c>
    </row>
    <row r="367" s="2" customFormat="1" ht="24.15" customHeight="1">
      <c r="A367" s="35"/>
      <c r="B367" s="36"/>
      <c r="C367" s="231" t="s">
        <v>948</v>
      </c>
      <c r="D367" s="231" t="s">
        <v>154</v>
      </c>
      <c r="E367" s="232" t="s">
        <v>949</v>
      </c>
      <c r="F367" s="233" t="s">
        <v>950</v>
      </c>
      <c r="G367" s="234" t="s">
        <v>182</v>
      </c>
      <c r="H367" s="235">
        <v>5.335</v>
      </c>
      <c r="I367" s="236"/>
      <c r="J367" s="237">
        <f>ROUND(I367*H367,2)</f>
        <v>0</v>
      </c>
      <c r="K367" s="238"/>
      <c r="L367" s="41"/>
      <c r="M367" s="239" t="s">
        <v>1</v>
      </c>
      <c r="N367" s="240" t="s">
        <v>40</v>
      </c>
      <c r="O367" s="88"/>
      <c r="P367" s="241">
        <f>O367*H367</f>
        <v>0</v>
      </c>
      <c r="Q367" s="241">
        <v>8.0000000000000007E-05</v>
      </c>
      <c r="R367" s="241">
        <f>Q367*H367</f>
        <v>0.00042680000000000002</v>
      </c>
      <c r="S367" s="241">
        <v>0</v>
      </c>
      <c r="T367" s="242">
        <f>S367*H367</f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243" t="s">
        <v>220</v>
      </c>
      <c r="AT367" s="243" t="s">
        <v>154</v>
      </c>
      <c r="AU367" s="243" t="s">
        <v>85</v>
      </c>
      <c r="AY367" s="14" t="s">
        <v>152</v>
      </c>
      <c r="BE367" s="244">
        <f>IF(N367="základní",J367,0)</f>
        <v>0</v>
      </c>
      <c r="BF367" s="244">
        <f>IF(N367="snížená",J367,0)</f>
        <v>0</v>
      </c>
      <c r="BG367" s="244">
        <f>IF(N367="zákl. přenesená",J367,0)</f>
        <v>0</v>
      </c>
      <c r="BH367" s="244">
        <f>IF(N367="sníž. přenesená",J367,0)</f>
        <v>0</v>
      </c>
      <c r="BI367" s="244">
        <f>IF(N367="nulová",J367,0)</f>
        <v>0</v>
      </c>
      <c r="BJ367" s="14" t="s">
        <v>83</v>
      </c>
      <c r="BK367" s="244">
        <f>ROUND(I367*H367,2)</f>
        <v>0</v>
      </c>
      <c r="BL367" s="14" t="s">
        <v>220</v>
      </c>
      <c r="BM367" s="243" t="s">
        <v>951</v>
      </c>
    </row>
    <row r="368" s="2" customFormat="1" ht="24.15" customHeight="1">
      <c r="A368" s="35"/>
      <c r="B368" s="36"/>
      <c r="C368" s="231" t="s">
        <v>952</v>
      </c>
      <c r="D368" s="231" t="s">
        <v>154</v>
      </c>
      <c r="E368" s="232" t="s">
        <v>953</v>
      </c>
      <c r="F368" s="233" t="s">
        <v>954</v>
      </c>
      <c r="G368" s="234" t="s">
        <v>182</v>
      </c>
      <c r="H368" s="235">
        <v>5.335</v>
      </c>
      <c r="I368" s="236"/>
      <c r="J368" s="237">
        <f>ROUND(I368*H368,2)</f>
        <v>0</v>
      </c>
      <c r="K368" s="238"/>
      <c r="L368" s="41"/>
      <c r="M368" s="239" t="s">
        <v>1</v>
      </c>
      <c r="N368" s="240" t="s">
        <v>40</v>
      </c>
      <c r="O368" s="88"/>
      <c r="P368" s="241">
        <f>O368*H368</f>
        <v>0</v>
      </c>
      <c r="Q368" s="241">
        <v>0.00012</v>
      </c>
      <c r="R368" s="241">
        <f>Q368*H368</f>
        <v>0.00064020000000000006</v>
      </c>
      <c r="S368" s="241">
        <v>0</v>
      </c>
      <c r="T368" s="242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243" t="s">
        <v>220</v>
      </c>
      <c r="AT368" s="243" t="s">
        <v>154</v>
      </c>
      <c r="AU368" s="243" t="s">
        <v>85</v>
      </c>
      <c r="AY368" s="14" t="s">
        <v>152</v>
      </c>
      <c r="BE368" s="244">
        <f>IF(N368="základní",J368,0)</f>
        <v>0</v>
      </c>
      <c r="BF368" s="244">
        <f>IF(N368="snížená",J368,0)</f>
        <v>0</v>
      </c>
      <c r="BG368" s="244">
        <f>IF(N368="zákl. přenesená",J368,0)</f>
        <v>0</v>
      </c>
      <c r="BH368" s="244">
        <f>IF(N368="sníž. přenesená",J368,0)</f>
        <v>0</v>
      </c>
      <c r="BI368" s="244">
        <f>IF(N368="nulová",J368,0)</f>
        <v>0</v>
      </c>
      <c r="BJ368" s="14" t="s">
        <v>83</v>
      </c>
      <c r="BK368" s="244">
        <f>ROUND(I368*H368,2)</f>
        <v>0</v>
      </c>
      <c r="BL368" s="14" t="s">
        <v>220</v>
      </c>
      <c r="BM368" s="243" t="s">
        <v>955</v>
      </c>
    </row>
    <row r="369" s="2" customFormat="1" ht="24.15" customHeight="1">
      <c r="A369" s="35"/>
      <c r="B369" s="36"/>
      <c r="C369" s="231" t="s">
        <v>956</v>
      </c>
      <c r="D369" s="231" t="s">
        <v>154</v>
      </c>
      <c r="E369" s="232" t="s">
        <v>957</v>
      </c>
      <c r="F369" s="233" t="s">
        <v>958</v>
      </c>
      <c r="G369" s="234" t="s">
        <v>182</v>
      </c>
      <c r="H369" s="235">
        <v>5.335</v>
      </c>
      <c r="I369" s="236"/>
      <c r="J369" s="237">
        <f>ROUND(I369*H369,2)</f>
        <v>0</v>
      </c>
      <c r="K369" s="238"/>
      <c r="L369" s="41"/>
      <c r="M369" s="239" t="s">
        <v>1</v>
      </c>
      <c r="N369" s="240" t="s">
        <v>40</v>
      </c>
      <c r="O369" s="88"/>
      <c r="P369" s="241">
        <f>O369*H369</f>
        <v>0</v>
      </c>
      <c r="Q369" s="241">
        <v>0.00012</v>
      </c>
      <c r="R369" s="241">
        <f>Q369*H369</f>
        <v>0.00064020000000000006</v>
      </c>
      <c r="S369" s="241">
        <v>0</v>
      </c>
      <c r="T369" s="242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243" t="s">
        <v>220</v>
      </c>
      <c r="AT369" s="243" t="s">
        <v>154</v>
      </c>
      <c r="AU369" s="243" t="s">
        <v>85</v>
      </c>
      <c r="AY369" s="14" t="s">
        <v>152</v>
      </c>
      <c r="BE369" s="244">
        <f>IF(N369="základní",J369,0)</f>
        <v>0</v>
      </c>
      <c r="BF369" s="244">
        <f>IF(N369="snížená",J369,0)</f>
        <v>0</v>
      </c>
      <c r="BG369" s="244">
        <f>IF(N369="zákl. přenesená",J369,0)</f>
        <v>0</v>
      </c>
      <c r="BH369" s="244">
        <f>IF(N369="sníž. přenesená",J369,0)</f>
        <v>0</v>
      </c>
      <c r="BI369" s="244">
        <f>IF(N369="nulová",J369,0)</f>
        <v>0</v>
      </c>
      <c r="BJ369" s="14" t="s">
        <v>83</v>
      </c>
      <c r="BK369" s="244">
        <f>ROUND(I369*H369,2)</f>
        <v>0</v>
      </c>
      <c r="BL369" s="14" t="s">
        <v>220</v>
      </c>
      <c r="BM369" s="243" t="s">
        <v>959</v>
      </c>
    </row>
    <row r="370" s="2" customFormat="1" ht="21.75" customHeight="1">
      <c r="A370" s="35"/>
      <c r="B370" s="36"/>
      <c r="C370" s="231" t="s">
        <v>960</v>
      </c>
      <c r="D370" s="231" t="s">
        <v>154</v>
      </c>
      <c r="E370" s="232" t="s">
        <v>961</v>
      </c>
      <c r="F370" s="233" t="s">
        <v>962</v>
      </c>
      <c r="G370" s="234" t="s">
        <v>182</v>
      </c>
      <c r="H370" s="235">
        <v>37.259999999999998</v>
      </c>
      <c r="I370" s="236"/>
      <c r="J370" s="237">
        <f>ROUND(I370*H370,2)</f>
        <v>0</v>
      </c>
      <c r="K370" s="238"/>
      <c r="L370" s="41"/>
      <c r="M370" s="239" t="s">
        <v>1</v>
      </c>
      <c r="N370" s="240" t="s">
        <v>40</v>
      </c>
      <c r="O370" s="88"/>
      <c r="P370" s="241">
        <f>O370*H370</f>
        <v>0</v>
      </c>
      <c r="Q370" s="241">
        <v>0</v>
      </c>
      <c r="R370" s="241">
        <f>Q370*H370</f>
        <v>0</v>
      </c>
      <c r="S370" s="241">
        <v>0</v>
      </c>
      <c r="T370" s="242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243" t="s">
        <v>220</v>
      </c>
      <c r="AT370" s="243" t="s">
        <v>154</v>
      </c>
      <c r="AU370" s="243" t="s">
        <v>85</v>
      </c>
      <c r="AY370" s="14" t="s">
        <v>152</v>
      </c>
      <c r="BE370" s="244">
        <f>IF(N370="základní",J370,0)</f>
        <v>0</v>
      </c>
      <c r="BF370" s="244">
        <f>IF(N370="snížená",J370,0)</f>
        <v>0</v>
      </c>
      <c r="BG370" s="244">
        <f>IF(N370="zákl. přenesená",J370,0)</f>
        <v>0</v>
      </c>
      <c r="BH370" s="244">
        <f>IF(N370="sníž. přenesená",J370,0)</f>
        <v>0</v>
      </c>
      <c r="BI370" s="244">
        <f>IF(N370="nulová",J370,0)</f>
        <v>0</v>
      </c>
      <c r="BJ370" s="14" t="s">
        <v>83</v>
      </c>
      <c r="BK370" s="244">
        <f>ROUND(I370*H370,2)</f>
        <v>0</v>
      </c>
      <c r="BL370" s="14" t="s">
        <v>220</v>
      </c>
      <c r="BM370" s="243" t="s">
        <v>963</v>
      </c>
    </row>
    <row r="371" s="12" customFormat="1" ht="22.8" customHeight="1">
      <c r="A371" s="12"/>
      <c r="B371" s="215"/>
      <c r="C371" s="216"/>
      <c r="D371" s="217" t="s">
        <v>74</v>
      </c>
      <c r="E371" s="229" t="s">
        <v>964</v>
      </c>
      <c r="F371" s="229" t="s">
        <v>965</v>
      </c>
      <c r="G371" s="216"/>
      <c r="H371" s="216"/>
      <c r="I371" s="219"/>
      <c r="J371" s="230">
        <f>BK371</f>
        <v>0</v>
      </c>
      <c r="K371" s="216"/>
      <c r="L371" s="221"/>
      <c r="M371" s="222"/>
      <c r="N371" s="223"/>
      <c r="O371" s="223"/>
      <c r="P371" s="224">
        <f>SUM(P372:P381)</f>
        <v>0</v>
      </c>
      <c r="Q371" s="223"/>
      <c r="R371" s="224">
        <f>SUM(R372:R381)</f>
        <v>0.59965102999999997</v>
      </c>
      <c r="S371" s="223"/>
      <c r="T371" s="225">
        <f>SUM(T372:T381)</f>
        <v>0.12196237</v>
      </c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R371" s="226" t="s">
        <v>85</v>
      </c>
      <c r="AT371" s="227" t="s">
        <v>74</v>
      </c>
      <c r="AU371" s="227" t="s">
        <v>83</v>
      </c>
      <c r="AY371" s="226" t="s">
        <v>152</v>
      </c>
      <c r="BK371" s="228">
        <f>SUM(BK372:BK381)</f>
        <v>0</v>
      </c>
    </row>
    <row r="372" s="2" customFormat="1" ht="24.15" customHeight="1">
      <c r="A372" s="35"/>
      <c r="B372" s="36"/>
      <c r="C372" s="231" t="s">
        <v>966</v>
      </c>
      <c r="D372" s="231" t="s">
        <v>154</v>
      </c>
      <c r="E372" s="232" t="s">
        <v>967</v>
      </c>
      <c r="F372" s="233" t="s">
        <v>968</v>
      </c>
      <c r="G372" s="234" t="s">
        <v>182</v>
      </c>
      <c r="H372" s="235">
        <v>419.64699999999999</v>
      </c>
      <c r="I372" s="236"/>
      <c r="J372" s="237">
        <f>ROUND(I372*H372,2)</f>
        <v>0</v>
      </c>
      <c r="K372" s="238"/>
      <c r="L372" s="41"/>
      <c r="M372" s="239" t="s">
        <v>1</v>
      </c>
      <c r="N372" s="240" t="s">
        <v>40</v>
      </c>
      <c r="O372" s="88"/>
      <c r="P372" s="241">
        <f>O372*H372</f>
        <v>0</v>
      </c>
      <c r="Q372" s="241">
        <v>0</v>
      </c>
      <c r="R372" s="241">
        <f>Q372*H372</f>
        <v>0</v>
      </c>
      <c r="S372" s="241">
        <v>0</v>
      </c>
      <c r="T372" s="242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43" t="s">
        <v>220</v>
      </c>
      <c r="AT372" s="243" t="s">
        <v>154</v>
      </c>
      <c r="AU372" s="243" t="s">
        <v>85</v>
      </c>
      <c r="AY372" s="14" t="s">
        <v>152</v>
      </c>
      <c r="BE372" s="244">
        <f>IF(N372="základní",J372,0)</f>
        <v>0</v>
      </c>
      <c r="BF372" s="244">
        <f>IF(N372="snížená",J372,0)</f>
        <v>0</v>
      </c>
      <c r="BG372" s="244">
        <f>IF(N372="zákl. přenesená",J372,0)</f>
        <v>0</v>
      </c>
      <c r="BH372" s="244">
        <f>IF(N372="sníž. přenesená",J372,0)</f>
        <v>0</v>
      </c>
      <c r="BI372" s="244">
        <f>IF(N372="nulová",J372,0)</f>
        <v>0</v>
      </c>
      <c r="BJ372" s="14" t="s">
        <v>83</v>
      </c>
      <c r="BK372" s="244">
        <f>ROUND(I372*H372,2)</f>
        <v>0</v>
      </c>
      <c r="BL372" s="14" t="s">
        <v>220</v>
      </c>
      <c r="BM372" s="243" t="s">
        <v>969</v>
      </c>
    </row>
    <row r="373" s="2" customFormat="1" ht="16.5" customHeight="1">
      <c r="A373" s="35"/>
      <c r="B373" s="36"/>
      <c r="C373" s="231" t="s">
        <v>970</v>
      </c>
      <c r="D373" s="231" t="s">
        <v>154</v>
      </c>
      <c r="E373" s="232" t="s">
        <v>971</v>
      </c>
      <c r="F373" s="233" t="s">
        <v>972</v>
      </c>
      <c r="G373" s="234" t="s">
        <v>182</v>
      </c>
      <c r="H373" s="235">
        <v>393.42700000000002</v>
      </c>
      <c r="I373" s="236"/>
      <c r="J373" s="237">
        <f>ROUND(I373*H373,2)</f>
        <v>0</v>
      </c>
      <c r="K373" s="238"/>
      <c r="L373" s="41"/>
      <c r="M373" s="239" t="s">
        <v>1</v>
      </c>
      <c r="N373" s="240" t="s">
        <v>40</v>
      </c>
      <c r="O373" s="88"/>
      <c r="P373" s="241">
        <f>O373*H373</f>
        <v>0</v>
      </c>
      <c r="Q373" s="241">
        <v>0.001</v>
      </c>
      <c r="R373" s="241">
        <f>Q373*H373</f>
        <v>0.39342700000000003</v>
      </c>
      <c r="S373" s="241">
        <v>0.00031</v>
      </c>
      <c r="T373" s="242">
        <f>S373*H373</f>
        <v>0.12196237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243" t="s">
        <v>220</v>
      </c>
      <c r="AT373" s="243" t="s">
        <v>154</v>
      </c>
      <c r="AU373" s="243" t="s">
        <v>85</v>
      </c>
      <c r="AY373" s="14" t="s">
        <v>152</v>
      </c>
      <c r="BE373" s="244">
        <f>IF(N373="základní",J373,0)</f>
        <v>0</v>
      </c>
      <c r="BF373" s="244">
        <f>IF(N373="snížená",J373,0)</f>
        <v>0</v>
      </c>
      <c r="BG373" s="244">
        <f>IF(N373="zákl. přenesená",J373,0)</f>
        <v>0</v>
      </c>
      <c r="BH373" s="244">
        <f>IF(N373="sníž. přenesená",J373,0)</f>
        <v>0</v>
      </c>
      <c r="BI373" s="244">
        <f>IF(N373="nulová",J373,0)</f>
        <v>0</v>
      </c>
      <c r="BJ373" s="14" t="s">
        <v>83</v>
      </c>
      <c r="BK373" s="244">
        <f>ROUND(I373*H373,2)</f>
        <v>0</v>
      </c>
      <c r="BL373" s="14" t="s">
        <v>220</v>
      </c>
      <c r="BM373" s="243" t="s">
        <v>973</v>
      </c>
    </row>
    <row r="374" s="2" customFormat="1" ht="24.15" customHeight="1">
      <c r="A374" s="35"/>
      <c r="B374" s="36"/>
      <c r="C374" s="231" t="s">
        <v>974</v>
      </c>
      <c r="D374" s="231" t="s">
        <v>154</v>
      </c>
      <c r="E374" s="232" t="s">
        <v>975</v>
      </c>
      <c r="F374" s="233" t="s">
        <v>976</v>
      </c>
      <c r="G374" s="234" t="s">
        <v>182</v>
      </c>
      <c r="H374" s="235">
        <v>393.42700000000002</v>
      </c>
      <c r="I374" s="236"/>
      <c r="J374" s="237">
        <f>ROUND(I374*H374,2)</f>
        <v>0</v>
      </c>
      <c r="K374" s="238"/>
      <c r="L374" s="41"/>
      <c r="M374" s="239" t="s">
        <v>1</v>
      </c>
      <c r="N374" s="240" t="s">
        <v>40</v>
      </c>
      <c r="O374" s="88"/>
      <c r="P374" s="241">
        <f>O374*H374</f>
        <v>0</v>
      </c>
      <c r="Q374" s="241">
        <v>0</v>
      </c>
      <c r="R374" s="241">
        <f>Q374*H374</f>
        <v>0</v>
      </c>
      <c r="S374" s="241">
        <v>0</v>
      </c>
      <c r="T374" s="242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243" t="s">
        <v>220</v>
      </c>
      <c r="AT374" s="243" t="s">
        <v>154</v>
      </c>
      <c r="AU374" s="243" t="s">
        <v>85</v>
      </c>
      <c r="AY374" s="14" t="s">
        <v>152</v>
      </c>
      <c r="BE374" s="244">
        <f>IF(N374="základní",J374,0)</f>
        <v>0</v>
      </c>
      <c r="BF374" s="244">
        <f>IF(N374="snížená",J374,0)</f>
        <v>0</v>
      </c>
      <c r="BG374" s="244">
        <f>IF(N374="zákl. přenesená",J374,0)</f>
        <v>0</v>
      </c>
      <c r="BH374" s="244">
        <f>IF(N374="sníž. přenesená",J374,0)</f>
        <v>0</v>
      </c>
      <c r="BI374" s="244">
        <f>IF(N374="nulová",J374,0)</f>
        <v>0</v>
      </c>
      <c r="BJ374" s="14" t="s">
        <v>83</v>
      </c>
      <c r="BK374" s="244">
        <f>ROUND(I374*H374,2)</f>
        <v>0</v>
      </c>
      <c r="BL374" s="14" t="s">
        <v>220</v>
      </c>
      <c r="BM374" s="243" t="s">
        <v>977</v>
      </c>
    </row>
    <row r="375" s="2" customFormat="1" ht="24.15" customHeight="1">
      <c r="A375" s="35"/>
      <c r="B375" s="36"/>
      <c r="C375" s="231" t="s">
        <v>978</v>
      </c>
      <c r="D375" s="231" t="s">
        <v>154</v>
      </c>
      <c r="E375" s="232" t="s">
        <v>979</v>
      </c>
      <c r="F375" s="233" t="s">
        <v>980</v>
      </c>
      <c r="G375" s="234" t="s">
        <v>211</v>
      </c>
      <c r="H375" s="235">
        <v>59.700000000000003</v>
      </c>
      <c r="I375" s="236"/>
      <c r="J375" s="237">
        <f>ROUND(I375*H375,2)</f>
        <v>0</v>
      </c>
      <c r="K375" s="238"/>
      <c r="L375" s="41"/>
      <c r="M375" s="239" t="s">
        <v>1</v>
      </c>
      <c r="N375" s="240" t="s">
        <v>40</v>
      </c>
      <c r="O375" s="88"/>
      <c r="P375" s="241">
        <f>O375*H375</f>
        <v>0</v>
      </c>
      <c r="Q375" s="241">
        <v>1.0000000000000001E-05</v>
      </c>
      <c r="R375" s="241">
        <f>Q375*H375</f>
        <v>0.00059700000000000009</v>
      </c>
      <c r="S375" s="241">
        <v>0</v>
      </c>
      <c r="T375" s="242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243" t="s">
        <v>220</v>
      </c>
      <c r="AT375" s="243" t="s">
        <v>154</v>
      </c>
      <c r="AU375" s="243" t="s">
        <v>85</v>
      </c>
      <c r="AY375" s="14" t="s">
        <v>152</v>
      </c>
      <c r="BE375" s="244">
        <f>IF(N375="základní",J375,0)</f>
        <v>0</v>
      </c>
      <c r="BF375" s="244">
        <f>IF(N375="snížená",J375,0)</f>
        <v>0</v>
      </c>
      <c r="BG375" s="244">
        <f>IF(N375="zákl. přenesená",J375,0)</f>
        <v>0</v>
      </c>
      <c r="BH375" s="244">
        <f>IF(N375="sníž. přenesená",J375,0)</f>
        <v>0</v>
      </c>
      <c r="BI375" s="244">
        <f>IF(N375="nulová",J375,0)</f>
        <v>0</v>
      </c>
      <c r="BJ375" s="14" t="s">
        <v>83</v>
      </c>
      <c r="BK375" s="244">
        <f>ROUND(I375*H375,2)</f>
        <v>0</v>
      </c>
      <c r="BL375" s="14" t="s">
        <v>220</v>
      </c>
      <c r="BM375" s="243" t="s">
        <v>981</v>
      </c>
    </row>
    <row r="376" s="2" customFormat="1" ht="16.5" customHeight="1">
      <c r="A376" s="35"/>
      <c r="B376" s="36"/>
      <c r="C376" s="231" t="s">
        <v>982</v>
      </c>
      <c r="D376" s="231" t="s">
        <v>154</v>
      </c>
      <c r="E376" s="232" t="s">
        <v>983</v>
      </c>
      <c r="F376" s="233" t="s">
        <v>984</v>
      </c>
      <c r="G376" s="234" t="s">
        <v>182</v>
      </c>
      <c r="H376" s="235">
        <v>116.26000000000001</v>
      </c>
      <c r="I376" s="236"/>
      <c r="J376" s="237">
        <f>ROUND(I376*H376,2)</f>
        <v>0</v>
      </c>
      <c r="K376" s="238"/>
      <c r="L376" s="41"/>
      <c r="M376" s="239" t="s">
        <v>1</v>
      </c>
      <c r="N376" s="240" t="s">
        <v>40</v>
      </c>
      <c r="O376" s="88"/>
      <c r="P376" s="241">
        <f>O376*H376</f>
        <v>0</v>
      </c>
      <c r="Q376" s="241">
        <v>0</v>
      </c>
      <c r="R376" s="241">
        <f>Q376*H376</f>
        <v>0</v>
      </c>
      <c r="S376" s="241">
        <v>0</v>
      </c>
      <c r="T376" s="242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243" t="s">
        <v>220</v>
      </c>
      <c r="AT376" s="243" t="s">
        <v>154</v>
      </c>
      <c r="AU376" s="243" t="s">
        <v>85</v>
      </c>
      <c r="AY376" s="14" t="s">
        <v>152</v>
      </c>
      <c r="BE376" s="244">
        <f>IF(N376="základní",J376,0)</f>
        <v>0</v>
      </c>
      <c r="BF376" s="244">
        <f>IF(N376="snížená",J376,0)</f>
        <v>0</v>
      </c>
      <c r="BG376" s="244">
        <f>IF(N376="zákl. přenesená",J376,0)</f>
        <v>0</v>
      </c>
      <c r="BH376" s="244">
        <f>IF(N376="sníž. přenesená",J376,0)</f>
        <v>0</v>
      </c>
      <c r="BI376" s="244">
        <f>IF(N376="nulová",J376,0)</f>
        <v>0</v>
      </c>
      <c r="BJ376" s="14" t="s">
        <v>83</v>
      </c>
      <c r="BK376" s="244">
        <f>ROUND(I376*H376,2)</f>
        <v>0</v>
      </c>
      <c r="BL376" s="14" t="s">
        <v>220</v>
      </c>
      <c r="BM376" s="243" t="s">
        <v>985</v>
      </c>
    </row>
    <row r="377" s="2" customFormat="1" ht="16.5" customHeight="1">
      <c r="A377" s="35"/>
      <c r="B377" s="36"/>
      <c r="C377" s="245" t="s">
        <v>986</v>
      </c>
      <c r="D377" s="245" t="s">
        <v>164</v>
      </c>
      <c r="E377" s="246" t="s">
        <v>987</v>
      </c>
      <c r="F377" s="247" t="s">
        <v>988</v>
      </c>
      <c r="G377" s="248" t="s">
        <v>182</v>
      </c>
      <c r="H377" s="249">
        <v>122.07299999999999</v>
      </c>
      <c r="I377" s="250"/>
      <c r="J377" s="251">
        <f>ROUND(I377*H377,2)</f>
        <v>0</v>
      </c>
      <c r="K377" s="252"/>
      <c r="L377" s="253"/>
      <c r="M377" s="254" t="s">
        <v>1</v>
      </c>
      <c r="N377" s="255" t="s">
        <v>40</v>
      </c>
      <c r="O377" s="88"/>
      <c r="P377" s="241">
        <f>O377*H377</f>
        <v>0</v>
      </c>
      <c r="Q377" s="241">
        <v>0</v>
      </c>
      <c r="R377" s="241">
        <f>Q377*H377</f>
        <v>0</v>
      </c>
      <c r="S377" s="241">
        <v>0</v>
      </c>
      <c r="T377" s="242">
        <f>S377*H377</f>
        <v>0</v>
      </c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R377" s="243" t="s">
        <v>286</v>
      </c>
      <c r="AT377" s="243" t="s">
        <v>164</v>
      </c>
      <c r="AU377" s="243" t="s">
        <v>85</v>
      </c>
      <c r="AY377" s="14" t="s">
        <v>152</v>
      </c>
      <c r="BE377" s="244">
        <f>IF(N377="základní",J377,0)</f>
        <v>0</v>
      </c>
      <c r="BF377" s="244">
        <f>IF(N377="snížená",J377,0)</f>
        <v>0</v>
      </c>
      <c r="BG377" s="244">
        <f>IF(N377="zákl. přenesená",J377,0)</f>
        <v>0</v>
      </c>
      <c r="BH377" s="244">
        <f>IF(N377="sníž. přenesená",J377,0)</f>
        <v>0</v>
      </c>
      <c r="BI377" s="244">
        <f>IF(N377="nulová",J377,0)</f>
        <v>0</v>
      </c>
      <c r="BJ377" s="14" t="s">
        <v>83</v>
      </c>
      <c r="BK377" s="244">
        <f>ROUND(I377*H377,2)</f>
        <v>0</v>
      </c>
      <c r="BL377" s="14" t="s">
        <v>220</v>
      </c>
      <c r="BM377" s="243" t="s">
        <v>989</v>
      </c>
    </row>
    <row r="378" s="2" customFormat="1" ht="21.75" customHeight="1">
      <c r="A378" s="35"/>
      <c r="B378" s="36"/>
      <c r="C378" s="231" t="s">
        <v>990</v>
      </c>
      <c r="D378" s="231" t="s">
        <v>154</v>
      </c>
      <c r="E378" s="232" t="s">
        <v>991</v>
      </c>
      <c r="F378" s="233" t="s">
        <v>992</v>
      </c>
      <c r="G378" s="234" t="s">
        <v>182</v>
      </c>
      <c r="H378" s="235">
        <v>18.899999999999999</v>
      </c>
      <c r="I378" s="236"/>
      <c r="J378" s="237">
        <f>ROUND(I378*H378,2)</f>
        <v>0</v>
      </c>
      <c r="K378" s="238"/>
      <c r="L378" s="41"/>
      <c r="M378" s="239" t="s">
        <v>1</v>
      </c>
      <c r="N378" s="240" t="s">
        <v>40</v>
      </c>
      <c r="O378" s="88"/>
      <c r="P378" s="241">
        <f>O378*H378</f>
        <v>0</v>
      </c>
      <c r="Q378" s="241">
        <v>0</v>
      </c>
      <c r="R378" s="241">
        <f>Q378*H378</f>
        <v>0</v>
      </c>
      <c r="S378" s="241">
        <v>0</v>
      </c>
      <c r="T378" s="242">
        <f>S378*H378</f>
        <v>0</v>
      </c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R378" s="243" t="s">
        <v>220</v>
      </c>
      <c r="AT378" s="243" t="s">
        <v>154</v>
      </c>
      <c r="AU378" s="243" t="s">
        <v>85</v>
      </c>
      <c r="AY378" s="14" t="s">
        <v>152</v>
      </c>
      <c r="BE378" s="244">
        <f>IF(N378="základní",J378,0)</f>
        <v>0</v>
      </c>
      <c r="BF378" s="244">
        <f>IF(N378="snížená",J378,0)</f>
        <v>0</v>
      </c>
      <c r="BG378" s="244">
        <f>IF(N378="zákl. přenesená",J378,0)</f>
        <v>0</v>
      </c>
      <c r="BH378" s="244">
        <f>IF(N378="sníž. přenesená",J378,0)</f>
        <v>0</v>
      </c>
      <c r="BI378" s="244">
        <f>IF(N378="nulová",J378,0)</f>
        <v>0</v>
      </c>
      <c r="BJ378" s="14" t="s">
        <v>83</v>
      </c>
      <c r="BK378" s="244">
        <f>ROUND(I378*H378,2)</f>
        <v>0</v>
      </c>
      <c r="BL378" s="14" t="s">
        <v>220</v>
      </c>
      <c r="BM378" s="243" t="s">
        <v>993</v>
      </c>
    </row>
    <row r="379" s="2" customFormat="1" ht="16.5" customHeight="1">
      <c r="A379" s="35"/>
      <c r="B379" s="36"/>
      <c r="C379" s="245" t="s">
        <v>994</v>
      </c>
      <c r="D379" s="245" t="s">
        <v>164</v>
      </c>
      <c r="E379" s="246" t="s">
        <v>987</v>
      </c>
      <c r="F379" s="247" t="s">
        <v>988</v>
      </c>
      <c r="G379" s="248" t="s">
        <v>182</v>
      </c>
      <c r="H379" s="249">
        <v>19.844999999999999</v>
      </c>
      <c r="I379" s="250"/>
      <c r="J379" s="251">
        <f>ROUND(I379*H379,2)</f>
        <v>0</v>
      </c>
      <c r="K379" s="252"/>
      <c r="L379" s="253"/>
      <c r="M379" s="254" t="s">
        <v>1</v>
      </c>
      <c r="N379" s="255" t="s">
        <v>40</v>
      </c>
      <c r="O379" s="88"/>
      <c r="P379" s="241">
        <f>O379*H379</f>
        <v>0</v>
      </c>
      <c r="Q379" s="241">
        <v>0</v>
      </c>
      <c r="R379" s="241">
        <f>Q379*H379</f>
        <v>0</v>
      </c>
      <c r="S379" s="241">
        <v>0</v>
      </c>
      <c r="T379" s="242">
        <f>S379*H379</f>
        <v>0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243" t="s">
        <v>286</v>
      </c>
      <c r="AT379" s="243" t="s">
        <v>164</v>
      </c>
      <c r="AU379" s="243" t="s">
        <v>85</v>
      </c>
      <c r="AY379" s="14" t="s">
        <v>152</v>
      </c>
      <c r="BE379" s="244">
        <f>IF(N379="základní",J379,0)</f>
        <v>0</v>
      </c>
      <c r="BF379" s="244">
        <f>IF(N379="snížená",J379,0)</f>
        <v>0</v>
      </c>
      <c r="BG379" s="244">
        <f>IF(N379="zákl. přenesená",J379,0)</f>
        <v>0</v>
      </c>
      <c r="BH379" s="244">
        <f>IF(N379="sníž. přenesená",J379,0)</f>
        <v>0</v>
      </c>
      <c r="BI379" s="244">
        <f>IF(N379="nulová",J379,0)</f>
        <v>0</v>
      </c>
      <c r="BJ379" s="14" t="s">
        <v>83</v>
      </c>
      <c r="BK379" s="244">
        <f>ROUND(I379*H379,2)</f>
        <v>0</v>
      </c>
      <c r="BL379" s="14" t="s">
        <v>220</v>
      </c>
      <c r="BM379" s="243" t="s">
        <v>995</v>
      </c>
    </row>
    <row r="380" s="2" customFormat="1" ht="24.15" customHeight="1">
      <c r="A380" s="35"/>
      <c r="B380" s="36"/>
      <c r="C380" s="231" t="s">
        <v>996</v>
      </c>
      <c r="D380" s="231" t="s">
        <v>154</v>
      </c>
      <c r="E380" s="232" t="s">
        <v>997</v>
      </c>
      <c r="F380" s="233" t="s">
        <v>998</v>
      </c>
      <c r="G380" s="234" t="s">
        <v>182</v>
      </c>
      <c r="H380" s="235">
        <v>419.64699999999999</v>
      </c>
      <c r="I380" s="236"/>
      <c r="J380" s="237">
        <f>ROUND(I380*H380,2)</f>
        <v>0</v>
      </c>
      <c r="K380" s="238"/>
      <c r="L380" s="41"/>
      <c r="M380" s="239" t="s">
        <v>1</v>
      </c>
      <c r="N380" s="240" t="s">
        <v>40</v>
      </c>
      <c r="O380" s="88"/>
      <c r="P380" s="241">
        <f>O380*H380</f>
        <v>0</v>
      </c>
      <c r="Q380" s="241">
        <v>0.00020000000000000001</v>
      </c>
      <c r="R380" s="241">
        <f>Q380*H380</f>
        <v>0.083929400000000001</v>
      </c>
      <c r="S380" s="241">
        <v>0</v>
      </c>
      <c r="T380" s="242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243" t="s">
        <v>220</v>
      </c>
      <c r="AT380" s="243" t="s">
        <v>154</v>
      </c>
      <c r="AU380" s="243" t="s">
        <v>85</v>
      </c>
      <c r="AY380" s="14" t="s">
        <v>152</v>
      </c>
      <c r="BE380" s="244">
        <f>IF(N380="základní",J380,0)</f>
        <v>0</v>
      </c>
      <c r="BF380" s="244">
        <f>IF(N380="snížená",J380,0)</f>
        <v>0</v>
      </c>
      <c r="BG380" s="244">
        <f>IF(N380="zákl. přenesená",J380,0)</f>
        <v>0</v>
      </c>
      <c r="BH380" s="244">
        <f>IF(N380="sníž. přenesená",J380,0)</f>
        <v>0</v>
      </c>
      <c r="BI380" s="244">
        <f>IF(N380="nulová",J380,0)</f>
        <v>0</v>
      </c>
      <c r="BJ380" s="14" t="s">
        <v>83</v>
      </c>
      <c r="BK380" s="244">
        <f>ROUND(I380*H380,2)</f>
        <v>0</v>
      </c>
      <c r="BL380" s="14" t="s">
        <v>220</v>
      </c>
      <c r="BM380" s="243" t="s">
        <v>999</v>
      </c>
    </row>
    <row r="381" s="2" customFormat="1" ht="24.15" customHeight="1">
      <c r="A381" s="35"/>
      <c r="B381" s="36"/>
      <c r="C381" s="231" t="s">
        <v>1000</v>
      </c>
      <c r="D381" s="231" t="s">
        <v>154</v>
      </c>
      <c r="E381" s="232" t="s">
        <v>1001</v>
      </c>
      <c r="F381" s="233" t="s">
        <v>1002</v>
      </c>
      <c r="G381" s="234" t="s">
        <v>182</v>
      </c>
      <c r="H381" s="235">
        <v>419.64699999999999</v>
      </c>
      <c r="I381" s="236"/>
      <c r="J381" s="237">
        <f>ROUND(I381*H381,2)</f>
        <v>0</v>
      </c>
      <c r="K381" s="238"/>
      <c r="L381" s="41"/>
      <c r="M381" s="260" t="s">
        <v>1</v>
      </c>
      <c r="N381" s="261" t="s">
        <v>40</v>
      </c>
      <c r="O381" s="262"/>
      <c r="P381" s="263">
        <f>O381*H381</f>
        <v>0</v>
      </c>
      <c r="Q381" s="263">
        <v>0.00029</v>
      </c>
      <c r="R381" s="263">
        <f>Q381*H381</f>
        <v>0.12169763</v>
      </c>
      <c r="S381" s="263">
        <v>0</v>
      </c>
      <c r="T381" s="264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243" t="s">
        <v>220</v>
      </c>
      <c r="AT381" s="243" t="s">
        <v>154</v>
      </c>
      <c r="AU381" s="243" t="s">
        <v>85</v>
      </c>
      <c r="AY381" s="14" t="s">
        <v>152</v>
      </c>
      <c r="BE381" s="244">
        <f>IF(N381="základní",J381,0)</f>
        <v>0</v>
      </c>
      <c r="BF381" s="244">
        <f>IF(N381="snížená",J381,0)</f>
        <v>0</v>
      </c>
      <c r="BG381" s="244">
        <f>IF(N381="zákl. přenesená",J381,0)</f>
        <v>0</v>
      </c>
      <c r="BH381" s="244">
        <f>IF(N381="sníž. přenesená",J381,0)</f>
        <v>0</v>
      </c>
      <c r="BI381" s="244">
        <f>IF(N381="nulová",J381,0)</f>
        <v>0</v>
      </c>
      <c r="BJ381" s="14" t="s">
        <v>83</v>
      </c>
      <c r="BK381" s="244">
        <f>ROUND(I381*H381,2)</f>
        <v>0</v>
      </c>
      <c r="BL381" s="14" t="s">
        <v>220</v>
      </c>
      <c r="BM381" s="243" t="s">
        <v>1003</v>
      </c>
    </row>
    <row r="382" s="2" customFormat="1" ht="6.96" customHeight="1">
      <c r="A382" s="35"/>
      <c r="B382" s="63"/>
      <c r="C382" s="64"/>
      <c r="D382" s="64"/>
      <c r="E382" s="64"/>
      <c r="F382" s="64"/>
      <c r="G382" s="64"/>
      <c r="H382" s="64"/>
      <c r="I382" s="64"/>
      <c r="J382" s="64"/>
      <c r="K382" s="64"/>
      <c r="L382" s="41"/>
      <c r="M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</row>
  </sheetData>
  <sheetProtection sheet="1" autoFilter="0" formatColumns="0" formatRows="0" objects="1" scenarios="1" spinCount="100000" saltValue="2Ei6Lvvbeupj/o9sX2h7Sv8QQwL4fZiqUPrBgwHmakDstjZQKVORHZrTLL8QCHXvB7jRvHSjViVTTcnC/nLG0A==" hashValue="UOId425SWa1nTwiQHgE6+b14W1BousoCqiysNCoT4rTXxXwYhJv+uxXxVv0sIgJ/7zUPR/bSGNbC7NMiauFGfQ==" algorithmName="SHA-512" password="CC35"/>
  <autoFilter ref="C151:K381"/>
  <mergeCells count="14">
    <mergeCell ref="E7:H7"/>
    <mergeCell ref="E9:H9"/>
    <mergeCell ref="E18:H18"/>
    <mergeCell ref="E27:H27"/>
    <mergeCell ref="E85:H85"/>
    <mergeCell ref="E87:H87"/>
    <mergeCell ref="D126:F126"/>
    <mergeCell ref="D127:F127"/>
    <mergeCell ref="D128:F128"/>
    <mergeCell ref="D129:F129"/>
    <mergeCell ref="D130:F130"/>
    <mergeCell ref="E142:H142"/>
    <mergeCell ref="E144:H14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88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85</v>
      </c>
    </row>
    <row r="4" s="1" customFormat="1" ht="24.96" customHeight="1">
      <c r="B4" s="17"/>
      <c r="D4" s="135" t="s">
        <v>92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26.25" customHeight="1">
      <c r="B7" s="17"/>
      <c r="E7" s="138" t="str">
        <f>'Rekapitulace stavby'!K6</f>
        <v>Stavební úpravy a změna užívání části objektu - Základní škola, ul. Školní 556/1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1004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1005</v>
      </c>
      <c r="G12" s="35"/>
      <c r="H12" s="35"/>
      <c r="I12" s="137" t="s">
        <v>22</v>
      </c>
      <c r="J12" s="141" t="str">
        <f>'Rekapitulace stavby'!AN8</f>
        <v>18. 12. 2023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1006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1007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1007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34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41"/>
      <c r="C30" s="35"/>
      <c r="D30" s="140" t="s">
        <v>95</v>
      </c>
      <c r="E30" s="35"/>
      <c r="F30" s="35"/>
      <c r="G30" s="35"/>
      <c r="H30" s="35"/>
      <c r="I30" s="35"/>
      <c r="J30" s="147">
        <f>J96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41"/>
      <c r="C31" s="35"/>
      <c r="D31" s="148" t="s">
        <v>96</v>
      </c>
      <c r="E31" s="35"/>
      <c r="F31" s="35"/>
      <c r="G31" s="35"/>
      <c r="H31" s="35"/>
      <c r="I31" s="35"/>
      <c r="J31" s="147">
        <f>J109</f>
        <v>0</v>
      </c>
      <c r="K31" s="3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49" t="s">
        <v>35</v>
      </c>
      <c r="E32" s="35"/>
      <c r="F32" s="35"/>
      <c r="G32" s="35"/>
      <c r="H32" s="35"/>
      <c r="I32" s="35"/>
      <c r="J32" s="150">
        <f>ROUND(J30 + J31,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46"/>
      <c r="E33" s="146"/>
      <c r="F33" s="146"/>
      <c r="G33" s="146"/>
      <c r="H33" s="146"/>
      <c r="I33" s="146"/>
      <c r="J33" s="146"/>
      <c r="K33" s="146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51" t="s">
        <v>37</v>
      </c>
      <c r="G34" s="35"/>
      <c r="H34" s="35"/>
      <c r="I34" s="151" t="s">
        <v>36</v>
      </c>
      <c r="J34" s="151" t="s">
        <v>38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52" t="s">
        <v>39</v>
      </c>
      <c r="E35" s="137" t="s">
        <v>40</v>
      </c>
      <c r="F35" s="153">
        <f>ROUND((SUM(BE109:BE116) + SUM(BE136:BE215)),  2)</f>
        <v>0</v>
      </c>
      <c r="G35" s="35"/>
      <c r="H35" s="35"/>
      <c r="I35" s="154">
        <v>0.20999999999999999</v>
      </c>
      <c r="J35" s="153">
        <f>ROUND(((SUM(BE109:BE116) + SUM(BE136:BE215))*I35),  2)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37" t="s">
        <v>41</v>
      </c>
      <c r="F36" s="153">
        <f>ROUND((SUM(BF109:BF116) + SUM(BF136:BF215)),  2)</f>
        <v>0</v>
      </c>
      <c r="G36" s="35"/>
      <c r="H36" s="35"/>
      <c r="I36" s="154">
        <v>0.14999999999999999</v>
      </c>
      <c r="J36" s="153">
        <f>ROUND(((SUM(BF109:BF116) + SUM(BF136:BF215))*I36),  2)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42</v>
      </c>
      <c r="F37" s="153">
        <f>ROUND((SUM(BG109:BG116) + SUM(BG136:BG215)),  2)</f>
        <v>0</v>
      </c>
      <c r="G37" s="35"/>
      <c r="H37" s="35"/>
      <c r="I37" s="154">
        <v>0.20999999999999999</v>
      </c>
      <c r="J37" s="153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37" t="s">
        <v>43</v>
      </c>
      <c r="F38" s="153">
        <f>ROUND((SUM(BH109:BH116) + SUM(BH136:BH215)),  2)</f>
        <v>0</v>
      </c>
      <c r="G38" s="35"/>
      <c r="H38" s="35"/>
      <c r="I38" s="154">
        <v>0.14999999999999999</v>
      </c>
      <c r="J38" s="153">
        <f>0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37" t="s">
        <v>44</v>
      </c>
      <c r="F39" s="153">
        <f>ROUND((SUM(BI109:BI116) + SUM(BI136:BI215)),  2)</f>
        <v>0</v>
      </c>
      <c r="G39" s="35"/>
      <c r="H39" s="35"/>
      <c r="I39" s="154">
        <v>0</v>
      </c>
      <c r="J39" s="153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55"/>
      <c r="D41" s="156" t="s">
        <v>45</v>
      </c>
      <c r="E41" s="157"/>
      <c r="F41" s="157"/>
      <c r="G41" s="158" t="s">
        <v>46</v>
      </c>
      <c r="H41" s="159" t="s">
        <v>47</v>
      </c>
      <c r="I41" s="157"/>
      <c r="J41" s="160">
        <f>SUM(J32:J39)</f>
        <v>0</v>
      </c>
      <c r="K41" s="161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73" t="str">
        <f>E7</f>
        <v>Stavební úpravy a změna užívání části objektu - Základní škola, ul. Školní 556/1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02 - Silnoproudá elektrotechnika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p. . st. 1597, k.ú. Pod brady [723495]</v>
      </c>
      <c r="G89" s="37"/>
      <c r="H89" s="37"/>
      <c r="I89" s="29" t="s">
        <v>22</v>
      </c>
      <c r="J89" s="76" t="str">
        <f>IF(J12="","",J12)</f>
        <v>18. 12. 2023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Základní škola T. G. Masaryka Pod brady</v>
      </c>
      <c r="G91" s="37"/>
      <c r="H91" s="37"/>
      <c r="I91" s="29" t="s">
        <v>30</v>
      </c>
      <c r="J91" s="33" t="str">
        <f>E21</f>
        <v>Ateliér Ja-Han s.r.o.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Ateliér Ja-Han s.r.o.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4" t="s">
        <v>98</v>
      </c>
      <c r="D94" s="175"/>
      <c r="E94" s="175"/>
      <c r="F94" s="175"/>
      <c r="G94" s="175"/>
      <c r="H94" s="175"/>
      <c r="I94" s="175"/>
      <c r="J94" s="176" t="s">
        <v>99</v>
      </c>
      <c r="K94" s="175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7" t="s">
        <v>100</v>
      </c>
      <c r="D96" s="37"/>
      <c r="E96" s="37"/>
      <c r="F96" s="37"/>
      <c r="G96" s="37"/>
      <c r="H96" s="37"/>
      <c r="I96" s="37"/>
      <c r="J96" s="107">
        <f>J136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101</v>
      </c>
    </row>
    <row r="97" s="9" customFormat="1" ht="24.96" customHeight="1">
      <c r="A97" s="9"/>
      <c r="B97" s="178"/>
      <c r="C97" s="179"/>
      <c r="D97" s="180" t="s">
        <v>1008</v>
      </c>
      <c r="E97" s="181"/>
      <c r="F97" s="181"/>
      <c r="G97" s="181"/>
      <c r="H97" s="181"/>
      <c r="I97" s="181"/>
      <c r="J97" s="182">
        <f>J137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1009</v>
      </c>
      <c r="E98" s="187"/>
      <c r="F98" s="187"/>
      <c r="G98" s="187"/>
      <c r="H98" s="187"/>
      <c r="I98" s="187"/>
      <c r="J98" s="188">
        <f>J138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1010</v>
      </c>
      <c r="E99" s="187"/>
      <c r="F99" s="187"/>
      <c r="G99" s="187"/>
      <c r="H99" s="187"/>
      <c r="I99" s="187"/>
      <c r="J99" s="188">
        <f>J142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1011</v>
      </c>
      <c r="E100" s="187"/>
      <c r="F100" s="187"/>
      <c r="G100" s="187"/>
      <c r="H100" s="187"/>
      <c r="I100" s="187"/>
      <c r="J100" s="188">
        <f>J149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1012</v>
      </c>
      <c r="E101" s="187"/>
      <c r="F101" s="187"/>
      <c r="G101" s="187"/>
      <c r="H101" s="187"/>
      <c r="I101" s="187"/>
      <c r="J101" s="188">
        <f>J152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1013</v>
      </c>
      <c r="E102" s="187"/>
      <c r="F102" s="187"/>
      <c r="G102" s="187"/>
      <c r="H102" s="187"/>
      <c r="I102" s="187"/>
      <c r="J102" s="188">
        <f>J163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1014</v>
      </c>
      <c r="E103" s="187"/>
      <c r="F103" s="187"/>
      <c r="G103" s="187"/>
      <c r="H103" s="187"/>
      <c r="I103" s="187"/>
      <c r="J103" s="188">
        <f>J180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4"/>
      <c r="C104" s="185"/>
      <c r="D104" s="186" t="s">
        <v>1015</v>
      </c>
      <c r="E104" s="187"/>
      <c r="F104" s="187"/>
      <c r="G104" s="187"/>
      <c r="H104" s="187"/>
      <c r="I104" s="187"/>
      <c r="J104" s="188">
        <f>J193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4"/>
      <c r="C105" s="185"/>
      <c r="D105" s="186" t="s">
        <v>1016</v>
      </c>
      <c r="E105" s="187"/>
      <c r="F105" s="187"/>
      <c r="G105" s="187"/>
      <c r="H105" s="187"/>
      <c r="I105" s="187"/>
      <c r="J105" s="188">
        <f>J198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4"/>
      <c r="C106" s="185"/>
      <c r="D106" s="186" t="s">
        <v>1017</v>
      </c>
      <c r="E106" s="187"/>
      <c r="F106" s="187"/>
      <c r="G106" s="187"/>
      <c r="H106" s="187"/>
      <c r="I106" s="187"/>
      <c r="J106" s="188">
        <f>J207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9.28" customHeight="1">
      <c r="A109" s="35"/>
      <c r="B109" s="36"/>
      <c r="C109" s="177" t="s">
        <v>128</v>
      </c>
      <c r="D109" s="37"/>
      <c r="E109" s="37"/>
      <c r="F109" s="37"/>
      <c r="G109" s="37"/>
      <c r="H109" s="37"/>
      <c r="I109" s="37"/>
      <c r="J109" s="190">
        <f>ROUND(J110 + J111 + J112 + J113 + J114 + J115,2)</f>
        <v>0</v>
      </c>
      <c r="K109" s="37"/>
      <c r="L109" s="60"/>
      <c r="N109" s="191" t="s">
        <v>39</v>
      </c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8" customHeight="1">
      <c r="A110" s="35"/>
      <c r="B110" s="36"/>
      <c r="C110" s="37"/>
      <c r="D110" s="192" t="s">
        <v>129</v>
      </c>
      <c r="E110" s="193"/>
      <c r="F110" s="193"/>
      <c r="G110" s="37"/>
      <c r="H110" s="37"/>
      <c r="I110" s="37"/>
      <c r="J110" s="194">
        <v>0</v>
      </c>
      <c r="K110" s="37"/>
      <c r="L110" s="195"/>
      <c r="M110" s="196"/>
      <c r="N110" s="197" t="s">
        <v>40</v>
      </c>
      <c r="O110" s="196"/>
      <c r="P110" s="196"/>
      <c r="Q110" s="196"/>
      <c r="R110" s="196"/>
      <c r="S110" s="198"/>
      <c r="T110" s="198"/>
      <c r="U110" s="198"/>
      <c r="V110" s="198"/>
      <c r="W110" s="198"/>
      <c r="X110" s="198"/>
      <c r="Y110" s="198"/>
      <c r="Z110" s="198"/>
      <c r="AA110" s="198"/>
      <c r="AB110" s="198"/>
      <c r="AC110" s="198"/>
      <c r="AD110" s="198"/>
      <c r="AE110" s="198"/>
      <c r="AF110" s="196"/>
      <c r="AG110" s="196"/>
      <c r="AH110" s="196"/>
      <c r="AI110" s="196"/>
      <c r="AJ110" s="196"/>
      <c r="AK110" s="196"/>
      <c r="AL110" s="196"/>
      <c r="AM110" s="196"/>
      <c r="AN110" s="196"/>
      <c r="AO110" s="196"/>
      <c r="AP110" s="196"/>
      <c r="AQ110" s="196"/>
      <c r="AR110" s="196"/>
      <c r="AS110" s="196"/>
      <c r="AT110" s="196"/>
      <c r="AU110" s="196"/>
      <c r="AV110" s="196"/>
      <c r="AW110" s="196"/>
      <c r="AX110" s="196"/>
      <c r="AY110" s="199" t="s">
        <v>90</v>
      </c>
      <c r="AZ110" s="196"/>
      <c r="BA110" s="196"/>
      <c r="BB110" s="196"/>
      <c r="BC110" s="196"/>
      <c r="BD110" s="196"/>
      <c r="BE110" s="200">
        <f>IF(N110="základní",J110,0)</f>
        <v>0</v>
      </c>
      <c r="BF110" s="200">
        <f>IF(N110="snížená",J110,0)</f>
        <v>0</v>
      </c>
      <c r="BG110" s="200">
        <f>IF(N110="zákl. přenesená",J110,0)</f>
        <v>0</v>
      </c>
      <c r="BH110" s="200">
        <f>IF(N110="sníž. přenesená",J110,0)</f>
        <v>0</v>
      </c>
      <c r="BI110" s="200">
        <f>IF(N110="nulová",J110,0)</f>
        <v>0</v>
      </c>
      <c r="BJ110" s="199" t="s">
        <v>83</v>
      </c>
      <c r="BK110" s="196"/>
      <c r="BL110" s="196"/>
      <c r="BM110" s="196"/>
    </row>
    <row r="111" s="2" customFormat="1" ht="18" customHeight="1">
      <c r="A111" s="35"/>
      <c r="B111" s="36"/>
      <c r="C111" s="37"/>
      <c r="D111" s="192" t="s">
        <v>130</v>
      </c>
      <c r="E111" s="193"/>
      <c r="F111" s="193"/>
      <c r="G111" s="37"/>
      <c r="H111" s="37"/>
      <c r="I111" s="37"/>
      <c r="J111" s="194">
        <v>0</v>
      </c>
      <c r="K111" s="37"/>
      <c r="L111" s="195"/>
      <c r="M111" s="196"/>
      <c r="N111" s="197" t="s">
        <v>40</v>
      </c>
      <c r="O111" s="196"/>
      <c r="P111" s="196"/>
      <c r="Q111" s="196"/>
      <c r="R111" s="196"/>
      <c r="S111" s="198"/>
      <c r="T111" s="198"/>
      <c r="U111" s="198"/>
      <c r="V111" s="198"/>
      <c r="W111" s="198"/>
      <c r="X111" s="198"/>
      <c r="Y111" s="198"/>
      <c r="Z111" s="198"/>
      <c r="AA111" s="198"/>
      <c r="AB111" s="198"/>
      <c r="AC111" s="198"/>
      <c r="AD111" s="198"/>
      <c r="AE111" s="198"/>
      <c r="AF111" s="196"/>
      <c r="AG111" s="196"/>
      <c r="AH111" s="196"/>
      <c r="AI111" s="196"/>
      <c r="AJ111" s="196"/>
      <c r="AK111" s="196"/>
      <c r="AL111" s="196"/>
      <c r="AM111" s="196"/>
      <c r="AN111" s="196"/>
      <c r="AO111" s="196"/>
      <c r="AP111" s="196"/>
      <c r="AQ111" s="196"/>
      <c r="AR111" s="196"/>
      <c r="AS111" s="196"/>
      <c r="AT111" s="196"/>
      <c r="AU111" s="196"/>
      <c r="AV111" s="196"/>
      <c r="AW111" s="196"/>
      <c r="AX111" s="196"/>
      <c r="AY111" s="199" t="s">
        <v>90</v>
      </c>
      <c r="AZ111" s="196"/>
      <c r="BA111" s="196"/>
      <c r="BB111" s="196"/>
      <c r="BC111" s="196"/>
      <c r="BD111" s="196"/>
      <c r="BE111" s="200">
        <f>IF(N111="základní",J111,0)</f>
        <v>0</v>
      </c>
      <c r="BF111" s="200">
        <f>IF(N111="snížená",J111,0)</f>
        <v>0</v>
      </c>
      <c r="BG111" s="200">
        <f>IF(N111="zákl. přenesená",J111,0)</f>
        <v>0</v>
      </c>
      <c r="BH111" s="200">
        <f>IF(N111="sníž. přenesená",J111,0)</f>
        <v>0</v>
      </c>
      <c r="BI111" s="200">
        <f>IF(N111="nulová",J111,0)</f>
        <v>0</v>
      </c>
      <c r="BJ111" s="199" t="s">
        <v>83</v>
      </c>
      <c r="BK111" s="196"/>
      <c r="BL111" s="196"/>
      <c r="BM111" s="196"/>
    </row>
    <row r="112" s="2" customFormat="1" ht="18" customHeight="1">
      <c r="A112" s="35"/>
      <c r="B112" s="36"/>
      <c r="C112" s="37"/>
      <c r="D112" s="192" t="s">
        <v>131</v>
      </c>
      <c r="E112" s="193"/>
      <c r="F112" s="193"/>
      <c r="G112" s="37"/>
      <c r="H112" s="37"/>
      <c r="I112" s="37"/>
      <c r="J112" s="194">
        <v>0</v>
      </c>
      <c r="K112" s="37"/>
      <c r="L112" s="195"/>
      <c r="M112" s="196"/>
      <c r="N112" s="197" t="s">
        <v>40</v>
      </c>
      <c r="O112" s="196"/>
      <c r="P112" s="196"/>
      <c r="Q112" s="196"/>
      <c r="R112" s="196"/>
      <c r="S112" s="198"/>
      <c r="T112" s="198"/>
      <c r="U112" s="198"/>
      <c r="V112" s="198"/>
      <c r="W112" s="198"/>
      <c r="X112" s="198"/>
      <c r="Y112" s="198"/>
      <c r="Z112" s="198"/>
      <c r="AA112" s="198"/>
      <c r="AB112" s="198"/>
      <c r="AC112" s="198"/>
      <c r="AD112" s="198"/>
      <c r="AE112" s="198"/>
      <c r="AF112" s="196"/>
      <c r="AG112" s="196"/>
      <c r="AH112" s="196"/>
      <c r="AI112" s="196"/>
      <c r="AJ112" s="196"/>
      <c r="AK112" s="196"/>
      <c r="AL112" s="196"/>
      <c r="AM112" s="196"/>
      <c r="AN112" s="196"/>
      <c r="AO112" s="196"/>
      <c r="AP112" s="196"/>
      <c r="AQ112" s="196"/>
      <c r="AR112" s="196"/>
      <c r="AS112" s="196"/>
      <c r="AT112" s="196"/>
      <c r="AU112" s="196"/>
      <c r="AV112" s="196"/>
      <c r="AW112" s="196"/>
      <c r="AX112" s="196"/>
      <c r="AY112" s="199" t="s">
        <v>90</v>
      </c>
      <c r="AZ112" s="196"/>
      <c r="BA112" s="196"/>
      <c r="BB112" s="196"/>
      <c r="BC112" s="196"/>
      <c r="BD112" s="196"/>
      <c r="BE112" s="200">
        <f>IF(N112="základní",J112,0)</f>
        <v>0</v>
      </c>
      <c r="BF112" s="200">
        <f>IF(N112="snížená",J112,0)</f>
        <v>0</v>
      </c>
      <c r="BG112" s="200">
        <f>IF(N112="zákl. přenesená",J112,0)</f>
        <v>0</v>
      </c>
      <c r="BH112" s="200">
        <f>IF(N112="sníž. přenesená",J112,0)</f>
        <v>0</v>
      </c>
      <c r="BI112" s="200">
        <f>IF(N112="nulová",J112,0)</f>
        <v>0</v>
      </c>
      <c r="BJ112" s="199" t="s">
        <v>83</v>
      </c>
      <c r="BK112" s="196"/>
      <c r="BL112" s="196"/>
      <c r="BM112" s="196"/>
    </row>
    <row r="113" s="2" customFormat="1" ht="18" customHeight="1">
      <c r="A113" s="35"/>
      <c r="B113" s="36"/>
      <c r="C113" s="37"/>
      <c r="D113" s="192" t="s">
        <v>132</v>
      </c>
      <c r="E113" s="193"/>
      <c r="F113" s="193"/>
      <c r="G113" s="37"/>
      <c r="H113" s="37"/>
      <c r="I113" s="37"/>
      <c r="J113" s="194">
        <v>0</v>
      </c>
      <c r="K113" s="37"/>
      <c r="L113" s="195"/>
      <c r="M113" s="196"/>
      <c r="N113" s="197" t="s">
        <v>40</v>
      </c>
      <c r="O113" s="196"/>
      <c r="P113" s="196"/>
      <c r="Q113" s="196"/>
      <c r="R113" s="196"/>
      <c r="S113" s="198"/>
      <c r="T113" s="198"/>
      <c r="U113" s="198"/>
      <c r="V113" s="198"/>
      <c r="W113" s="198"/>
      <c r="X113" s="198"/>
      <c r="Y113" s="198"/>
      <c r="Z113" s="198"/>
      <c r="AA113" s="198"/>
      <c r="AB113" s="198"/>
      <c r="AC113" s="198"/>
      <c r="AD113" s="198"/>
      <c r="AE113" s="198"/>
      <c r="AF113" s="196"/>
      <c r="AG113" s="196"/>
      <c r="AH113" s="196"/>
      <c r="AI113" s="196"/>
      <c r="AJ113" s="196"/>
      <c r="AK113" s="196"/>
      <c r="AL113" s="196"/>
      <c r="AM113" s="196"/>
      <c r="AN113" s="196"/>
      <c r="AO113" s="196"/>
      <c r="AP113" s="196"/>
      <c r="AQ113" s="196"/>
      <c r="AR113" s="196"/>
      <c r="AS113" s="196"/>
      <c r="AT113" s="196"/>
      <c r="AU113" s="196"/>
      <c r="AV113" s="196"/>
      <c r="AW113" s="196"/>
      <c r="AX113" s="196"/>
      <c r="AY113" s="199" t="s">
        <v>90</v>
      </c>
      <c r="AZ113" s="196"/>
      <c r="BA113" s="196"/>
      <c r="BB113" s="196"/>
      <c r="BC113" s="196"/>
      <c r="BD113" s="196"/>
      <c r="BE113" s="200">
        <f>IF(N113="základní",J113,0)</f>
        <v>0</v>
      </c>
      <c r="BF113" s="200">
        <f>IF(N113="snížená",J113,0)</f>
        <v>0</v>
      </c>
      <c r="BG113" s="200">
        <f>IF(N113="zákl. přenesená",J113,0)</f>
        <v>0</v>
      </c>
      <c r="BH113" s="200">
        <f>IF(N113="sníž. přenesená",J113,0)</f>
        <v>0</v>
      </c>
      <c r="BI113" s="200">
        <f>IF(N113="nulová",J113,0)</f>
        <v>0</v>
      </c>
      <c r="BJ113" s="199" t="s">
        <v>83</v>
      </c>
      <c r="BK113" s="196"/>
      <c r="BL113" s="196"/>
      <c r="BM113" s="196"/>
    </row>
    <row r="114" s="2" customFormat="1" ht="18" customHeight="1">
      <c r="A114" s="35"/>
      <c r="B114" s="36"/>
      <c r="C114" s="37"/>
      <c r="D114" s="192" t="s">
        <v>133</v>
      </c>
      <c r="E114" s="193"/>
      <c r="F114" s="193"/>
      <c r="G114" s="37"/>
      <c r="H114" s="37"/>
      <c r="I114" s="37"/>
      <c r="J114" s="194">
        <v>0</v>
      </c>
      <c r="K114" s="37"/>
      <c r="L114" s="195"/>
      <c r="M114" s="196"/>
      <c r="N114" s="197" t="s">
        <v>40</v>
      </c>
      <c r="O114" s="196"/>
      <c r="P114" s="196"/>
      <c r="Q114" s="196"/>
      <c r="R114" s="196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6"/>
      <c r="AG114" s="196"/>
      <c r="AH114" s="196"/>
      <c r="AI114" s="196"/>
      <c r="AJ114" s="196"/>
      <c r="AK114" s="196"/>
      <c r="AL114" s="196"/>
      <c r="AM114" s="196"/>
      <c r="AN114" s="196"/>
      <c r="AO114" s="196"/>
      <c r="AP114" s="196"/>
      <c r="AQ114" s="196"/>
      <c r="AR114" s="196"/>
      <c r="AS114" s="196"/>
      <c r="AT114" s="196"/>
      <c r="AU114" s="196"/>
      <c r="AV114" s="196"/>
      <c r="AW114" s="196"/>
      <c r="AX114" s="196"/>
      <c r="AY114" s="199" t="s">
        <v>90</v>
      </c>
      <c r="AZ114" s="196"/>
      <c r="BA114" s="196"/>
      <c r="BB114" s="196"/>
      <c r="BC114" s="196"/>
      <c r="BD114" s="196"/>
      <c r="BE114" s="200">
        <f>IF(N114="základní",J114,0)</f>
        <v>0</v>
      </c>
      <c r="BF114" s="200">
        <f>IF(N114="snížená",J114,0)</f>
        <v>0</v>
      </c>
      <c r="BG114" s="200">
        <f>IF(N114="zákl. přenesená",J114,0)</f>
        <v>0</v>
      </c>
      <c r="BH114" s="200">
        <f>IF(N114="sníž. přenesená",J114,0)</f>
        <v>0</v>
      </c>
      <c r="BI114" s="200">
        <f>IF(N114="nulová",J114,0)</f>
        <v>0</v>
      </c>
      <c r="BJ114" s="199" t="s">
        <v>83</v>
      </c>
      <c r="BK114" s="196"/>
      <c r="BL114" s="196"/>
      <c r="BM114" s="196"/>
    </row>
    <row r="115" s="2" customFormat="1" ht="18" customHeight="1">
      <c r="A115" s="35"/>
      <c r="B115" s="36"/>
      <c r="C115" s="37"/>
      <c r="D115" s="193" t="s">
        <v>134</v>
      </c>
      <c r="E115" s="37"/>
      <c r="F115" s="37"/>
      <c r="G115" s="37"/>
      <c r="H115" s="37"/>
      <c r="I115" s="37"/>
      <c r="J115" s="194">
        <f>ROUND(J30*T115,2)</f>
        <v>0</v>
      </c>
      <c r="K115" s="37"/>
      <c r="L115" s="195"/>
      <c r="M115" s="196"/>
      <c r="N115" s="197" t="s">
        <v>41</v>
      </c>
      <c r="O115" s="196"/>
      <c r="P115" s="196"/>
      <c r="Q115" s="196"/>
      <c r="R115" s="196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6"/>
      <c r="AG115" s="196"/>
      <c r="AH115" s="196"/>
      <c r="AI115" s="196"/>
      <c r="AJ115" s="196"/>
      <c r="AK115" s="196"/>
      <c r="AL115" s="196"/>
      <c r="AM115" s="196"/>
      <c r="AN115" s="196"/>
      <c r="AO115" s="196"/>
      <c r="AP115" s="196"/>
      <c r="AQ115" s="196"/>
      <c r="AR115" s="196"/>
      <c r="AS115" s="196"/>
      <c r="AT115" s="196"/>
      <c r="AU115" s="196"/>
      <c r="AV115" s="196"/>
      <c r="AW115" s="196"/>
      <c r="AX115" s="196"/>
      <c r="AY115" s="199" t="s">
        <v>135</v>
      </c>
      <c r="AZ115" s="196"/>
      <c r="BA115" s="196"/>
      <c r="BB115" s="196"/>
      <c r="BC115" s="196"/>
      <c r="BD115" s="196"/>
      <c r="BE115" s="200">
        <f>IF(N115="základní",J115,0)</f>
        <v>0</v>
      </c>
      <c r="BF115" s="200">
        <f>IF(N115="snížená",J115,0)</f>
        <v>0</v>
      </c>
      <c r="BG115" s="200">
        <f>IF(N115="zákl. přenesená",J115,0)</f>
        <v>0</v>
      </c>
      <c r="BH115" s="200">
        <f>IF(N115="sníž. přenesená",J115,0)</f>
        <v>0</v>
      </c>
      <c r="BI115" s="200">
        <f>IF(N115="nulová",J115,0)</f>
        <v>0</v>
      </c>
      <c r="BJ115" s="199" t="s">
        <v>85</v>
      </c>
      <c r="BK115" s="196"/>
      <c r="BL115" s="196"/>
      <c r="BM115" s="196"/>
    </row>
    <row r="116" s="2" customForma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9.28" customHeight="1">
      <c r="A117" s="35"/>
      <c r="B117" s="36"/>
      <c r="C117" s="201" t="s">
        <v>136</v>
      </c>
      <c r="D117" s="175"/>
      <c r="E117" s="175"/>
      <c r="F117" s="175"/>
      <c r="G117" s="175"/>
      <c r="H117" s="175"/>
      <c r="I117" s="175"/>
      <c r="J117" s="202">
        <f>ROUND(J96+J109,2)</f>
        <v>0</v>
      </c>
      <c r="K117" s="175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63"/>
      <c r="C118" s="64"/>
      <c r="D118" s="64"/>
      <c r="E118" s="64"/>
      <c r="F118" s="64"/>
      <c r="G118" s="64"/>
      <c r="H118" s="64"/>
      <c r="I118" s="64"/>
      <c r="J118" s="64"/>
      <c r="K118" s="64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22" s="2" customFormat="1" ht="6.96" customHeight="1">
      <c r="A122" s="35"/>
      <c r="B122" s="65"/>
      <c r="C122" s="66"/>
      <c r="D122" s="66"/>
      <c r="E122" s="66"/>
      <c r="F122" s="66"/>
      <c r="G122" s="66"/>
      <c r="H122" s="66"/>
      <c r="I122" s="66"/>
      <c r="J122" s="66"/>
      <c r="K122" s="66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24.96" customHeight="1">
      <c r="A123" s="35"/>
      <c r="B123" s="36"/>
      <c r="C123" s="20" t="s">
        <v>137</v>
      </c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2" customHeight="1">
      <c r="A125" s="35"/>
      <c r="B125" s="36"/>
      <c r="C125" s="29" t="s">
        <v>16</v>
      </c>
      <c r="D125" s="37"/>
      <c r="E125" s="37"/>
      <c r="F125" s="37"/>
      <c r="G125" s="37"/>
      <c r="H125" s="37"/>
      <c r="I125" s="37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26.25" customHeight="1">
      <c r="A126" s="35"/>
      <c r="B126" s="36"/>
      <c r="C126" s="37"/>
      <c r="D126" s="37"/>
      <c r="E126" s="173" t="str">
        <f>E7</f>
        <v>Stavební úpravy a změna užívání části objektu - Základní škola, ul. Školní 556/1</v>
      </c>
      <c r="F126" s="29"/>
      <c r="G126" s="29"/>
      <c r="H126" s="29"/>
      <c r="I126" s="37"/>
      <c r="J126" s="37"/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2" customHeight="1">
      <c r="A127" s="35"/>
      <c r="B127" s="36"/>
      <c r="C127" s="29" t="s">
        <v>93</v>
      </c>
      <c r="D127" s="37"/>
      <c r="E127" s="37"/>
      <c r="F127" s="37"/>
      <c r="G127" s="37"/>
      <c r="H127" s="37"/>
      <c r="I127" s="37"/>
      <c r="J127" s="37"/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6.5" customHeight="1">
      <c r="A128" s="35"/>
      <c r="B128" s="36"/>
      <c r="C128" s="37"/>
      <c r="D128" s="37"/>
      <c r="E128" s="73" t="str">
        <f>E9</f>
        <v>02 - Silnoproudá elektrotechnika</v>
      </c>
      <c r="F128" s="37"/>
      <c r="G128" s="37"/>
      <c r="H128" s="37"/>
      <c r="I128" s="37"/>
      <c r="J128" s="37"/>
      <c r="K128" s="37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6.96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60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12" customHeight="1">
      <c r="A130" s="35"/>
      <c r="B130" s="36"/>
      <c r="C130" s="29" t="s">
        <v>20</v>
      </c>
      <c r="D130" s="37"/>
      <c r="E130" s="37"/>
      <c r="F130" s="24" t="str">
        <f>F12</f>
        <v>p. . st. 1597, k.ú. Pod brady [723495]</v>
      </c>
      <c r="G130" s="37"/>
      <c r="H130" s="37"/>
      <c r="I130" s="29" t="s">
        <v>22</v>
      </c>
      <c r="J130" s="76" t="str">
        <f>IF(J12="","",J12)</f>
        <v>18. 12. 2023</v>
      </c>
      <c r="K130" s="37"/>
      <c r="L130" s="60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6.96" customHeight="1">
      <c r="A131" s="35"/>
      <c r="B131" s="36"/>
      <c r="C131" s="37"/>
      <c r="D131" s="37"/>
      <c r="E131" s="37"/>
      <c r="F131" s="37"/>
      <c r="G131" s="37"/>
      <c r="H131" s="37"/>
      <c r="I131" s="37"/>
      <c r="J131" s="37"/>
      <c r="K131" s="37"/>
      <c r="L131" s="60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15.15" customHeight="1">
      <c r="A132" s="35"/>
      <c r="B132" s="36"/>
      <c r="C132" s="29" t="s">
        <v>24</v>
      </c>
      <c r="D132" s="37"/>
      <c r="E132" s="37"/>
      <c r="F132" s="24" t="str">
        <f>E15</f>
        <v>Základní škola T. G. Masaryka Pod brady</v>
      </c>
      <c r="G132" s="37"/>
      <c r="H132" s="37"/>
      <c r="I132" s="29" t="s">
        <v>30</v>
      </c>
      <c r="J132" s="33" t="str">
        <f>E21</f>
        <v>Ateliér Ja-Han s.r.o.</v>
      </c>
      <c r="K132" s="37"/>
      <c r="L132" s="60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15.15" customHeight="1">
      <c r="A133" s="35"/>
      <c r="B133" s="36"/>
      <c r="C133" s="29" t="s">
        <v>28</v>
      </c>
      <c r="D133" s="37"/>
      <c r="E133" s="37"/>
      <c r="F133" s="24" t="str">
        <f>IF(E18="","",E18)</f>
        <v>Vyplň údaj</v>
      </c>
      <c r="G133" s="37"/>
      <c r="H133" s="37"/>
      <c r="I133" s="29" t="s">
        <v>33</v>
      </c>
      <c r="J133" s="33" t="str">
        <f>E24</f>
        <v>Ateliér Ja-Han s.r.o.</v>
      </c>
      <c r="K133" s="37"/>
      <c r="L133" s="60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2" customFormat="1" ht="10.32" customHeight="1">
      <c r="A134" s="35"/>
      <c r="B134" s="36"/>
      <c r="C134" s="37"/>
      <c r="D134" s="37"/>
      <c r="E134" s="37"/>
      <c r="F134" s="37"/>
      <c r="G134" s="37"/>
      <c r="H134" s="37"/>
      <c r="I134" s="37"/>
      <c r="J134" s="37"/>
      <c r="K134" s="37"/>
      <c r="L134" s="60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11" customFormat="1" ht="29.28" customHeight="1">
      <c r="A135" s="203"/>
      <c r="B135" s="204"/>
      <c r="C135" s="205" t="s">
        <v>138</v>
      </c>
      <c r="D135" s="206" t="s">
        <v>60</v>
      </c>
      <c r="E135" s="206" t="s">
        <v>56</v>
      </c>
      <c r="F135" s="206" t="s">
        <v>57</v>
      </c>
      <c r="G135" s="206" t="s">
        <v>139</v>
      </c>
      <c r="H135" s="206" t="s">
        <v>140</v>
      </c>
      <c r="I135" s="206" t="s">
        <v>141</v>
      </c>
      <c r="J135" s="207" t="s">
        <v>99</v>
      </c>
      <c r="K135" s="208" t="s">
        <v>142</v>
      </c>
      <c r="L135" s="209"/>
      <c r="M135" s="97" t="s">
        <v>1</v>
      </c>
      <c r="N135" s="98" t="s">
        <v>39</v>
      </c>
      <c r="O135" s="98" t="s">
        <v>143</v>
      </c>
      <c r="P135" s="98" t="s">
        <v>144</v>
      </c>
      <c r="Q135" s="98" t="s">
        <v>145</v>
      </c>
      <c r="R135" s="98" t="s">
        <v>146</v>
      </c>
      <c r="S135" s="98" t="s">
        <v>147</v>
      </c>
      <c r="T135" s="99" t="s">
        <v>148</v>
      </c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</row>
    <row r="136" s="2" customFormat="1" ht="22.8" customHeight="1">
      <c r="A136" s="35"/>
      <c r="B136" s="36"/>
      <c r="C136" s="104" t="s">
        <v>149</v>
      </c>
      <c r="D136" s="37"/>
      <c r="E136" s="37"/>
      <c r="F136" s="37"/>
      <c r="G136" s="37"/>
      <c r="H136" s="37"/>
      <c r="I136" s="37"/>
      <c r="J136" s="210">
        <f>BK136</f>
        <v>0</v>
      </c>
      <c r="K136" s="37"/>
      <c r="L136" s="41"/>
      <c r="M136" s="100"/>
      <c r="N136" s="211"/>
      <c r="O136" s="101"/>
      <c r="P136" s="212">
        <f>P137</f>
        <v>0</v>
      </c>
      <c r="Q136" s="101"/>
      <c r="R136" s="212">
        <f>R137</f>
        <v>0</v>
      </c>
      <c r="S136" s="101"/>
      <c r="T136" s="213">
        <f>T137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74</v>
      </c>
      <c r="AU136" s="14" t="s">
        <v>101</v>
      </c>
      <c r="BK136" s="214">
        <f>BK137</f>
        <v>0</v>
      </c>
    </row>
    <row r="137" s="12" customFormat="1" ht="25.92" customHeight="1">
      <c r="A137" s="12"/>
      <c r="B137" s="215"/>
      <c r="C137" s="216"/>
      <c r="D137" s="217" t="s">
        <v>74</v>
      </c>
      <c r="E137" s="218" t="s">
        <v>1018</v>
      </c>
      <c r="F137" s="218" t="s">
        <v>87</v>
      </c>
      <c r="G137" s="216"/>
      <c r="H137" s="216"/>
      <c r="I137" s="219"/>
      <c r="J137" s="220">
        <f>BK137</f>
        <v>0</v>
      </c>
      <c r="K137" s="216"/>
      <c r="L137" s="221"/>
      <c r="M137" s="222"/>
      <c r="N137" s="223"/>
      <c r="O137" s="223"/>
      <c r="P137" s="224">
        <f>P138+P142+P149+P152+P163+P180+P193+P198+P207</f>
        <v>0</v>
      </c>
      <c r="Q137" s="223"/>
      <c r="R137" s="224">
        <f>R138+R142+R149+R152+R163+R180+R193+R198+R207</f>
        <v>0</v>
      </c>
      <c r="S137" s="223"/>
      <c r="T137" s="225">
        <f>T138+T142+T149+T152+T163+T180+T193+T198+T207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6" t="s">
        <v>83</v>
      </c>
      <c r="AT137" s="227" t="s">
        <v>74</v>
      </c>
      <c r="AU137" s="227" t="s">
        <v>75</v>
      </c>
      <c r="AY137" s="226" t="s">
        <v>152</v>
      </c>
      <c r="BK137" s="228">
        <f>BK138+BK142+BK149+BK152+BK163+BK180+BK193+BK198+BK207</f>
        <v>0</v>
      </c>
    </row>
    <row r="138" s="12" customFormat="1" ht="22.8" customHeight="1">
      <c r="A138" s="12"/>
      <c r="B138" s="215"/>
      <c r="C138" s="216"/>
      <c r="D138" s="217" t="s">
        <v>74</v>
      </c>
      <c r="E138" s="229" t="s">
        <v>1019</v>
      </c>
      <c r="F138" s="229" t="s">
        <v>1020</v>
      </c>
      <c r="G138" s="216"/>
      <c r="H138" s="216"/>
      <c r="I138" s="219"/>
      <c r="J138" s="230">
        <f>BK138</f>
        <v>0</v>
      </c>
      <c r="K138" s="216"/>
      <c r="L138" s="221"/>
      <c r="M138" s="222"/>
      <c r="N138" s="223"/>
      <c r="O138" s="223"/>
      <c r="P138" s="224">
        <f>SUM(P139:P141)</f>
        <v>0</v>
      </c>
      <c r="Q138" s="223"/>
      <c r="R138" s="224">
        <f>SUM(R139:R141)</f>
        <v>0</v>
      </c>
      <c r="S138" s="223"/>
      <c r="T138" s="225">
        <f>SUM(T139:T141)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6" t="s">
        <v>83</v>
      </c>
      <c r="AT138" s="227" t="s">
        <v>74</v>
      </c>
      <c r="AU138" s="227" t="s">
        <v>83</v>
      </c>
      <c r="AY138" s="226" t="s">
        <v>152</v>
      </c>
      <c r="BK138" s="228">
        <f>SUM(BK139:BK141)</f>
        <v>0</v>
      </c>
    </row>
    <row r="139" s="2" customFormat="1" ht="16.5" customHeight="1">
      <c r="A139" s="35"/>
      <c r="B139" s="36"/>
      <c r="C139" s="231" t="s">
        <v>83</v>
      </c>
      <c r="D139" s="231" t="s">
        <v>154</v>
      </c>
      <c r="E139" s="232" t="s">
        <v>1021</v>
      </c>
      <c r="F139" s="233" t="s">
        <v>1022</v>
      </c>
      <c r="G139" s="234" t="s">
        <v>1023</v>
      </c>
      <c r="H139" s="235">
        <v>10</v>
      </c>
      <c r="I139" s="236"/>
      <c r="J139" s="237">
        <f>ROUND(I139*H139,2)</f>
        <v>0</v>
      </c>
      <c r="K139" s="238"/>
      <c r="L139" s="41"/>
      <c r="M139" s="239" t="s">
        <v>1</v>
      </c>
      <c r="N139" s="240" t="s">
        <v>40</v>
      </c>
      <c r="O139" s="88"/>
      <c r="P139" s="241">
        <f>O139*H139</f>
        <v>0</v>
      </c>
      <c r="Q139" s="241">
        <v>0</v>
      </c>
      <c r="R139" s="241">
        <f>Q139*H139</f>
        <v>0</v>
      </c>
      <c r="S139" s="241">
        <v>0</v>
      </c>
      <c r="T139" s="242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3" t="s">
        <v>158</v>
      </c>
      <c r="AT139" s="243" t="s">
        <v>154</v>
      </c>
      <c r="AU139" s="243" t="s">
        <v>85</v>
      </c>
      <c r="AY139" s="14" t="s">
        <v>152</v>
      </c>
      <c r="BE139" s="244">
        <f>IF(N139="základní",J139,0)</f>
        <v>0</v>
      </c>
      <c r="BF139" s="244">
        <f>IF(N139="snížená",J139,0)</f>
        <v>0</v>
      </c>
      <c r="BG139" s="244">
        <f>IF(N139="zákl. přenesená",J139,0)</f>
        <v>0</v>
      </c>
      <c r="BH139" s="244">
        <f>IF(N139="sníž. přenesená",J139,0)</f>
        <v>0</v>
      </c>
      <c r="BI139" s="244">
        <f>IF(N139="nulová",J139,0)</f>
        <v>0</v>
      </c>
      <c r="BJ139" s="14" t="s">
        <v>83</v>
      </c>
      <c r="BK139" s="244">
        <f>ROUND(I139*H139,2)</f>
        <v>0</v>
      </c>
      <c r="BL139" s="14" t="s">
        <v>158</v>
      </c>
      <c r="BM139" s="243" t="s">
        <v>85</v>
      </c>
    </row>
    <row r="140" s="2" customFormat="1" ht="16.5" customHeight="1">
      <c r="A140" s="35"/>
      <c r="B140" s="36"/>
      <c r="C140" s="231" t="s">
        <v>85</v>
      </c>
      <c r="D140" s="231" t="s">
        <v>154</v>
      </c>
      <c r="E140" s="232" t="s">
        <v>1024</v>
      </c>
      <c r="F140" s="233" t="s">
        <v>1025</v>
      </c>
      <c r="G140" s="234" t="s">
        <v>1026</v>
      </c>
      <c r="H140" s="235">
        <v>1</v>
      </c>
      <c r="I140" s="236"/>
      <c r="J140" s="237">
        <f>ROUND(I140*H140,2)</f>
        <v>0</v>
      </c>
      <c r="K140" s="238"/>
      <c r="L140" s="41"/>
      <c r="M140" s="239" t="s">
        <v>1</v>
      </c>
      <c r="N140" s="240" t="s">
        <v>40</v>
      </c>
      <c r="O140" s="88"/>
      <c r="P140" s="241">
        <f>O140*H140</f>
        <v>0</v>
      </c>
      <c r="Q140" s="241">
        <v>0</v>
      </c>
      <c r="R140" s="241">
        <f>Q140*H140</f>
        <v>0</v>
      </c>
      <c r="S140" s="241">
        <v>0</v>
      </c>
      <c r="T140" s="242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3" t="s">
        <v>158</v>
      </c>
      <c r="AT140" s="243" t="s">
        <v>154</v>
      </c>
      <c r="AU140" s="243" t="s">
        <v>85</v>
      </c>
      <c r="AY140" s="14" t="s">
        <v>152</v>
      </c>
      <c r="BE140" s="244">
        <f>IF(N140="základní",J140,0)</f>
        <v>0</v>
      </c>
      <c r="BF140" s="244">
        <f>IF(N140="snížená",J140,0)</f>
        <v>0</v>
      </c>
      <c r="BG140" s="244">
        <f>IF(N140="zákl. přenesená",J140,0)</f>
        <v>0</v>
      </c>
      <c r="BH140" s="244">
        <f>IF(N140="sníž. přenesená",J140,0)</f>
        <v>0</v>
      </c>
      <c r="BI140" s="244">
        <f>IF(N140="nulová",J140,0)</f>
        <v>0</v>
      </c>
      <c r="BJ140" s="14" t="s">
        <v>83</v>
      </c>
      <c r="BK140" s="244">
        <f>ROUND(I140*H140,2)</f>
        <v>0</v>
      </c>
      <c r="BL140" s="14" t="s">
        <v>158</v>
      </c>
      <c r="BM140" s="243" t="s">
        <v>158</v>
      </c>
    </row>
    <row r="141" s="2" customFormat="1" ht="16.5" customHeight="1">
      <c r="A141" s="35"/>
      <c r="B141" s="36"/>
      <c r="C141" s="231" t="s">
        <v>163</v>
      </c>
      <c r="D141" s="231" t="s">
        <v>154</v>
      </c>
      <c r="E141" s="232" t="s">
        <v>1027</v>
      </c>
      <c r="F141" s="233" t="s">
        <v>1028</v>
      </c>
      <c r="G141" s="234" t="s">
        <v>1029</v>
      </c>
      <c r="H141" s="235">
        <v>1</v>
      </c>
      <c r="I141" s="236"/>
      <c r="J141" s="237">
        <f>ROUND(I141*H141,2)</f>
        <v>0</v>
      </c>
      <c r="K141" s="238"/>
      <c r="L141" s="41"/>
      <c r="M141" s="239" t="s">
        <v>1</v>
      </c>
      <c r="N141" s="240" t="s">
        <v>40</v>
      </c>
      <c r="O141" s="88"/>
      <c r="P141" s="241">
        <f>O141*H141</f>
        <v>0</v>
      </c>
      <c r="Q141" s="241">
        <v>0</v>
      </c>
      <c r="R141" s="241">
        <f>Q141*H141</f>
        <v>0</v>
      </c>
      <c r="S141" s="241">
        <v>0</v>
      </c>
      <c r="T141" s="242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3" t="s">
        <v>158</v>
      </c>
      <c r="AT141" s="243" t="s">
        <v>154</v>
      </c>
      <c r="AU141" s="243" t="s">
        <v>85</v>
      </c>
      <c r="AY141" s="14" t="s">
        <v>152</v>
      </c>
      <c r="BE141" s="244">
        <f>IF(N141="základní",J141,0)</f>
        <v>0</v>
      </c>
      <c r="BF141" s="244">
        <f>IF(N141="snížená",J141,0)</f>
        <v>0</v>
      </c>
      <c r="BG141" s="244">
        <f>IF(N141="zákl. přenesená",J141,0)</f>
        <v>0</v>
      </c>
      <c r="BH141" s="244">
        <f>IF(N141="sníž. přenesená",J141,0)</f>
        <v>0</v>
      </c>
      <c r="BI141" s="244">
        <f>IF(N141="nulová",J141,0)</f>
        <v>0</v>
      </c>
      <c r="BJ141" s="14" t="s">
        <v>83</v>
      </c>
      <c r="BK141" s="244">
        <f>ROUND(I141*H141,2)</f>
        <v>0</v>
      </c>
      <c r="BL141" s="14" t="s">
        <v>158</v>
      </c>
      <c r="BM141" s="243" t="s">
        <v>179</v>
      </c>
    </row>
    <row r="142" s="12" customFormat="1" ht="22.8" customHeight="1">
      <c r="A142" s="12"/>
      <c r="B142" s="215"/>
      <c r="C142" s="216"/>
      <c r="D142" s="217" t="s">
        <v>74</v>
      </c>
      <c r="E142" s="229" t="s">
        <v>1030</v>
      </c>
      <c r="F142" s="229" t="s">
        <v>1031</v>
      </c>
      <c r="G142" s="216"/>
      <c r="H142" s="216"/>
      <c r="I142" s="219"/>
      <c r="J142" s="230">
        <f>BK142</f>
        <v>0</v>
      </c>
      <c r="K142" s="216"/>
      <c r="L142" s="221"/>
      <c r="M142" s="222"/>
      <c r="N142" s="223"/>
      <c r="O142" s="223"/>
      <c r="P142" s="224">
        <f>SUM(P143:P148)</f>
        <v>0</v>
      </c>
      <c r="Q142" s="223"/>
      <c r="R142" s="224">
        <f>SUM(R143:R148)</f>
        <v>0</v>
      </c>
      <c r="S142" s="223"/>
      <c r="T142" s="225">
        <f>SUM(T143:T148)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6" t="s">
        <v>83</v>
      </c>
      <c r="AT142" s="227" t="s">
        <v>74</v>
      </c>
      <c r="AU142" s="227" t="s">
        <v>83</v>
      </c>
      <c r="AY142" s="226" t="s">
        <v>152</v>
      </c>
      <c r="BK142" s="228">
        <f>SUM(BK143:BK148)</f>
        <v>0</v>
      </c>
    </row>
    <row r="143" s="2" customFormat="1" ht="16.5" customHeight="1">
      <c r="A143" s="35"/>
      <c r="B143" s="36"/>
      <c r="C143" s="231" t="s">
        <v>158</v>
      </c>
      <c r="D143" s="231" t="s">
        <v>154</v>
      </c>
      <c r="E143" s="232" t="s">
        <v>1032</v>
      </c>
      <c r="F143" s="233" t="s">
        <v>1033</v>
      </c>
      <c r="G143" s="234" t="s">
        <v>211</v>
      </c>
      <c r="H143" s="235">
        <v>41</v>
      </c>
      <c r="I143" s="236"/>
      <c r="J143" s="237">
        <f>ROUND(I143*H143,2)</f>
        <v>0</v>
      </c>
      <c r="K143" s="238"/>
      <c r="L143" s="41"/>
      <c r="M143" s="239" t="s">
        <v>1</v>
      </c>
      <c r="N143" s="240" t="s">
        <v>40</v>
      </c>
      <c r="O143" s="88"/>
      <c r="P143" s="241">
        <f>O143*H143</f>
        <v>0</v>
      </c>
      <c r="Q143" s="241">
        <v>0</v>
      </c>
      <c r="R143" s="241">
        <f>Q143*H143</f>
        <v>0</v>
      </c>
      <c r="S143" s="241">
        <v>0</v>
      </c>
      <c r="T143" s="24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3" t="s">
        <v>158</v>
      </c>
      <c r="AT143" s="243" t="s">
        <v>154</v>
      </c>
      <c r="AU143" s="243" t="s">
        <v>85</v>
      </c>
      <c r="AY143" s="14" t="s">
        <v>152</v>
      </c>
      <c r="BE143" s="244">
        <f>IF(N143="základní",J143,0)</f>
        <v>0</v>
      </c>
      <c r="BF143" s="244">
        <f>IF(N143="snížená",J143,0)</f>
        <v>0</v>
      </c>
      <c r="BG143" s="244">
        <f>IF(N143="zákl. přenesená",J143,0)</f>
        <v>0</v>
      </c>
      <c r="BH143" s="244">
        <f>IF(N143="sníž. přenesená",J143,0)</f>
        <v>0</v>
      </c>
      <c r="BI143" s="244">
        <f>IF(N143="nulová",J143,0)</f>
        <v>0</v>
      </c>
      <c r="BJ143" s="14" t="s">
        <v>83</v>
      </c>
      <c r="BK143" s="244">
        <f>ROUND(I143*H143,2)</f>
        <v>0</v>
      </c>
      <c r="BL143" s="14" t="s">
        <v>158</v>
      </c>
      <c r="BM143" s="243" t="s">
        <v>168</v>
      </c>
    </row>
    <row r="144" s="2" customFormat="1" ht="16.5" customHeight="1">
      <c r="A144" s="35"/>
      <c r="B144" s="36"/>
      <c r="C144" s="231" t="s">
        <v>175</v>
      </c>
      <c r="D144" s="231" t="s">
        <v>154</v>
      </c>
      <c r="E144" s="232" t="s">
        <v>1034</v>
      </c>
      <c r="F144" s="233" t="s">
        <v>1035</v>
      </c>
      <c r="G144" s="234" t="s">
        <v>211</v>
      </c>
      <c r="H144" s="235">
        <v>41</v>
      </c>
      <c r="I144" s="236"/>
      <c r="J144" s="237">
        <f>ROUND(I144*H144,2)</f>
        <v>0</v>
      </c>
      <c r="K144" s="238"/>
      <c r="L144" s="41"/>
      <c r="M144" s="239" t="s">
        <v>1</v>
      </c>
      <c r="N144" s="240" t="s">
        <v>40</v>
      </c>
      <c r="O144" s="88"/>
      <c r="P144" s="241">
        <f>O144*H144</f>
        <v>0</v>
      </c>
      <c r="Q144" s="241">
        <v>0</v>
      </c>
      <c r="R144" s="241">
        <f>Q144*H144</f>
        <v>0</v>
      </c>
      <c r="S144" s="241">
        <v>0</v>
      </c>
      <c r="T144" s="242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3" t="s">
        <v>158</v>
      </c>
      <c r="AT144" s="243" t="s">
        <v>154</v>
      </c>
      <c r="AU144" s="243" t="s">
        <v>85</v>
      </c>
      <c r="AY144" s="14" t="s">
        <v>152</v>
      </c>
      <c r="BE144" s="244">
        <f>IF(N144="základní",J144,0)</f>
        <v>0</v>
      </c>
      <c r="BF144" s="244">
        <f>IF(N144="snížená",J144,0)</f>
        <v>0</v>
      </c>
      <c r="BG144" s="244">
        <f>IF(N144="zákl. přenesená",J144,0)</f>
        <v>0</v>
      </c>
      <c r="BH144" s="244">
        <f>IF(N144="sníž. přenesená",J144,0)</f>
        <v>0</v>
      </c>
      <c r="BI144" s="244">
        <f>IF(N144="nulová",J144,0)</f>
        <v>0</v>
      </c>
      <c r="BJ144" s="14" t="s">
        <v>83</v>
      </c>
      <c r="BK144" s="244">
        <f>ROUND(I144*H144,2)</f>
        <v>0</v>
      </c>
      <c r="BL144" s="14" t="s">
        <v>158</v>
      </c>
      <c r="BM144" s="243" t="s">
        <v>196</v>
      </c>
    </row>
    <row r="145" s="2" customFormat="1" ht="16.5" customHeight="1">
      <c r="A145" s="35"/>
      <c r="B145" s="36"/>
      <c r="C145" s="231" t="s">
        <v>179</v>
      </c>
      <c r="D145" s="231" t="s">
        <v>154</v>
      </c>
      <c r="E145" s="232" t="s">
        <v>1036</v>
      </c>
      <c r="F145" s="233" t="s">
        <v>1037</v>
      </c>
      <c r="G145" s="234" t="s">
        <v>211</v>
      </c>
      <c r="H145" s="235">
        <v>41</v>
      </c>
      <c r="I145" s="236"/>
      <c r="J145" s="237">
        <f>ROUND(I145*H145,2)</f>
        <v>0</v>
      </c>
      <c r="K145" s="238"/>
      <c r="L145" s="41"/>
      <c r="M145" s="239" t="s">
        <v>1</v>
      </c>
      <c r="N145" s="240" t="s">
        <v>40</v>
      </c>
      <c r="O145" s="88"/>
      <c r="P145" s="241">
        <f>O145*H145</f>
        <v>0</v>
      </c>
      <c r="Q145" s="241">
        <v>0</v>
      </c>
      <c r="R145" s="241">
        <f>Q145*H145</f>
        <v>0</v>
      </c>
      <c r="S145" s="241">
        <v>0</v>
      </c>
      <c r="T145" s="242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3" t="s">
        <v>158</v>
      </c>
      <c r="AT145" s="243" t="s">
        <v>154</v>
      </c>
      <c r="AU145" s="243" t="s">
        <v>85</v>
      </c>
      <c r="AY145" s="14" t="s">
        <v>152</v>
      </c>
      <c r="BE145" s="244">
        <f>IF(N145="základní",J145,0)</f>
        <v>0</v>
      </c>
      <c r="BF145" s="244">
        <f>IF(N145="snížená",J145,0)</f>
        <v>0</v>
      </c>
      <c r="BG145" s="244">
        <f>IF(N145="zákl. přenesená",J145,0)</f>
        <v>0</v>
      </c>
      <c r="BH145" s="244">
        <f>IF(N145="sníž. přenesená",J145,0)</f>
        <v>0</v>
      </c>
      <c r="BI145" s="244">
        <f>IF(N145="nulová",J145,0)</f>
        <v>0</v>
      </c>
      <c r="BJ145" s="14" t="s">
        <v>83</v>
      </c>
      <c r="BK145" s="244">
        <f>ROUND(I145*H145,2)</f>
        <v>0</v>
      </c>
      <c r="BL145" s="14" t="s">
        <v>158</v>
      </c>
      <c r="BM145" s="243" t="s">
        <v>204</v>
      </c>
    </row>
    <row r="146" s="2" customFormat="1" ht="16.5" customHeight="1">
      <c r="A146" s="35"/>
      <c r="B146" s="36"/>
      <c r="C146" s="231" t="s">
        <v>184</v>
      </c>
      <c r="D146" s="231" t="s">
        <v>154</v>
      </c>
      <c r="E146" s="232" t="s">
        <v>1038</v>
      </c>
      <c r="F146" s="233" t="s">
        <v>1035</v>
      </c>
      <c r="G146" s="234" t="s">
        <v>211</v>
      </c>
      <c r="H146" s="235">
        <v>41</v>
      </c>
      <c r="I146" s="236"/>
      <c r="J146" s="237">
        <f>ROUND(I146*H146,2)</f>
        <v>0</v>
      </c>
      <c r="K146" s="238"/>
      <c r="L146" s="41"/>
      <c r="M146" s="239" t="s">
        <v>1</v>
      </c>
      <c r="N146" s="240" t="s">
        <v>40</v>
      </c>
      <c r="O146" s="88"/>
      <c r="P146" s="241">
        <f>O146*H146</f>
        <v>0</v>
      </c>
      <c r="Q146" s="241">
        <v>0</v>
      </c>
      <c r="R146" s="241">
        <f>Q146*H146</f>
        <v>0</v>
      </c>
      <c r="S146" s="241">
        <v>0</v>
      </c>
      <c r="T146" s="242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3" t="s">
        <v>158</v>
      </c>
      <c r="AT146" s="243" t="s">
        <v>154</v>
      </c>
      <c r="AU146" s="243" t="s">
        <v>85</v>
      </c>
      <c r="AY146" s="14" t="s">
        <v>152</v>
      </c>
      <c r="BE146" s="244">
        <f>IF(N146="základní",J146,0)</f>
        <v>0</v>
      </c>
      <c r="BF146" s="244">
        <f>IF(N146="snížená",J146,0)</f>
        <v>0</v>
      </c>
      <c r="BG146" s="244">
        <f>IF(N146="zákl. přenesená",J146,0)</f>
        <v>0</v>
      </c>
      <c r="BH146" s="244">
        <f>IF(N146="sníž. přenesená",J146,0)</f>
        <v>0</v>
      </c>
      <c r="BI146" s="244">
        <f>IF(N146="nulová",J146,0)</f>
        <v>0</v>
      </c>
      <c r="BJ146" s="14" t="s">
        <v>83</v>
      </c>
      <c r="BK146" s="244">
        <f>ROUND(I146*H146,2)</f>
        <v>0</v>
      </c>
      <c r="BL146" s="14" t="s">
        <v>158</v>
      </c>
      <c r="BM146" s="243" t="s">
        <v>213</v>
      </c>
    </row>
    <row r="147" s="2" customFormat="1" ht="16.5" customHeight="1">
      <c r="A147" s="35"/>
      <c r="B147" s="36"/>
      <c r="C147" s="231" t="s">
        <v>168</v>
      </c>
      <c r="D147" s="231" t="s">
        <v>154</v>
      </c>
      <c r="E147" s="232" t="s">
        <v>1039</v>
      </c>
      <c r="F147" s="233" t="s">
        <v>1040</v>
      </c>
      <c r="G147" s="234" t="s">
        <v>211</v>
      </c>
      <c r="H147" s="235">
        <v>41</v>
      </c>
      <c r="I147" s="236"/>
      <c r="J147" s="237">
        <f>ROUND(I147*H147,2)</f>
        <v>0</v>
      </c>
      <c r="K147" s="238"/>
      <c r="L147" s="41"/>
      <c r="M147" s="239" t="s">
        <v>1</v>
      </c>
      <c r="N147" s="240" t="s">
        <v>40</v>
      </c>
      <c r="O147" s="88"/>
      <c r="P147" s="241">
        <f>O147*H147</f>
        <v>0</v>
      </c>
      <c r="Q147" s="241">
        <v>0</v>
      </c>
      <c r="R147" s="241">
        <f>Q147*H147</f>
        <v>0</v>
      </c>
      <c r="S147" s="241">
        <v>0</v>
      </c>
      <c r="T147" s="242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3" t="s">
        <v>158</v>
      </c>
      <c r="AT147" s="243" t="s">
        <v>154</v>
      </c>
      <c r="AU147" s="243" t="s">
        <v>85</v>
      </c>
      <c r="AY147" s="14" t="s">
        <v>152</v>
      </c>
      <c r="BE147" s="244">
        <f>IF(N147="základní",J147,0)</f>
        <v>0</v>
      </c>
      <c r="BF147" s="244">
        <f>IF(N147="snížená",J147,0)</f>
        <v>0</v>
      </c>
      <c r="BG147" s="244">
        <f>IF(N147="zákl. přenesená",J147,0)</f>
        <v>0</v>
      </c>
      <c r="BH147" s="244">
        <f>IF(N147="sníž. přenesená",J147,0)</f>
        <v>0</v>
      </c>
      <c r="BI147" s="244">
        <f>IF(N147="nulová",J147,0)</f>
        <v>0</v>
      </c>
      <c r="BJ147" s="14" t="s">
        <v>83</v>
      </c>
      <c r="BK147" s="244">
        <f>ROUND(I147*H147,2)</f>
        <v>0</v>
      </c>
      <c r="BL147" s="14" t="s">
        <v>158</v>
      </c>
      <c r="BM147" s="243" t="s">
        <v>220</v>
      </c>
    </row>
    <row r="148" s="2" customFormat="1" ht="16.5" customHeight="1">
      <c r="A148" s="35"/>
      <c r="B148" s="36"/>
      <c r="C148" s="231" t="s">
        <v>192</v>
      </c>
      <c r="D148" s="231" t="s">
        <v>154</v>
      </c>
      <c r="E148" s="232" t="s">
        <v>1041</v>
      </c>
      <c r="F148" s="233" t="s">
        <v>1035</v>
      </c>
      <c r="G148" s="234" t="s">
        <v>211</v>
      </c>
      <c r="H148" s="235">
        <v>41</v>
      </c>
      <c r="I148" s="236"/>
      <c r="J148" s="237">
        <f>ROUND(I148*H148,2)</f>
        <v>0</v>
      </c>
      <c r="K148" s="238"/>
      <c r="L148" s="41"/>
      <c r="M148" s="239" t="s">
        <v>1</v>
      </c>
      <c r="N148" s="240" t="s">
        <v>40</v>
      </c>
      <c r="O148" s="88"/>
      <c r="P148" s="241">
        <f>O148*H148</f>
        <v>0</v>
      </c>
      <c r="Q148" s="241">
        <v>0</v>
      </c>
      <c r="R148" s="241">
        <f>Q148*H148</f>
        <v>0</v>
      </c>
      <c r="S148" s="241">
        <v>0</v>
      </c>
      <c r="T148" s="242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3" t="s">
        <v>158</v>
      </c>
      <c r="AT148" s="243" t="s">
        <v>154</v>
      </c>
      <c r="AU148" s="243" t="s">
        <v>85</v>
      </c>
      <c r="AY148" s="14" t="s">
        <v>152</v>
      </c>
      <c r="BE148" s="244">
        <f>IF(N148="základní",J148,0)</f>
        <v>0</v>
      </c>
      <c r="BF148" s="244">
        <f>IF(N148="snížená",J148,0)</f>
        <v>0</v>
      </c>
      <c r="BG148" s="244">
        <f>IF(N148="zákl. přenesená",J148,0)</f>
        <v>0</v>
      </c>
      <c r="BH148" s="244">
        <f>IF(N148="sníž. přenesená",J148,0)</f>
        <v>0</v>
      </c>
      <c r="BI148" s="244">
        <f>IF(N148="nulová",J148,0)</f>
        <v>0</v>
      </c>
      <c r="BJ148" s="14" t="s">
        <v>83</v>
      </c>
      <c r="BK148" s="244">
        <f>ROUND(I148*H148,2)</f>
        <v>0</v>
      </c>
      <c r="BL148" s="14" t="s">
        <v>158</v>
      </c>
      <c r="BM148" s="243" t="s">
        <v>228</v>
      </c>
    </row>
    <row r="149" s="12" customFormat="1" ht="22.8" customHeight="1">
      <c r="A149" s="12"/>
      <c r="B149" s="215"/>
      <c r="C149" s="216"/>
      <c r="D149" s="217" t="s">
        <v>74</v>
      </c>
      <c r="E149" s="229" t="s">
        <v>1042</v>
      </c>
      <c r="F149" s="229" t="s">
        <v>1043</v>
      </c>
      <c r="G149" s="216"/>
      <c r="H149" s="216"/>
      <c r="I149" s="219"/>
      <c r="J149" s="230">
        <f>BK149</f>
        <v>0</v>
      </c>
      <c r="K149" s="216"/>
      <c r="L149" s="221"/>
      <c r="M149" s="222"/>
      <c r="N149" s="223"/>
      <c r="O149" s="223"/>
      <c r="P149" s="224">
        <f>SUM(P150:P151)</f>
        <v>0</v>
      </c>
      <c r="Q149" s="223"/>
      <c r="R149" s="224">
        <f>SUM(R150:R151)</f>
        <v>0</v>
      </c>
      <c r="S149" s="223"/>
      <c r="T149" s="225">
        <f>SUM(T150:T151)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6" t="s">
        <v>83</v>
      </c>
      <c r="AT149" s="227" t="s">
        <v>74</v>
      </c>
      <c r="AU149" s="227" t="s">
        <v>83</v>
      </c>
      <c r="AY149" s="226" t="s">
        <v>152</v>
      </c>
      <c r="BK149" s="228">
        <f>SUM(BK150:BK151)</f>
        <v>0</v>
      </c>
    </row>
    <row r="150" s="2" customFormat="1" ht="21.75" customHeight="1">
      <c r="A150" s="35"/>
      <c r="B150" s="36"/>
      <c r="C150" s="231" t="s">
        <v>196</v>
      </c>
      <c r="D150" s="231" t="s">
        <v>154</v>
      </c>
      <c r="E150" s="232" t="s">
        <v>1044</v>
      </c>
      <c r="F150" s="233" t="s">
        <v>1045</v>
      </c>
      <c r="G150" s="234" t="s">
        <v>1026</v>
      </c>
      <c r="H150" s="235">
        <v>1</v>
      </c>
      <c r="I150" s="236"/>
      <c r="J150" s="237">
        <f>ROUND(I150*H150,2)</f>
        <v>0</v>
      </c>
      <c r="K150" s="238"/>
      <c r="L150" s="41"/>
      <c r="M150" s="239" t="s">
        <v>1</v>
      </c>
      <c r="N150" s="240" t="s">
        <v>40</v>
      </c>
      <c r="O150" s="88"/>
      <c r="P150" s="241">
        <f>O150*H150</f>
        <v>0</v>
      </c>
      <c r="Q150" s="241">
        <v>0</v>
      </c>
      <c r="R150" s="241">
        <f>Q150*H150</f>
        <v>0</v>
      </c>
      <c r="S150" s="241">
        <v>0</v>
      </c>
      <c r="T150" s="242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3" t="s">
        <v>158</v>
      </c>
      <c r="AT150" s="243" t="s">
        <v>154</v>
      </c>
      <c r="AU150" s="243" t="s">
        <v>85</v>
      </c>
      <c r="AY150" s="14" t="s">
        <v>152</v>
      </c>
      <c r="BE150" s="244">
        <f>IF(N150="základní",J150,0)</f>
        <v>0</v>
      </c>
      <c r="BF150" s="244">
        <f>IF(N150="snížená",J150,0)</f>
        <v>0</v>
      </c>
      <c r="BG150" s="244">
        <f>IF(N150="zákl. přenesená",J150,0)</f>
        <v>0</v>
      </c>
      <c r="BH150" s="244">
        <f>IF(N150="sníž. přenesená",J150,0)</f>
        <v>0</v>
      </c>
      <c r="BI150" s="244">
        <f>IF(N150="nulová",J150,0)</f>
        <v>0</v>
      </c>
      <c r="BJ150" s="14" t="s">
        <v>83</v>
      </c>
      <c r="BK150" s="244">
        <f>ROUND(I150*H150,2)</f>
        <v>0</v>
      </c>
      <c r="BL150" s="14" t="s">
        <v>158</v>
      </c>
      <c r="BM150" s="243" t="s">
        <v>236</v>
      </c>
    </row>
    <row r="151" s="2" customFormat="1" ht="16.5" customHeight="1">
      <c r="A151" s="35"/>
      <c r="B151" s="36"/>
      <c r="C151" s="231" t="s">
        <v>200</v>
      </c>
      <c r="D151" s="231" t="s">
        <v>154</v>
      </c>
      <c r="E151" s="232" t="s">
        <v>1046</v>
      </c>
      <c r="F151" s="233" t="s">
        <v>1047</v>
      </c>
      <c r="G151" s="234" t="s">
        <v>1026</v>
      </c>
      <c r="H151" s="235">
        <v>1</v>
      </c>
      <c r="I151" s="236"/>
      <c r="J151" s="237">
        <f>ROUND(I151*H151,2)</f>
        <v>0</v>
      </c>
      <c r="K151" s="238"/>
      <c r="L151" s="41"/>
      <c r="M151" s="239" t="s">
        <v>1</v>
      </c>
      <c r="N151" s="240" t="s">
        <v>40</v>
      </c>
      <c r="O151" s="88"/>
      <c r="P151" s="241">
        <f>O151*H151</f>
        <v>0</v>
      </c>
      <c r="Q151" s="241">
        <v>0</v>
      </c>
      <c r="R151" s="241">
        <f>Q151*H151</f>
        <v>0</v>
      </c>
      <c r="S151" s="241">
        <v>0</v>
      </c>
      <c r="T151" s="242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3" t="s">
        <v>158</v>
      </c>
      <c r="AT151" s="243" t="s">
        <v>154</v>
      </c>
      <c r="AU151" s="243" t="s">
        <v>85</v>
      </c>
      <c r="AY151" s="14" t="s">
        <v>152</v>
      </c>
      <c r="BE151" s="244">
        <f>IF(N151="základní",J151,0)</f>
        <v>0</v>
      </c>
      <c r="BF151" s="244">
        <f>IF(N151="snížená",J151,0)</f>
        <v>0</v>
      </c>
      <c r="BG151" s="244">
        <f>IF(N151="zákl. přenesená",J151,0)</f>
        <v>0</v>
      </c>
      <c r="BH151" s="244">
        <f>IF(N151="sníž. přenesená",J151,0)</f>
        <v>0</v>
      </c>
      <c r="BI151" s="244">
        <f>IF(N151="nulová",J151,0)</f>
        <v>0</v>
      </c>
      <c r="BJ151" s="14" t="s">
        <v>83</v>
      </c>
      <c r="BK151" s="244">
        <f>ROUND(I151*H151,2)</f>
        <v>0</v>
      </c>
      <c r="BL151" s="14" t="s">
        <v>158</v>
      </c>
      <c r="BM151" s="243" t="s">
        <v>246</v>
      </c>
    </row>
    <row r="152" s="12" customFormat="1" ht="22.8" customHeight="1">
      <c r="A152" s="12"/>
      <c r="B152" s="215"/>
      <c r="C152" s="216"/>
      <c r="D152" s="217" t="s">
        <v>74</v>
      </c>
      <c r="E152" s="229" t="s">
        <v>1048</v>
      </c>
      <c r="F152" s="229" t="s">
        <v>1049</v>
      </c>
      <c r="G152" s="216"/>
      <c r="H152" s="216"/>
      <c r="I152" s="219"/>
      <c r="J152" s="230">
        <f>BK152</f>
        <v>0</v>
      </c>
      <c r="K152" s="216"/>
      <c r="L152" s="221"/>
      <c r="M152" s="222"/>
      <c r="N152" s="223"/>
      <c r="O152" s="223"/>
      <c r="P152" s="224">
        <f>SUM(P153:P162)</f>
        <v>0</v>
      </c>
      <c r="Q152" s="223"/>
      <c r="R152" s="224">
        <f>SUM(R153:R162)</f>
        <v>0</v>
      </c>
      <c r="S152" s="223"/>
      <c r="T152" s="225">
        <f>SUM(T153:T162)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6" t="s">
        <v>83</v>
      </c>
      <c r="AT152" s="227" t="s">
        <v>74</v>
      </c>
      <c r="AU152" s="227" t="s">
        <v>83</v>
      </c>
      <c r="AY152" s="226" t="s">
        <v>152</v>
      </c>
      <c r="BK152" s="228">
        <f>SUM(BK153:BK162)</f>
        <v>0</v>
      </c>
    </row>
    <row r="153" s="2" customFormat="1" ht="16.5" customHeight="1">
      <c r="A153" s="35"/>
      <c r="B153" s="36"/>
      <c r="C153" s="231" t="s">
        <v>204</v>
      </c>
      <c r="D153" s="231" t="s">
        <v>154</v>
      </c>
      <c r="E153" s="232" t="s">
        <v>1050</v>
      </c>
      <c r="F153" s="233" t="s">
        <v>1051</v>
      </c>
      <c r="G153" s="234" t="s">
        <v>211</v>
      </c>
      <c r="H153" s="235">
        <v>215</v>
      </c>
      <c r="I153" s="236"/>
      <c r="J153" s="237">
        <f>ROUND(I153*H153,2)</f>
        <v>0</v>
      </c>
      <c r="K153" s="238"/>
      <c r="L153" s="41"/>
      <c r="M153" s="239" t="s">
        <v>1</v>
      </c>
      <c r="N153" s="240" t="s">
        <v>40</v>
      </c>
      <c r="O153" s="88"/>
      <c r="P153" s="241">
        <f>O153*H153</f>
        <v>0</v>
      </c>
      <c r="Q153" s="241">
        <v>0</v>
      </c>
      <c r="R153" s="241">
        <f>Q153*H153</f>
        <v>0</v>
      </c>
      <c r="S153" s="241">
        <v>0</v>
      </c>
      <c r="T153" s="242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3" t="s">
        <v>158</v>
      </c>
      <c r="AT153" s="243" t="s">
        <v>154</v>
      </c>
      <c r="AU153" s="243" t="s">
        <v>85</v>
      </c>
      <c r="AY153" s="14" t="s">
        <v>152</v>
      </c>
      <c r="BE153" s="244">
        <f>IF(N153="základní",J153,0)</f>
        <v>0</v>
      </c>
      <c r="BF153" s="244">
        <f>IF(N153="snížená",J153,0)</f>
        <v>0</v>
      </c>
      <c r="BG153" s="244">
        <f>IF(N153="zákl. přenesená",J153,0)</f>
        <v>0</v>
      </c>
      <c r="BH153" s="244">
        <f>IF(N153="sníž. přenesená",J153,0)</f>
        <v>0</v>
      </c>
      <c r="BI153" s="244">
        <f>IF(N153="nulová",J153,0)</f>
        <v>0</v>
      </c>
      <c r="BJ153" s="14" t="s">
        <v>83</v>
      </c>
      <c r="BK153" s="244">
        <f>ROUND(I153*H153,2)</f>
        <v>0</v>
      </c>
      <c r="BL153" s="14" t="s">
        <v>158</v>
      </c>
      <c r="BM153" s="243" t="s">
        <v>254</v>
      </c>
    </row>
    <row r="154" s="2" customFormat="1" ht="16.5" customHeight="1">
      <c r="A154" s="35"/>
      <c r="B154" s="36"/>
      <c r="C154" s="231" t="s">
        <v>208</v>
      </c>
      <c r="D154" s="231" t="s">
        <v>154</v>
      </c>
      <c r="E154" s="232" t="s">
        <v>1052</v>
      </c>
      <c r="F154" s="233" t="s">
        <v>1035</v>
      </c>
      <c r="G154" s="234" t="s">
        <v>211</v>
      </c>
      <c r="H154" s="235">
        <v>215</v>
      </c>
      <c r="I154" s="236"/>
      <c r="J154" s="237">
        <f>ROUND(I154*H154,2)</f>
        <v>0</v>
      </c>
      <c r="K154" s="238"/>
      <c r="L154" s="41"/>
      <c r="M154" s="239" t="s">
        <v>1</v>
      </c>
      <c r="N154" s="240" t="s">
        <v>40</v>
      </c>
      <c r="O154" s="88"/>
      <c r="P154" s="241">
        <f>O154*H154</f>
        <v>0</v>
      </c>
      <c r="Q154" s="241">
        <v>0</v>
      </c>
      <c r="R154" s="241">
        <f>Q154*H154</f>
        <v>0</v>
      </c>
      <c r="S154" s="241">
        <v>0</v>
      </c>
      <c r="T154" s="242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3" t="s">
        <v>158</v>
      </c>
      <c r="AT154" s="243" t="s">
        <v>154</v>
      </c>
      <c r="AU154" s="243" t="s">
        <v>85</v>
      </c>
      <c r="AY154" s="14" t="s">
        <v>152</v>
      </c>
      <c r="BE154" s="244">
        <f>IF(N154="základní",J154,0)</f>
        <v>0</v>
      </c>
      <c r="BF154" s="244">
        <f>IF(N154="snížená",J154,0)</f>
        <v>0</v>
      </c>
      <c r="BG154" s="244">
        <f>IF(N154="zákl. přenesená",J154,0)</f>
        <v>0</v>
      </c>
      <c r="BH154" s="244">
        <f>IF(N154="sníž. přenesená",J154,0)</f>
        <v>0</v>
      </c>
      <c r="BI154" s="244">
        <f>IF(N154="nulová",J154,0)</f>
        <v>0</v>
      </c>
      <c r="BJ154" s="14" t="s">
        <v>83</v>
      </c>
      <c r="BK154" s="244">
        <f>ROUND(I154*H154,2)</f>
        <v>0</v>
      </c>
      <c r="BL154" s="14" t="s">
        <v>158</v>
      </c>
      <c r="BM154" s="243" t="s">
        <v>262</v>
      </c>
    </row>
    <row r="155" s="2" customFormat="1" ht="16.5" customHeight="1">
      <c r="A155" s="35"/>
      <c r="B155" s="36"/>
      <c r="C155" s="231" t="s">
        <v>213</v>
      </c>
      <c r="D155" s="231" t="s">
        <v>154</v>
      </c>
      <c r="E155" s="232" t="s">
        <v>1053</v>
      </c>
      <c r="F155" s="233" t="s">
        <v>1054</v>
      </c>
      <c r="G155" s="234" t="s">
        <v>211</v>
      </c>
      <c r="H155" s="235">
        <v>265</v>
      </c>
      <c r="I155" s="236"/>
      <c r="J155" s="237">
        <f>ROUND(I155*H155,2)</f>
        <v>0</v>
      </c>
      <c r="K155" s="238"/>
      <c r="L155" s="41"/>
      <c r="M155" s="239" t="s">
        <v>1</v>
      </c>
      <c r="N155" s="240" t="s">
        <v>40</v>
      </c>
      <c r="O155" s="88"/>
      <c r="P155" s="241">
        <f>O155*H155</f>
        <v>0</v>
      </c>
      <c r="Q155" s="241">
        <v>0</v>
      </c>
      <c r="R155" s="241">
        <f>Q155*H155</f>
        <v>0</v>
      </c>
      <c r="S155" s="241">
        <v>0</v>
      </c>
      <c r="T155" s="242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3" t="s">
        <v>158</v>
      </c>
      <c r="AT155" s="243" t="s">
        <v>154</v>
      </c>
      <c r="AU155" s="243" t="s">
        <v>85</v>
      </c>
      <c r="AY155" s="14" t="s">
        <v>152</v>
      </c>
      <c r="BE155" s="244">
        <f>IF(N155="základní",J155,0)</f>
        <v>0</v>
      </c>
      <c r="BF155" s="244">
        <f>IF(N155="snížená",J155,0)</f>
        <v>0</v>
      </c>
      <c r="BG155" s="244">
        <f>IF(N155="zákl. přenesená",J155,0)</f>
        <v>0</v>
      </c>
      <c r="BH155" s="244">
        <f>IF(N155="sníž. přenesená",J155,0)</f>
        <v>0</v>
      </c>
      <c r="BI155" s="244">
        <f>IF(N155="nulová",J155,0)</f>
        <v>0</v>
      </c>
      <c r="BJ155" s="14" t="s">
        <v>83</v>
      </c>
      <c r="BK155" s="244">
        <f>ROUND(I155*H155,2)</f>
        <v>0</v>
      </c>
      <c r="BL155" s="14" t="s">
        <v>158</v>
      </c>
      <c r="BM155" s="243" t="s">
        <v>270</v>
      </c>
    </row>
    <row r="156" s="2" customFormat="1" ht="16.5" customHeight="1">
      <c r="A156" s="35"/>
      <c r="B156" s="36"/>
      <c r="C156" s="231" t="s">
        <v>8</v>
      </c>
      <c r="D156" s="231" t="s">
        <v>154</v>
      </c>
      <c r="E156" s="232" t="s">
        <v>1055</v>
      </c>
      <c r="F156" s="233" t="s">
        <v>1035</v>
      </c>
      <c r="G156" s="234" t="s">
        <v>211</v>
      </c>
      <c r="H156" s="235">
        <v>265</v>
      </c>
      <c r="I156" s="236"/>
      <c r="J156" s="237">
        <f>ROUND(I156*H156,2)</f>
        <v>0</v>
      </c>
      <c r="K156" s="238"/>
      <c r="L156" s="41"/>
      <c r="M156" s="239" t="s">
        <v>1</v>
      </c>
      <c r="N156" s="240" t="s">
        <v>40</v>
      </c>
      <c r="O156" s="88"/>
      <c r="P156" s="241">
        <f>O156*H156</f>
        <v>0</v>
      </c>
      <c r="Q156" s="241">
        <v>0</v>
      </c>
      <c r="R156" s="241">
        <f>Q156*H156</f>
        <v>0</v>
      </c>
      <c r="S156" s="241">
        <v>0</v>
      </c>
      <c r="T156" s="242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3" t="s">
        <v>158</v>
      </c>
      <c r="AT156" s="243" t="s">
        <v>154</v>
      </c>
      <c r="AU156" s="243" t="s">
        <v>85</v>
      </c>
      <c r="AY156" s="14" t="s">
        <v>152</v>
      </c>
      <c r="BE156" s="244">
        <f>IF(N156="základní",J156,0)</f>
        <v>0</v>
      </c>
      <c r="BF156" s="244">
        <f>IF(N156="snížená",J156,0)</f>
        <v>0</v>
      </c>
      <c r="BG156" s="244">
        <f>IF(N156="zákl. přenesená",J156,0)</f>
        <v>0</v>
      </c>
      <c r="BH156" s="244">
        <f>IF(N156="sníž. přenesená",J156,0)</f>
        <v>0</v>
      </c>
      <c r="BI156" s="244">
        <f>IF(N156="nulová",J156,0)</f>
        <v>0</v>
      </c>
      <c r="BJ156" s="14" t="s">
        <v>83</v>
      </c>
      <c r="BK156" s="244">
        <f>ROUND(I156*H156,2)</f>
        <v>0</v>
      </c>
      <c r="BL156" s="14" t="s">
        <v>158</v>
      </c>
      <c r="BM156" s="243" t="s">
        <v>278</v>
      </c>
    </row>
    <row r="157" s="2" customFormat="1" ht="16.5" customHeight="1">
      <c r="A157" s="35"/>
      <c r="B157" s="36"/>
      <c r="C157" s="231" t="s">
        <v>220</v>
      </c>
      <c r="D157" s="231" t="s">
        <v>154</v>
      </c>
      <c r="E157" s="232" t="s">
        <v>1056</v>
      </c>
      <c r="F157" s="233" t="s">
        <v>1057</v>
      </c>
      <c r="G157" s="234" t="s">
        <v>211</v>
      </c>
      <c r="H157" s="235">
        <v>75</v>
      </c>
      <c r="I157" s="236"/>
      <c r="J157" s="237">
        <f>ROUND(I157*H157,2)</f>
        <v>0</v>
      </c>
      <c r="K157" s="238"/>
      <c r="L157" s="41"/>
      <c r="M157" s="239" t="s">
        <v>1</v>
      </c>
      <c r="N157" s="240" t="s">
        <v>40</v>
      </c>
      <c r="O157" s="88"/>
      <c r="P157" s="241">
        <f>O157*H157</f>
        <v>0</v>
      </c>
      <c r="Q157" s="241">
        <v>0</v>
      </c>
      <c r="R157" s="241">
        <f>Q157*H157</f>
        <v>0</v>
      </c>
      <c r="S157" s="241">
        <v>0</v>
      </c>
      <c r="T157" s="242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3" t="s">
        <v>158</v>
      </c>
      <c r="AT157" s="243" t="s">
        <v>154</v>
      </c>
      <c r="AU157" s="243" t="s">
        <v>85</v>
      </c>
      <c r="AY157" s="14" t="s">
        <v>152</v>
      </c>
      <c r="BE157" s="244">
        <f>IF(N157="základní",J157,0)</f>
        <v>0</v>
      </c>
      <c r="BF157" s="244">
        <f>IF(N157="snížená",J157,0)</f>
        <v>0</v>
      </c>
      <c r="BG157" s="244">
        <f>IF(N157="zákl. přenesená",J157,0)</f>
        <v>0</v>
      </c>
      <c r="BH157" s="244">
        <f>IF(N157="sníž. přenesená",J157,0)</f>
        <v>0</v>
      </c>
      <c r="BI157" s="244">
        <f>IF(N157="nulová",J157,0)</f>
        <v>0</v>
      </c>
      <c r="BJ157" s="14" t="s">
        <v>83</v>
      </c>
      <c r="BK157" s="244">
        <f>ROUND(I157*H157,2)</f>
        <v>0</v>
      </c>
      <c r="BL157" s="14" t="s">
        <v>158</v>
      </c>
      <c r="BM157" s="243" t="s">
        <v>286</v>
      </c>
    </row>
    <row r="158" s="2" customFormat="1" ht="16.5" customHeight="1">
      <c r="A158" s="35"/>
      <c r="B158" s="36"/>
      <c r="C158" s="231" t="s">
        <v>224</v>
      </c>
      <c r="D158" s="231" t="s">
        <v>154</v>
      </c>
      <c r="E158" s="232" t="s">
        <v>1055</v>
      </c>
      <c r="F158" s="233" t="s">
        <v>1035</v>
      </c>
      <c r="G158" s="234" t="s">
        <v>211</v>
      </c>
      <c r="H158" s="235">
        <v>75</v>
      </c>
      <c r="I158" s="236"/>
      <c r="J158" s="237">
        <f>ROUND(I158*H158,2)</f>
        <v>0</v>
      </c>
      <c r="K158" s="238"/>
      <c r="L158" s="41"/>
      <c r="M158" s="239" t="s">
        <v>1</v>
      </c>
      <c r="N158" s="240" t="s">
        <v>40</v>
      </c>
      <c r="O158" s="88"/>
      <c r="P158" s="241">
        <f>O158*H158</f>
        <v>0</v>
      </c>
      <c r="Q158" s="241">
        <v>0</v>
      </c>
      <c r="R158" s="241">
        <f>Q158*H158</f>
        <v>0</v>
      </c>
      <c r="S158" s="241">
        <v>0</v>
      </c>
      <c r="T158" s="242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3" t="s">
        <v>158</v>
      </c>
      <c r="AT158" s="243" t="s">
        <v>154</v>
      </c>
      <c r="AU158" s="243" t="s">
        <v>85</v>
      </c>
      <c r="AY158" s="14" t="s">
        <v>152</v>
      </c>
      <c r="BE158" s="244">
        <f>IF(N158="základní",J158,0)</f>
        <v>0</v>
      </c>
      <c r="BF158" s="244">
        <f>IF(N158="snížená",J158,0)</f>
        <v>0</v>
      </c>
      <c r="BG158" s="244">
        <f>IF(N158="zákl. přenesená",J158,0)</f>
        <v>0</v>
      </c>
      <c r="BH158" s="244">
        <f>IF(N158="sníž. přenesená",J158,0)</f>
        <v>0</v>
      </c>
      <c r="BI158" s="244">
        <f>IF(N158="nulová",J158,0)</f>
        <v>0</v>
      </c>
      <c r="BJ158" s="14" t="s">
        <v>83</v>
      </c>
      <c r="BK158" s="244">
        <f>ROUND(I158*H158,2)</f>
        <v>0</v>
      </c>
      <c r="BL158" s="14" t="s">
        <v>158</v>
      </c>
      <c r="BM158" s="243" t="s">
        <v>296</v>
      </c>
    </row>
    <row r="159" s="2" customFormat="1" ht="16.5" customHeight="1">
      <c r="A159" s="35"/>
      <c r="B159" s="36"/>
      <c r="C159" s="231" t="s">
        <v>228</v>
      </c>
      <c r="D159" s="231" t="s">
        <v>154</v>
      </c>
      <c r="E159" s="232" t="s">
        <v>1058</v>
      </c>
      <c r="F159" s="233" t="s">
        <v>1059</v>
      </c>
      <c r="G159" s="234" t="s">
        <v>211</v>
      </c>
      <c r="H159" s="235">
        <v>80</v>
      </c>
      <c r="I159" s="236"/>
      <c r="J159" s="237">
        <f>ROUND(I159*H159,2)</f>
        <v>0</v>
      </c>
      <c r="K159" s="238"/>
      <c r="L159" s="41"/>
      <c r="M159" s="239" t="s">
        <v>1</v>
      </c>
      <c r="N159" s="240" t="s">
        <v>40</v>
      </c>
      <c r="O159" s="88"/>
      <c r="P159" s="241">
        <f>O159*H159</f>
        <v>0</v>
      </c>
      <c r="Q159" s="241">
        <v>0</v>
      </c>
      <c r="R159" s="241">
        <f>Q159*H159</f>
        <v>0</v>
      </c>
      <c r="S159" s="241">
        <v>0</v>
      </c>
      <c r="T159" s="242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3" t="s">
        <v>158</v>
      </c>
      <c r="AT159" s="243" t="s">
        <v>154</v>
      </c>
      <c r="AU159" s="243" t="s">
        <v>85</v>
      </c>
      <c r="AY159" s="14" t="s">
        <v>152</v>
      </c>
      <c r="BE159" s="244">
        <f>IF(N159="základní",J159,0)</f>
        <v>0</v>
      </c>
      <c r="BF159" s="244">
        <f>IF(N159="snížená",J159,0)</f>
        <v>0</v>
      </c>
      <c r="BG159" s="244">
        <f>IF(N159="zákl. přenesená",J159,0)</f>
        <v>0</v>
      </c>
      <c r="BH159" s="244">
        <f>IF(N159="sníž. přenesená",J159,0)</f>
        <v>0</v>
      </c>
      <c r="BI159" s="244">
        <f>IF(N159="nulová",J159,0)</f>
        <v>0</v>
      </c>
      <c r="BJ159" s="14" t="s">
        <v>83</v>
      </c>
      <c r="BK159" s="244">
        <f>ROUND(I159*H159,2)</f>
        <v>0</v>
      </c>
      <c r="BL159" s="14" t="s">
        <v>158</v>
      </c>
      <c r="BM159" s="243" t="s">
        <v>304</v>
      </c>
    </row>
    <row r="160" s="2" customFormat="1" ht="16.5" customHeight="1">
      <c r="A160" s="35"/>
      <c r="B160" s="36"/>
      <c r="C160" s="231" t="s">
        <v>232</v>
      </c>
      <c r="D160" s="231" t="s">
        <v>154</v>
      </c>
      <c r="E160" s="232" t="s">
        <v>1060</v>
      </c>
      <c r="F160" s="233" t="s">
        <v>1035</v>
      </c>
      <c r="G160" s="234" t="s">
        <v>211</v>
      </c>
      <c r="H160" s="235">
        <v>80</v>
      </c>
      <c r="I160" s="236"/>
      <c r="J160" s="237">
        <f>ROUND(I160*H160,2)</f>
        <v>0</v>
      </c>
      <c r="K160" s="238"/>
      <c r="L160" s="41"/>
      <c r="M160" s="239" t="s">
        <v>1</v>
      </c>
      <c r="N160" s="240" t="s">
        <v>40</v>
      </c>
      <c r="O160" s="88"/>
      <c r="P160" s="241">
        <f>O160*H160</f>
        <v>0</v>
      </c>
      <c r="Q160" s="241">
        <v>0</v>
      </c>
      <c r="R160" s="241">
        <f>Q160*H160</f>
        <v>0</v>
      </c>
      <c r="S160" s="241">
        <v>0</v>
      </c>
      <c r="T160" s="242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3" t="s">
        <v>158</v>
      </c>
      <c r="AT160" s="243" t="s">
        <v>154</v>
      </c>
      <c r="AU160" s="243" t="s">
        <v>85</v>
      </c>
      <c r="AY160" s="14" t="s">
        <v>152</v>
      </c>
      <c r="BE160" s="244">
        <f>IF(N160="základní",J160,0)</f>
        <v>0</v>
      </c>
      <c r="BF160" s="244">
        <f>IF(N160="snížená",J160,0)</f>
        <v>0</v>
      </c>
      <c r="BG160" s="244">
        <f>IF(N160="zákl. přenesená",J160,0)</f>
        <v>0</v>
      </c>
      <c r="BH160" s="244">
        <f>IF(N160="sníž. přenesená",J160,0)</f>
        <v>0</v>
      </c>
      <c r="BI160" s="244">
        <f>IF(N160="nulová",J160,0)</f>
        <v>0</v>
      </c>
      <c r="BJ160" s="14" t="s">
        <v>83</v>
      </c>
      <c r="BK160" s="244">
        <f>ROUND(I160*H160,2)</f>
        <v>0</v>
      </c>
      <c r="BL160" s="14" t="s">
        <v>158</v>
      </c>
      <c r="BM160" s="243" t="s">
        <v>315</v>
      </c>
    </row>
    <row r="161" s="2" customFormat="1" ht="16.5" customHeight="1">
      <c r="A161" s="35"/>
      <c r="B161" s="36"/>
      <c r="C161" s="231" t="s">
        <v>236</v>
      </c>
      <c r="D161" s="231" t="s">
        <v>154</v>
      </c>
      <c r="E161" s="232" t="s">
        <v>1061</v>
      </c>
      <c r="F161" s="233" t="s">
        <v>1062</v>
      </c>
      <c r="G161" s="234" t="s">
        <v>211</v>
      </c>
      <c r="H161" s="235">
        <v>20</v>
      </c>
      <c r="I161" s="236"/>
      <c r="J161" s="237">
        <f>ROUND(I161*H161,2)</f>
        <v>0</v>
      </c>
      <c r="K161" s="238"/>
      <c r="L161" s="41"/>
      <c r="M161" s="239" t="s">
        <v>1</v>
      </c>
      <c r="N161" s="240" t="s">
        <v>40</v>
      </c>
      <c r="O161" s="88"/>
      <c r="P161" s="241">
        <f>O161*H161</f>
        <v>0</v>
      </c>
      <c r="Q161" s="241">
        <v>0</v>
      </c>
      <c r="R161" s="241">
        <f>Q161*H161</f>
        <v>0</v>
      </c>
      <c r="S161" s="241">
        <v>0</v>
      </c>
      <c r="T161" s="242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3" t="s">
        <v>158</v>
      </c>
      <c r="AT161" s="243" t="s">
        <v>154</v>
      </c>
      <c r="AU161" s="243" t="s">
        <v>85</v>
      </c>
      <c r="AY161" s="14" t="s">
        <v>152</v>
      </c>
      <c r="BE161" s="244">
        <f>IF(N161="základní",J161,0)</f>
        <v>0</v>
      </c>
      <c r="BF161" s="244">
        <f>IF(N161="snížená",J161,0)</f>
        <v>0</v>
      </c>
      <c r="BG161" s="244">
        <f>IF(N161="zákl. přenesená",J161,0)</f>
        <v>0</v>
      </c>
      <c r="BH161" s="244">
        <f>IF(N161="sníž. přenesená",J161,0)</f>
        <v>0</v>
      </c>
      <c r="BI161" s="244">
        <f>IF(N161="nulová",J161,0)</f>
        <v>0</v>
      </c>
      <c r="BJ161" s="14" t="s">
        <v>83</v>
      </c>
      <c r="BK161" s="244">
        <f>ROUND(I161*H161,2)</f>
        <v>0</v>
      </c>
      <c r="BL161" s="14" t="s">
        <v>158</v>
      </c>
      <c r="BM161" s="243" t="s">
        <v>327</v>
      </c>
    </row>
    <row r="162" s="2" customFormat="1" ht="16.5" customHeight="1">
      <c r="A162" s="35"/>
      <c r="B162" s="36"/>
      <c r="C162" s="231" t="s">
        <v>7</v>
      </c>
      <c r="D162" s="231" t="s">
        <v>154</v>
      </c>
      <c r="E162" s="232" t="s">
        <v>1063</v>
      </c>
      <c r="F162" s="233" t="s">
        <v>1035</v>
      </c>
      <c r="G162" s="234" t="s">
        <v>211</v>
      </c>
      <c r="H162" s="235">
        <v>20</v>
      </c>
      <c r="I162" s="236"/>
      <c r="J162" s="237">
        <f>ROUND(I162*H162,2)</f>
        <v>0</v>
      </c>
      <c r="K162" s="238"/>
      <c r="L162" s="41"/>
      <c r="M162" s="239" t="s">
        <v>1</v>
      </c>
      <c r="N162" s="240" t="s">
        <v>40</v>
      </c>
      <c r="O162" s="88"/>
      <c r="P162" s="241">
        <f>O162*H162</f>
        <v>0</v>
      </c>
      <c r="Q162" s="241">
        <v>0</v>
      </c>
      <c r="R162" s="241">
        <f>Q162*H162</f>
        <v>0</v>
      </c>
      <c r="S162" s="241">
        <v>0</v>
      </c>
      <c r="T162" s="242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3" t="s">
        <v>158</v>
      </c>
      <c r="AT162" s="243" t="s">
        <v>154</v>
      </c>
      <c r="AU162" s="243" t="s">
        <v>85</v>
      </c>
      <c r="AY162" s="14" t="s">
        <v>152</v>
      </c>
      <c r="BE162" s="244">
        <f>IF(N162="základní",J162,0)</f>
        <v>0</v>
      </c>
      <c r="BF162" s="244">
        <f>IF(N162="snížená",J162,0)</f>
        <v>0</v>
      </c>
      <c r="BG162" s="244">
        <f>IF(N162="zákl. přenesená",J162,0)</f>
        <v>0</v>
      </c>
      <c r="BH162" s="244">
        <f>IF(N162="sníž. přenesená",J162,0)</f>
        <v>0</v>
      </c>
      <c r="BI162" s="244">
        <f>IF(N162="nulová",J162,0)</f>
        <v>0</v>
      </c>
      <c r="BJ162" s="14" t="s">
        <v>83</v>
      </c>
      <c r="BK162" s="244">
        <f>ROUND(I162*H162,2)</f>
        <v>0</v>
      </c>
      <c r="BL162" s="14" t="s">
        <v>158</v>
      </c>
      <c r="BM162" s="243" t="s">
        <v>335</v>
      </c>
    </row>
    <row r="163" s="12" customFormat="1" ht="22.8" customHeight="1">
      <c r="A163" s="12"/>
      <c r="B163" s="215"/>
      <c r="C163" s="216"/>
      <c r="D163" s="217" t="s">
        <v>74</v>
      </c>
      <c r="E163" s="229" t="s">
        <v>1064</v>
      </c>
      <c r="F163" s="229" t="s">
        <v>1065</v>
      </c>
      <c r="G163" s="216"/>
      <c r="H163" s="216"/>
      <c r="I163" s="219"/>
      <c r="J163" s="230">
        <f>BK163</f>
        <v>0</v>
      </c>
      <c r="K163" s="216"/>
      <c r="L163" s="221"/>
      <c r="M163" s="222"/>
      <c r="N163" s="223"/>
      <c r="O163" s="223"/>
      <c r="P163" s="224">
        <f>SUM(P164:P179)</f>
        <v>0</v>
      </c>
      <c r="Q163" s="223"/>
      <c r="R163" s="224">
        <f>SUM(R164:R179)</f>
        <v>0</v>
      </c>
      <c r="S163" s="223"/>
      <c r="T163" s="225">
        <f>SUM(T164:T179)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6" t="s">
        <v>83</v>
      </c>
      <c r="AT163" s="227" t="s">
        <v>74</v>
      </c>
      <c r="AU163" s="227" t="s">
        <v>83</v>
      </c>
      <c r="AY163" s="226" t="s">
        <v>152</v>
      </c>
      <c r="BK163" s="228">
        <f>SUM(BK164:BK179)</f>
        <v>0</v>
      </c>
    </row>
    <row r="164" s="2" customFormat="1" ht="16.5" customHeight="1">
      <c r="A164" s="35"/>
      <c r="B164" s="36"/>
      <c r="C164" s="231" t="s">
        <v>7</v>
      </c>
      <c r="D164" s="231" t="s">
        <v>154</v>
      </c>
      <c r="E164" s="232" t="s">
        <v>1066</v>
      </c>
      <c r="F164" s="233" t="s">
        <v>1067</v>
      </c>
      <c r="G164" s="234" t="s">
        <v>1026</v>
      </c>
      <c r="H164" s="235">
        <v>2</v>
      </c>
      <c r="I164" s="236"/>
      <c r="J164" s="237">
        <f>ROUND(I164*H164,2)</f>
        <v>0</v>
      </c>
      <c r="K164" s="238"/>
      <c r="L164" s="41"/>
      <c r="M164" s="239" t="s">
        <v>1</v>
      </c>
      <c r="N164" s="240" t="s">
        <v>40</v>
      </c>
      <c r="O164" s="88"/>
      <c r="P164" s="241">
        <f>O164*H164</f>
        <v>0</v>
      </c>
      <c r="Q164" s="241">
        <v>0</v>
      </c>
      <c r="R164" s="241">
        <f>Q164*H164</f>
        <v>0</v>
      </c>
      <c r="S164" s="241">
        <v>0</v>
      </c>
      <c r="T164" s="242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3" t="s">
        <v>158</v>
      </c>
      <c r="AT164" s="243" t="s">
        <v>154</v>
      </c>
      <c r="AU164" s="243" t="s">
        <v>85</v>
      </c>
      <c r="AY164" s="14" t="s">
        <v>152</v>
      </c>
      <c r="BE164" s="244">
        <f>IF(N164="základní",J164,0)</f>
        <v>0</v>
      </c>
      <c r="BF164" s="244">
        <f>IF(N164="snížená",J164,0)</f>
        <v>0</v>
      </c>
      <c r="BG164" s="244">
        <f>IF(N164="zákl. přenesená",J164,0)</f>
        <v>0</v>
      </c>
      <c r="BH164" s="244">
        <f>IF(N164="sníž. přenesená",J164,0)</f>
        <v>0</v>
      </c>
      <c r="BI164" s="244">
        <f>IF(N164="nulová",J164,0)</f>
        <v>0</v>
      </c>
      <c r="BJ164" s="14" t="s">
        <v>83</v>
      </c>
      <c r="BK164" s="244">
        <f>ROUND(I164*H164,2)</f>
        <v>0</v>
      </c>
      <c r="BL164" s="14" t="s">
        <v>158</v>
      </c>
      <c r="BM164" s="243" t="s">
        <v>345</v>
      </c>
    </row>
    <row r="165" s="2" customFormat="1" ht="16.5" customHeight="1">
      <c r="A165" s="35"/>
      <c r="B165" s="36"/>
      <c r="C165" s="231" t="s">
        <v>246</v>
      </c>
      <c r="D165" s="231" t="s">
        <v>154</v>
      </c>
      <c r="E165" s="232" t="s">
        <v>1068</v>
      </c>
      <c r="F165" s="233" t="s">
        <v>1035</v>
      </c>
      <c r="G165" s="234" t="s">
        <v>1026</v>
      </c>
      <c r="H165" s="235">
        <v>2</v>
      </c>
      <c r="I165" s="236"/>
      <c r="J165" s="237">
        <f>ROUND(I165*H165,2)</f>
        <v>0</v>
      </c>
      <c r="K165" s="238"/>
      <c r="L165" s="41"/>
      <c r="M165" s="239" t="s">
        <v>1</v>
      </c>
      <c r="N165" s="240" t="s">
        <v>40</v>
      </c>
      <c r="O165" s="88"/>
      <c r="P165" s="241">
        <f>O165*H165</f>
        <v>0</v>
      </c>
      <c r="Q165" s="241">
        <v>0</v>
      </c>
      <c r="R165" s="241">
        <f>Q165*H165</f>
        <v>0</v>
      </c>
      <c r="S165" s="241">
        <v>0</v>
      </c>
      <c r="T165" s="242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3" t="s">
        <v>158</v>
      </c>
      <c r="AT165" s="243" t="s">
        <v>154</v>
      </c>
      <c r="AU165" s="243" t="s">
        <v>85</v>
      </c>
      <c r="AY165" s="14" t="s">
        <v>152</v>
      </c>
      <c r="BE165" s="244">
        <f>IF(N165="základní",J165,0)</f>
        <v>0</v>
      </c>
      <c r="BF165" s="244">
        <f>IF(N165="snížená",J165,0)</f>
        <v>0</v>
      </c>
      <c r="BG165" s="244">
        <f>IF(N165="zákl. přenesená",J165,0)</f>
        <v>0</v>
      </c>
      <c r="BH165" s="244">
        <f>IF(N165="sníž. přenesená",J165,0)</f>
        <v>0</v>
      </c>
      <c r="BI165" s="244">
        <f>IF(N165="nulová",J165,0)</f>
        <v>0</v>
      </c>
      <c r="BJ165" s="14" t="s">
        <v>83</v>
      </c>
      <c r="BK165" s="244">
        <f>ROUND(I165*H165,2)</f>
        <v>0</v>
      </c>
      <c r="BL165" s="14" t="s">
        <v>158</v>
      </c>
      <c r="BM165" s="243" t="s">
        <v>353</v>
      </c>
    </row>
    <row r="166" s="2" customFormat="1" ht="16.5" customHeight="1">
      <c r="A166" s="35"/>
      <c r="B166" s="36"/>
      <c r="C166" s="231" t="s">
        <v>250</v>
      </c>
      <c r="D166" s="231" t="s">
        <v>154</v>
      </c>
      <c r="E166" s="232" t="s">
        <v>1069</v>
      </c>
      <c r="F166" s="233" t="s">
        <v>1070</v>
      </c>
      <c r="G166" s="234" t="s">
        <v>1026</v>
      </c>
      <c r="H166" s="235">
        <v>2</v>
      </c>
      <c r="I166" s="236"/>
      <c r="J166" s="237">
        <f>ROUND(I166*H166,2)</f>
        <v>0</v>
      </c>
      <c r="K166" s="238"/>
      <c r="L166" s="41"/>
      <c r="M166" s="239" t="s">
        <v>1</v>
      </c>
      <c r="N166" s="240" t="s">
        <v>40</v>
      </c>
      <c r="O166" s="88"/>
      <c r="P166" s="241">
        <f>O166*H166</f>
        <v>0</v>
      </c>
      <c r="Q166" s="241">
        <v>0</v>
      </c>
      <c r="R166" s="241">
        <f>Q166*H166</f>
        <v>0</v>
      </c>
      <c r="S166" s="241">
        <v>0</v>
      </c>
      <c r="T166" s="242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3" t="s">
        <v>158</v>
      </c>
      <c r="AT166" s="243" t="s">
        <v>154</v>
      </c>
      <c r="AU166" s="243" t="s">
        <v>85</v>
      </c>
      <c r="AY166" s="14" t="s">
        <v>152</v>
      </c>
      <c r="BE166" s="244">
        <f>IF(N166="základní",J166,0)</f>
        <v>0</v>
      </c>
      <c r="BF166" s="244">
        <f>IF(N166="snížená",J166,0)</f>
        <v>0</v>
      </c>
      <c r="BG166" s="244">
        <f>IF(N166="zákl. přenesená",J166,0)</f>
        <v>0</v>
      </c>
      <c r="BH166" s="244">
        <f>IF(N166="sníž. přenesená",J166,0)</f>
        <v>0</v>
      </c>
      <c r="BI166" s="244">
        <f>IF(N166="nulová",J166,0)</f>
        <v>0</v>
      </c>
      <c r="BJ166" s="14" t="s">
        <v>83</v>
      </c>
      <c r="BK166" s="244">
        <f>ROUND(I166*H166,2)</f>
        <v>0</v>
      </c>
      <c r="BL166" s="14" t="s">
        <v>158</v>
      </c>
      <c r="BM166" s="243" t="s">
        <v>359</v>
      </c>
    </row>
    <row r="167" s="2" customFormat="1" ht="16.5" customHeight="1">
      <c r="A167" s="35"/>
      <c r="B167" s="36"/>
      <c r="C167" s="231" t="s">
        <v>254</v>
      </c>
      <c r="D167" s="231" t="s">
        <v>154</v>
      </c>
      <c r="E167" s="232" t="s">
        <v>1071</v>
      </c>
      <c r="F167" s="233" t="s">
        <v>1035</v>
      </c>
      <c r="G167" s="234" t="s">
        <v>1026</v>
      </c>
      <c r="H167" s="235">
        <v>2</v>
      </c>
      <c r="I167" s="236"/>
      <c r="J167" s="237">
        <f>ROUND(I167*H167,2)</f>
        <v>0</v>
      </c>
      <c r="K167" s="238"/>
      <c r="L167" s="41"/>
      <c r="M167" s="239" t="s">
        <v>1</v>
      </c>
      <c r="N167" s="240" t="s">
        <v>40</v>
      </c>
      <c r="O167" s="88"/>
      <c r="P167" s="241">
        <f>O167*H167</f>
        <v>0</v>
      </c>
      <c r="Q167" s="241">
        <v>0</v>
      </c>
      <c r="R167" s="241">
        <f>Q167*H167</f>
        <v>0</v>
      </c>
      <c r="S167" s="241">
        <v>0</v>
      </c>
      <c r="T167" s="242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3" t="s">
        <v>158</v>
      </c>
      <c r="AT167" s="243" t="s">
        <v>154</v>
      </c>
      <c r="AU167" s="243" t="s">
        <v>85</v>
      </c>
      <c r="AY167" s="14" t="s">
        <v>152</v>
      </c>
      <c r="BE167" s="244">
        <f>IF(N167="základní",J167,0)</f>
        <v>0</v>
      </c>
      <c r="BF167" s="244">
        <f>IF(N167="snížená",J167,0)</f>
        <v>0</v>
      </c>
      <c r="BG167" s="244">
        <f>IF(N167="zákl. přenesená",J167,0)</f>
        <v>0</v>
      </c>
      <c r="BH167" s="244">
        <f>IF(N167="sníž. přenesená",J167,0)</f>
        <v>0</v>
      </c>
      <c r="BI167" s="244">
        <f>IF(N167="nulová",J167,0)</f>
        <v>0</v>
      </c>
      <c r="BJ167" s="14" t="s">
        <v>83</v>
      </c>
      <c r="BK167" s="244">
        <f>ROUND(I167*H167,2)</f>
        <v>0</v>
      </c>
      <c r="BL167" s="14" t="s">
        <v>158</v>
      </c>
      <c r="BM167" s="243" t="s">
        <v>367</v>
      </c>
    </row>
    <row r="168" s="2" customFormat="1" ht="16.5" customHeight="1">
      <c r="A168" s="35"/>
      <c r="B168" s="36"/>
      <c r="C168" s="231" t="s">
        <v>258</v>
      </c>
      <c r="D168" s="231" t="s">
        <v>154</v>
      </c>
      <c r="E168" s="232" t="s">
        <v>1072</v>
      </c>
      <c r="F168" s="233" t="s">
        <v>1073</v>
      </c>
      <c r="G168" s="234" t="s">
        <v>1026</v>
      </c>
      <c r="H168" s="235">
        <v>4</v>
      </c>
      <c r="I168" s="236"/>
      <c r="J168" s="237">
        <f>ROUND(I168*H168,2)</f>
        <v>0</v>
      </c>
      <c r="K168" s="238"/>
      <c r="L168" s="41"/>
      <c r="M168" s="239" t="s">
        <v>1</v>
      </c>
      <c r="N168" s="240" t="s">
        <v>40</v>
      </c>
      <c r="O168" s="88"/>
      <c r="P168" s="241">
        <f>O168*H168</f>
        <v>0</v>
      </c>
      <c r="Q168" s="241">
        <v>0</v>
      </c>
      <c r="R168" s="241">
        <f>Q168*H168</f>
        <v>0</v>
      </c>
      <c r="S168" s="241">
        <v>0</v>
      </c>
      <c r="T168" s="242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3" t="s">
        <v>158</v>
      </c>
      <c r="AT168" s="243" t="s">
        <v>154</v>
      </c>
      <c r="AU168" s="243" t="s">
        <v>85</v>
      </c>
      <c r="AY168" s="14" t="s">
        <v>152</v>
      </c>
      <c r="BE168" s="244">
        <f>IF(N168="základní",J168,0)</f>
        <v>0</v>
      </c>
      <c r="BF168" s="244">
        <f>IF(N168="snížená",J168,0)</f>
        <v>0</v>
      </c>
      <c r="BG168" s="244">
        <f>IF(N168="zákl. přenesená",J168,0)</f>
        <v>0</v>
      </c>
      <c r="BH168" s="244">
        <f>IF(N168="sníž. přenesená",J168,0)</f>
        <v>0</v>
      </c>
      <c r="BI168" s="244">
        <f>IF(N168="nulová",J168,0)</f>
        <v>0</v>
      </c>
      <c r="BJ168" s="14" t="s">
        <v>83</v>
      </c>
      <c r="BK168" s="244">
        <f>ROUND(I168*H168,2)</f>
        <v>0</v>
      </c>
      <c r="BL168" s="14" t="s">
        <v>158</v>
      </c>
      <c r="BM168" s="243" t="s">
        <v>375</v>
      </c>
    </row>
    <row r="169" s="2" customFormat="1" ht="16.5" customHeight="1">
      <c r="A169" s="35"/>
      <c r="B169" s="36"/>
      <c r="C169" s="231" t="s">
        <v>262</v>
      </c>
      <c r="D169" s="231" t="s">
        <v>154</v>
      </c>
      <c r="E169" s="232" t="s">
        <v>1071</v>
      </c>
      <c r="F169" s="233" t="s">
        <v>1035</v>
      </c>
      <c r="G169" s="234" t="s">
        <v>1026</v>
      </c>
      <c r="H169" s="235">
        <v>4</v>
      </c>
      <c r="I169" s="236"/>
      <c r="J169" s="237">
        <f>ROUND(I169*H169,2)</f>
        <v>0</v>
      </c>
      <c r="K169" s="238"/>
      <c r="L169" s="41"/>
      <c r="M169" s="239" t="s">
        <v>1</v>
      </c>
      <c r="N169" s="240" t="s">
        <v>40</v>
      </c>
      <c r="O169" s="88"/>
      <c r="P169" s="241">
        <f>O169*H169</f>
        <v>0</v>
      </c>
      <c r="Q169" s="241">
        <v>0</v>
      </c>
      <c r="R169" s="241">
        <f>Q169*H169</f>
        <v>0</v>
      </c>
      <c r="S169" s="241">
        <v>0</v>
      </c>
      <c r="T169" s="242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3" t="s">
        <v>158</v>
      </c>
      <c r="AT169" s="243" t="s">
        <v>154</v>
      </c>
      <c r="AU169" s="243" t="s">
        <v>85</v>
      </c>
      <c r="AY169" s="14" t="s">
        <v>152</v>
      </c>
      <c r="BE169" s="244">
        <f>IF(N169="základní",J169,0)</f>
        <v>0</v>
      </c>
      <c r="BF169" s="244">
        <f>IF(N169="snížená",J169,0)</f>
        <v>0</v>
      </c>
      <c r="BG169" s="244">
        <f>IF(N169="zákl. přenesená",J169,0)</f>
        <v>0</v>
      </c>
      <c r="BH169" s="244">
        <f>IF(N169="sníž. přenesená",J169,0)</f>
        <v>0</v>
      </c>
      <c r="BI169" s="244">
        <f>IF(N169="nulová",J169,0)</f>
        <v>0</v>
      </c>
      <c r="BJ169" s="14" t="s">
        <v>83</v>
      </c>
      <c r="BK169" s="244">
        <f>ROUND(I169*H169,2)</f>
        <v>0</v>
      </c>
      <c r="BL169" s="14" t="s">
        <v>158</v>
      </c>
      <c r="BM169" s="243" t="s">
        <v>385</v>
      </c>
    </row>
    <row r="170" s="2" customFormat="1" ht="16.5" customHeight="1">
      <c r="A170" s="35"/>
      <c r="B170" s="36"/>
      <c r="C170" s="231" t="s">
        <v>266</v>
      </c>
      <c r="D170" s="231" t="s">
        <v>154</v>
      </c>
      <c r="E170" s="232" t="s">
        <v>1074</v>
      </c>
      <c r="F170" s="233" t="s">
        <v>1075</v>
      </c>
      <c r="G170" s="234" t="s">
        <v>1026</v>
      </c>
      <c r="H170" s="235">
        <v>1</v>
      </c>
      <c r="I170" s="236"/>
      <c r="J170" s="237">
        <f>ROUND(I170*H170,2)</f>
        <v>0</v>
      </c>
      <c r="K170" s="238"/>
      <c r="L170" s="41"/>
      <c r="M170" s="239" t="s">
        <v>1</v>
      </c>
      <c r="N170" s="240" t="s">
        <v>40</v>
      </c>
      <c r="O170" s="88"/>
      <c r="P170" s="241">
        <f>O170*H170</f>
        <v>0</v>
      </c>
      <c r="Q170" s="241">
        <v>0</v>
      </c>
      <c r="R170" s="241">
        <f>Q170*H170</f>
        <v>0</v>
      </c>
      <c r="S170" s="241">
        <v>0</v>
      </c>
      <c r="T170" s="242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3" t="s">
        <v>158</v>
      </c>
      <c r="AT170" s="243" t="s">
        <v>154</v>
      </c>
      <c r="AU170" s="243" t="s">
        <v>85</v>
      </c>
      <c r="AY170" s="14" t="s">
        <v>152</v>
      </c>
      <c r="BE170" s="244">
        <f>IF(N170="základní",J170,0)</f>
        <v>0</v>
      </c>
      <c r="BF170" s="244">
        <f>IF(N170="snížená",J170,0)</f>
        <v>0</v>
      </c>
      <c r="BG170" s="244">
        <f>IF(N170="zákl. přenesená",J170,0)</f>
        <v>0</v>
      </c>
      <c r="BH170" s="244">
        <f>IF(N170="sníž. přenesená",J170,0)</f>
        <v>0</v>
      </c>
      <c r="BI170" s="244">
        <f>IF(N170="nulová",J170,0)</f>
        <v>0</v>
      </c>
      <c r="BJ170" s="14" t="s">
        <v>83</v>
      </c>
      <c r="BK170" s="244">
        <f>ROUND(I170*H170,2)</f>
        <v>0</v>
      </c>
      <c r="BL170" s="14" t="s">
        <v>158</v>
      </c>
      <c r="BM170" s="243" t="s">
        <v>393</v>
      </c>
    </row>
    <row r="171" s="2" customFormat="1" ht="16.5" customHeight="1">
      <c r="A171" s="35"/>
      <c r="B171" s="36"/>
      <c r="C171" s="231" t="s">
        <v>270</v>
      </c>
      <c r="D171" s="231" t="s">
        <v>154</v>
      </c>
      <c r="E171" s="232" t="s">
        <v>1076</v>
      </c>
      <c r="F171" s="233" t="s">
        <v>1035</v>
      </c>
      <c r="G171" s="234" t="s">
        <v>1026</v>
      </c>
      <c r="H171" s="235">
        <v>1</v>
      </c>
      <c r="I171" s="236"/>
      <c r="J171" s="237">
        <f>ROUND(I171*H171,2)</f>
        <v>0</v>
      </c>
      <c r="K171" s="238"/>
      <c r="L171" s="41"/>
      <c r="M171" s="239" t="s">
        <v>1</v>
      </c>
      <c r="N171" s="240" t="s">
        <v>40</v>
      </c>
      <c r="O171" s="88"/>
      <c r="P171" s="241">
        <f>O171*H171</f>
        <v>0</v>
      </c>
      <c r="Q171" s="241">
        <v>0</v>
      </c>
      <c r="R171" s="241">
        <f>Q171*H171</f>
        <v>0</v>
      </c>
      <c r="S171" s="241">
        <v>0</v>
      </c>
      <c r="T171" s="242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3" t="s">
        <v>158</v>
      </c>
      <c r="AT171" s="243" t="s">
        <v>154</v>
      </c>
      <c r="AU171" s="243" t="s">
        <v>85</v>
      </c>
      <c r="AY171" s="14" t="s">
        <v>152</v>
      </c>
      <c r="BE171" s="244">
        <f>IF(N171="základní",J171,0)</f>
        <v>0</v>
      </c>
      <c r="BF171" s="244">
        <f>IF(N171="snížená",J171,0)</f>
        <v>0</v>
      </c>
      <c r="BG171" s="244">
        <f>IF(N171="zákl. přenesená",J171,0)</f>
        <v>0</v>
      </c>
      <c r="BH171" s="244">
        <f>IF(N171="sníž. přenesená",J171,0)</f>
        <v>0</v>
      </c>
      <c r="BI171" s="244">
        <f>IF(N171="nulová",J171,0)</f>
        <v>0</v>
      </c>
      <c r="BJ171" s="14" t="s">
        <v>83</v>
      </c>
      <c r="BK171" s="244">
        <f>ROUND(I171*H171,2)</f>
        <v>0</v>
      </c>
      <c r="BL171" s="14" t="s">
        <v>158</v>
      </c>
      <c r="BM171" s="243" t="s">
        <v>401</v>
      </c>
    </row>
    <row r="172" s="2" customFormat="1" ht="16.5" customHeight="1">
      <c r="A172" s="35"/>
      <c r="B172" s="36"/>
      <c r="C172" s="231" t="s">
        <v>274</v>
      </c>
      <c r="D172" s="231" t="s">
        <v>154</v>
      </c>
      <c r="E172" s="232" t="s">
        <v>1077</v>
      </c>
      <c r="F172" s="233" t="s">
        <v>1078</v>
      </c>
      <c r="G172" s="234" t="s">
        <v>1026</v>
      </c>
      <c r="H172" s="235">
        <v>4</v>
      </c>
      <c r="I172" s="236"/>
      <c r="J172" s="237">
        <f>ROUND(I172*H172,2)</f>
        <v>0</v>
      </c>
      <c r="K172" s="238"/>
      <c r="L172" s="41"/>
      <c r="M172" s="239" t="s">
        <v>1</v>
      </c>
      <c r="N172" s="240" t="s">
        <v>40</v>
      </c>
      <c r="O172" s="88"/>
      <c r="P172" s="241">
        <f>O172*H172</f>
        <v>0</v>
      </c>
      <c r="Q172" s="241">
        <v>0</v>
      </c>
      <c r="R172" s="241">
        <f>Q172*H172</f>
        <v>0</v>
      </c>
      <c r="S172" s="241">
        <v>0</v>
      </c>
      <c r="T172" s="242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3" t="s">
        <v>158</v>
      </c>
      <c r="AT172" s="243" t="s">
        <v>154</v>
      </c>
      <c r="AU172" s="243" t="s">
        <v>85</v>
      </c>
      <c r="AY172" s="14" t="s">
        <v>152</v>
      </c>
      <c r="BE172" s="244">
        <f>IF(N172="základní",J172,0)</f>
        <v>0</v>
      </c>
      <c r="BF172" s="244">
        <f>IF(N172="snížená",J172,0)</f>
        <v>0</v>
      </c>
      <c r="BG172" s="244">
        <f>IF(N172="zákl. přenesená",J172,0)</f>
        <v>0</v>
      </c>
      <c r="BH172" s="244">
        <f>IF(N172="sníž. přenesená",J172,0)</f>
        <v>0</v>
      </c>
      <c r="BI172" s="244">
        <f>IF(N172="nulová",J172,0)</f>
        <v>0</v>
      </c>
      <c r="BJ172" s="14" t="s">
        <v>83</v>
      </c>
      <c r="BK172" s="244">
        <f>ROUND(I172*H172,2)</f>
        <v>0</v>
      </c>
      <c r="BL172" s="14" t="s">
        <v>158</v>
      </c>
      <c r="BM172" s="243" t="s">
        <v>409</v>
      </c>
    </row>
    <row r="173" s="2" customFormat="1" ht="16.5" customHeight="1">
      <c r="A173" s="35"/>
      <c r="B173" s="36"/>
      <c r="C173" s="231" t="s">
        <v>278</v>
      </c>
      <c r="D173" s="231" t="s">
        <v>154</v>
      </c>
      <c r="E173" s="232" t="s">
        <v>1079</v>
      </c>
      <c r="F173" s="233" t="s">
        <v>1035</v>
      </c>
      <c r="G173" s="234" t="s">
        <v>1026</v>
      </c>
      <c r="H173" s="235">
        <v>4</v>
      </c>
      <c r="I173" s="236"/>
      <c r="J173" s="237">
        <f>ROUND(I173*H173,2)</f>
        <v>0</v>
      </c>
      <c r="K173" s="238"/>
      <c r="L173" s="41"/>
      <c r="M173" s="239" t="s">
        <v>1</v>
      </c>
      <c r="N173" s="240" t="s">
        <v>40</v>
      </c>
      <c r="O173" s="88"/>
      <c r="P173" s="241">
        <f>O173*H173</f>
        <v>0</v>
      </c>
      <c r="Q173" s="241">
        <v>0</v>
      </c>
      <c r="R173" s="241">
        <f>Q173*H173</f>
        <v>0</v>
      </c>
      <c r="S173" s="241">
        <v>0</v>
      </c>
      <c r="T173" s="242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43" t="s">
        <v>158</v>
      </c>
      <c r="AT173" s="243" t="s">
        <v>154</v>
      </c>
      <c r="AU173" s="243" t="s">
        <v>85</v>
      </c>
      <c r="AY173" s="14" t="s">
        <v>152</v>
      </c>
      <c r="BE173" s="244">
        <f>IF(N173="základní",J173,0)</f>
        <v>0</v>
      </c>
      <c r="BF173" s="244">
        <f>IF(N173="snížená",J173,0)</f>
        <v>0</v>
      </c>
      <c r="BG173" s="244">
        <f>IF(N173="zákl. přenesená",J173,0)</f>
        <v>0</v>
      </c>
      <c r="BH173" s="244">
        <f>IF(N173="sníž. přenesená",J173,0)</f>
        <v>0</v>
      </c>
      <c r="BI173" s="244">
        <f>IF(N173="nulová",J173,0)</f>
        <v>0</v>
      </c>
      <c r="BJ173" s="14" t="s">
        <v>83</v>
      </c>
      <c r="BK173" s="244">
        <f>ROUND(I173*H173,2)</f>
        <v>0</v>
      </c>
      <c r="BL173" s="14" t="s">
        <v>158</v>
      </c>
      <c r="BM173" s="243" t="s">
        <v>417</v>
      </c>
    </row>
    <row r="174" s="2" customFormat="1" ht="16.5" customHeight="1">
      <c r="A174" s="35"/>
      <c r="B174" s="36"/>
      <c r="C174" s="231" t="s">
        <v>282</v>
      </c>
      <c r="D174" s="231" t="s">
        <v>154</v>
      </c>
      <c r="E174" s="232" t="s">
        <v>1080</v>
      </c>
      <c r="F174" s="233" t="s">
        <v>1081</v>
      </c>
      <c r="G174" s="234" t="s">
        <v>1026</v>
      </c>
      <c r="H174" s="235">
        <v>4</v>
      </c>
      <c r="I174" s="236"/>
      <c r="J174" s="237">
        <f>ROUND(I174*H174,2)</f>
        <v>0</v>
      </c>
      <c r="K174" s="238"/>
      <c r="L174" s="41"/>
      <c r="M174" s="239" t="s">
        <v>1</v>
      </c>
      <c r="N174" s="240" t="s">
        <v>40</v>
      </c>
      <c r="O174" s="88"/>
      <c r="P174" s="241">
        <f>O174*H174</f>
        <v>0</v>
      </c>
      <c r="Q174" s="241">
        <v>0</v>
      </c>
      <c r="R174" s="241">
        <f>Q174*H174</f>
        <v>0</v>
      </c>
      <c r="S174" s="241">
        <v>0</v>
      </c>
      <c r="T174" s="24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3" t="s">
        <v>158</v>
      </c>
      <c r="AT174" s="243" t="s">
        <v>154</v>
      </c>
      <c r="AU174" s="243" t="s">
        <v>85</v>
      </c>
      <c r="AY174" s="14" t="s">
        <v>152</v>
      </c>
      <c r="BE174" s="244">
        <f>IF(N174="základní",J174,0)</f>
        <v>0</v>
      </c>
      <c r="BF174" s="244">
        <f>IF(N174="snížená",J174,0)</f>
        <v>0</v>
      </c>
      <c r="BG174" s="244">
        <f>IF(N174="zákl. přenesená",J174,0)</f>
        <v>0</v>
      </c>
      <c r="BH174" s="244">
        <f>IF(N174="sníž. přenesená",J174,0)</f>
        <v>0</v>
      </c>
      <c r="BI174" s="244">
        <f>IF(N174="nulová",J174,0)</f>
        <v>0</v>
      </c>
      <c r="BJ174" s="14" t="s">
        <v>83</v>
      </c>
      <c r="BK174" s="244">
        <f>ROUND(I174*H174,2)</f>
        <v>0</v>
      </c>
      <c r="BL174" s="14" t="s">
        <v>158</v>
      </c>
      <c r="BM174" s="243" t="s">
        <v>427</v>
      </c>
    </row>
    <row r="175" s="2" customFormat="1" ht="16.5" customHeight="1">
      <c r="A175" s="35"/>
      <c r="B175" s="36"/>
      <c r="C175" s="231" t="s">
        <v>286</v>
      </c>
      <c r="D175" s="231" t="s">
        <v>154</v>
      </c>
      <c r="E175" s="232" t="s">
        <v>1082</v>
      </c>
      <c r="F175" s="233" t="s">
        <v>1035</v>
      </c>
      <c r="G175" s="234" t="s">
        <v>1026</v>
      </c>
      <c r="H175" s="235">
        <v>4</v>
      </c>
      <c r="I175" s="236"/>
      <c r="J175" s="237">
        <f>ROUND(I175*H175,2)</f>
        <v>0</v>
      </c>
      <c r="K175" s="238"/>
      <c r="L175" s="41"/>
      <c r="M175" s="239" t="s">
        <v>1</v>
      </c>
      <c r="N175" s="240" t="s">
        <v>40</v>
      </c>
      <c r="O175" s="88"/>
      <c r="P175" s="241">
        <f>O175*H175</f>
        <v>0</v>
      </c>
      <c r="Q175" s="241">
        <v>0</v>
      </c>
      <c r="R175" s="241">
        <f>Q175*H175</f>
        <v>0</v>
      </c>
      <c r="S175" s="241">
        <v>0</v>
      </c>
      <c r="T175" s="242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3" t="s">
        <v>158</v>
      </c>
      <c r="AT175" s="243" t="s">
        <v>154</v>
      </c>
      <c r="AU175" s="243" t="s">
        <v>85</v>
      </c>
      <c r="AY175" s="14" t="s">
        <v>152</v>
      </c>
      <c r="BE175" s="244">
        <f>IF(N175="základní",J175,0)</f>
        <v>0</v>
      </c>
      <c r="BF175" s="244">
        <f>IF(N175="snížená",J175,0)</f>
        <v>0</v>
      </c>
      <c r="BG175" s="244">
        <f>IF(N175="zákl. přenesená",J175,0)</f>
        <v>0</v>
      </c>
      <c r="BH175" s="244">
        <f>IF(N175="sníž. přenesená",J175,0)</f>
        <v>0</v>
      </c>
      <c r="BI175" s="244">
        <f>IF(N175="nulová",J175,0)</f>
        <v>0</v>
      </c>
      <c r="BJ175" s="14" t="s">
        <v>83</v>
      </c>
      <c r="BK175" s="244">
        <f>ROUND(I175*H175,2)</f>
        <v>0</v>
      </c>
      <c r="BL175" s="14" t="s">
        <v>158</v>
      </c>
      <c r="BM175" s="243" t="s">
        <v>435</v>
      </c>
    </row>
    <row r="176" s="2" customFormat="1" ht="16.5" customHeight="1">
      <c r="A176" s="35"/>
      <c r="B176" s="36"/>
      <c r="C176" s="231" t="s">
        <v>290</v>
      </c>
      <c r="D176" s="231" t="s">
        <v>154</v>
      </c>
      <c r="E176" s="232" t="s">
        <v>1083</v>
      </c>
      <c r="F176" s="233" t="s">
        <v>1084</v>
      </c>
      <c r="G176" s="234" t="s">
        <v>1026</v>
      </c>
      <c r="H176" s="235">
        <v>11</v>
      </c>
      <c r="I176" s="236"/>
      <c r="J176" s="237">
        <f>ROUND(I176*H176,2)</f>
        <v>0</v>
      </c>
      <c r="K176" s="238"/>
      <c r="L176" s="41"/>
      <c r="M176" s="239" t="s">
        <v>1</v>
      </c>
      <c r="N176" s="240" t="s">
        <v>40</v>
      </c>
      <c r="O176" s="88"/>
      <c r="P176" s="241">
        <f>O176*H176</f>
        <v>0</v>
      </c>
      <c r="Q176" s="241">
        <v>0</v>
      </c>
      <c r="R176" s="241">
        <f>Q176*H176</f>
        <v>0</v>
      </c>
      <c r="S176" s="241">
        <v>0</v>
      </c>
      <c r="T176" s="242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3" t="s">
        <v>158</v>
      </c>
      <c r="AT176" s="243" t="s">
        <v>154</v>
      </c>
      <c r="AU176" s="243" t="s">
        <v>85</v>
      </c>
      <c r="AY176" s="14" t="s">
        <v>152</v>
      </c>
      <c r="BE176" s="244">
        <f>IF(N176="základní",J176,0)</f>
        <v>0</v>
      </c>
      <c r="BF176" s="244">
        <f>IF(N176="snížená",J176,0)</f>
        <v>0</v>
      </c>
      <c r="BG176" s="244">
        <f>IF(N176="zákl. přenesená",J176,0)</f>
        <v>0</v>
      </c>
      <c r="BH176" s="244">
        <f>IF(N176="sníž. přenesená",J176,0)</f>
        <v>0</v>
      </c>
      <c r="BI176" s="244">
        <f>IF(N176="nulová",J176,0)</f>
        <v>0</v>
      </c>
      <c r="BJ176" s="14" t="s">
        <v>83</v>
      </c>
      <c r="BK176" s="244">
        <f>ROUND(I176*H176,2)</f>
        <v>0</v>
      </c>
      <c r="BL176" s="14" t="s">
        <v>158</v>
      </c>
      <c r="BM176" s="243" t="s">
        <v>443</v>
      </c>
    </row>
    <row r="177" s="2" customFormat="1" ht="16.5" customHeight="1">
      <c r="A177" s="35"/>
      <c r="B177" s="36"/>
      <c r="C177" s="231" t="s">
        <v>296</v>
      </c>
      <c r="D177" s="231" t="s">
        <v>154</v>
      </c>
      <c r="E177" s="232" t="s">
        <v>1085</v>
      </c>
      <c r="F177" s="233" t="s">
        <v>1035</v>
      </c>
      <c r="G177" s="234" t="s">
        <v>1026</v>
      </c>
      <c r="H177" s="235">
        <v>11</v>
      </c>
      <c r="I177" s="236"/>
      <c r="J177" s="237">
        <f>ROUND(I177*H177,2)</f>
        <v>0</v>
      </c>
      <c r="K177" s="238"/>
      <c r="L177" s="41"/>
      <c r="M177" s="239" t="s">
        <v>1</v>
      </c>
      <c r="N177" s="240" t="s">
        <v>40</v>
      </c>
      <c r="O177" s="88"/>
      <c r="P177" s="241">
        <f>O177*H177</f>
        <v>0</v>
      </c>
      <c r="Q177" s="241">
        <v>0</v>
      </c>
      <c r="R177" s="241">
        <f>Q177*H177</f>
        <v>0</v>
      </c>
      <c r="S177" s="241">
        <v>0</v>
      </c>
      <c r="T177" s="242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3" t="s">
        <v>158</v>
      </c>
      <c r="AT177" s="243" t="s">
        <v>154</v>
      </c>
      <c r="AU177" s="243" t="s">
        <v>85</v>
      </c>
      <c r="AY177" s="14" t="s">
        <v>152</v>
      </c>
      <c r="BE177" s="244">
        <f>IF(N177="základní",J177,0)</f>
        <v>0</v>
      </c>
      <c r="BF177" s="244">
        <f>IF(N177="snížená",J177,0)</f>
        <v>0</v>
      </c>
      <c r="BG177" s="244">
        <f>IF(N177="zákl. přenesená",J177,0)</f>
        <v>0</v>
      </c>
      <c r="BH177" s="244">
        <f>IF(N177="sníž. přenesená",J177,0)</f>
        <v>0</v>
      </c>
      <c r="BI177" s="244">
        <f>IF(N177="nulová",J177,0)</f>
        <v>0</v>
      </c>
      <c r="BJ177" s="14" t="s">
        <v>83</v>
      </c>
      <c r="BK177" s="244">
        <f>ROUND(I177*H177,2)</f>
        <v>0</v>
      </c>
      <c r="BL177" s="14" t="s">
        <v>158</v>
      </c>
      <c r="BM177" s="243" t="s">
        <v>451</v>
      </c>
    </row>
    <row r="178" s="2" customFormat="1" ht="16.5" customHeight="1">
      <c r="A178" s="35"/>
      <c r="B178" s="36"/>
      <c r="C178" s="231" t="s">
        <v>300</v>
      </c>
      <c r="D178" s="231" t="s">
        <v>154</v>
      </c>
      <c r="E178" s="232" t="s">
        <v>1086</v>
      </c>
      <c r="F178" s="233" t="s">
        <v>1087</v>
      </c>
      <c r="G178" s="234" t="s">
        <v>1026</v>
      </c>
      <c r="H178" s="235">
        <v>2</v>
      </c>
      <c r="I178" s="236"/>
      <c r="J178" s="237">
        <f>ROUND(I178*H178,2)</f>
        <v>0</v>
      </c>
      <c r="K178" s="238"/>
      <c r="L178" s="41"/>
      <c r="M178" s="239" t="s">
        <v>1</v>
      </c>
      <c r="N178" s="240" t="s">
        <v>40</v>
      </c>
      <c r="O178" s="88"/>
      <c r="P178" s="241">
        <f>O178*H178</f>
        <v>0</v>
      </c>
      <c r="Q178" s="241">
        <v>0</v>
      </c>
      <c r="R178" s="241">
        <f>Q178*H178</f>
        <v>0</v>
      </c>
      <c r="S178" s="241">
        <v>0</v>
      </c>
      <c r="T178" s="242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3" t="s">
        <v>158</v>
      </c>
      <c r="AT178" s="243" t="s">
        <v>154</v>
      </c>
      <c r="AU178" s="243" t="s">
        <v>85</v>
      </c>
      <c r="AY178" s="14" t="s">
        <v>152</v>
      </c>
      <c r="BE178" s="244">
        <f>IF(N178="základní",J178,0)</f>
        <v>0</v>
      </c>
      <c r="BF178" s="244">
        <f>IF(N178="snížená",J178,0)</f>
        <v>0</v>
      </c>
      <c r="BG178" s="244">
        <f>IF(N178="zákl. přenesená",J178,0)</f>
        <v>0</v>
      </c>
      <c r="BH178" s="244">
        <f>IF(N178="sníž. přenesená",J178,0)</f>
        <v>0</v>
      </c>
      <c r="BI178" s="244">
        <f>IF(N178="nulová",J178,0)</f>
        <v>0</v>
      </c>
      <c r="BJ178" s="14" t="s">
        <v>83</v>
      </c>
      <c r="BK178" s="244">
        <f>ROUND(I178*H178,2)</f>
        <v>0</v>
      </c>
      <c r="BL178" s="14" t="s">
        <v>158</v>
      </c>
      <c r="BM178" s="243" t="s">
        <v>459</v>
      </c>
    </row>
    <row r="179" s="2" customFormat="1" ht="16.5" customHeight="1">
      <c r="A179" s="35"/>
      <c r="B179" s="36"/>
      <c r="C179" s="231" t="s">
        <v>304</v>
      </c>
      <c r="D179" s="231" t="s">
        <v>154</v>
      </c>
      <c r="E179" s="232" t="s">
        <v>1088</v>
      </c>
      <c r="F179" s="233" t="s">
        <v>1035</v>
      </c>
      <c r="G179" s="234" t="s">
        <v>1026</v>
      </c>
      <c r="H179" s="235">
        <v>2</v>
      </c>
      <c r="I179" s="236"/>
      <c r="J179" s="237">
        <f>ROUND(I179*H179,2)</f>
        <v>0</v>
      </c>
      <c r="K179" s="238"/>
      <c r="L179" s="41"/>
      <c r="M179" s="239" t="s">
        <v>1</v>
      </c>
      <c r="N179" s="240" t="s">
        <v>40</v>
      </c>
      <c r="O179" s="88"/>
      <c r="P179" s="241">
        <f>O179*H179</f>
        <v>0</v>
      </c>
      <c r="Q179" s="241">
        <v>0</v>
      </c>
      <c r="R179" s="241">
        <f>Q179*H179</f>
        <v>0</v>
      </c>
      <c r="S179" s="241">
        <v>0</v>
      </c>
      <c r="T179" s="242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3" t="s">
        <v>158</v>
      </c>
      <c r="AT179" s="243" t="s">
        <v>154</v>
      </c>
      <c r="AU179" s="243" t="s">
        <v>85</v>
      </c>
      <c r="AY179" s="14" t="s">
        <v>152</v>
      </c>
      <c r="BE179" s="244">
        <f>IF(N179="základní",J179,0)</f>
        <v>0</v>
      </c>
      <c r="BF179" s="244">
        <f>IF(N179="snížená",J179,0)</f>
        <v>0</v>
      </c>
      <c r="BG179" s="244">
        <f>IF(N179="zákl. přenesená",J179,0)</f>
        <v>0</v>
      </c>
      <c r="BH179" s="244">
        <f>IF(N179="sníž. přenesená",J179,0)</f>
        <v>0</v>
      </c>
      <c r="BI179" s="244">
        <f>IF(N179="nulová",J179,0)</f>
        <v>0</v>
      </c>
      <c r="BJ179" s="14" t="s">
        <v>83</v>
      </c>
      <c r="BK179" s="244">
        <f>ROUND(I179*H179,2)</f>
        <v>0</v>
      </c>
      <c r="BL179" s="14" t="s">
        <v>158</v>
      </c>
      <c r="BM179" s="243" t="s">
        <v>470</v>
      </c>
    </row>
    <row r="180" s="12" customFormat="1" ht="22.8" customHeight="1">
      <c r="A180" s="12"/>
      <c r="B180" s="215"/>
      <c r="C180" s="216"/>
      <c r="D180" s="217" t="s">
        <v>74</v>
      </c>
      <c r="E180" s="229" t="s">
        <v>1089</v>
      </c>
      <c r="F180" s="229" t="s">
        <v>1090</v>
      </c>
      <c r="G180" s="216"/>
      <c r="H180" s="216"/>
      <c r="I180" s="219"/>
      <c r="J180" s="230">
        <f>BK180</f>
        <v>0</v>
      </c>
      <c r="K180" s="216"/>
      <c r="L180" s="221"/>
      <c r="M180" s="222"/>
      <c r="N180" s="223"/>
      <c r="O180" s="223"/>
      <c r="P180" s="224">
        <f>SUM(P181:P192)</f>
        <v>0</v>
      </c>
      <c r="Q180" s="223"/>
      <c r="R180" s="224">
        <f>SUM(R181:R192)</f>
        <v>0</v>
      </c>
      <c r="S180" s="223"/>
      <c r="T180" s="225">
        <f>SUM(T181:T192)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6" t="s">
        <v>83</v>
      </c>
      <c r="AT180" s="227" t="s">
        <v>74</v>
      </c>
      <c r="AU180" s="227" t="s">
        <v>83</v>
      </c>
      <c r="AY180" s="226" t="s">
        <v>152</v>
      </c>
      <c r="BK180" s="228">
        <f>SUM(BK181:BK192)</f>
        <v>0</v>
      </c>
    </row>
    <row r="181" s="2" customFormat="1" ht="16.5" customHeight="1">
      <c r="A181" s="35"/>
      <c r="B181" s="36"/>
      <c r="C181" s="231" t="s">
        <v>309</v>
      </c>
      <c r="D181" s="231" t="s">
        <v>154</v>
      </c>
      <c r="E181" s="232" t="s">
        <v>1091</v>
      </c>
      <c r="F181" s="233" t="s">
        <v>1092</v>
      </c>
      <c r="G181" s="234" t="s">
        <v>211</v>
      </c>
      <c r="H181" s="235">
        <v>96</v>
      </c>
      <c r="I181" s="236"/>
      <c r="J181" s="237">
        <f>ROUND(I181*H181,2)</f>
        <v>0</v>
      </c>
      <c r="K181" s="238"/>
      <c r="L181" s="41"/>
      <c r="M181" s="239" t="s">
        <v>1</v>
      </c>
      <c r="N181" s="240" t="s">
        <v>40</v>
      </c>
      <c r="O181" s="88"/>
      <c r="P181" s="241">
        <f>O181*H181</f>
        <v>0</v>
      </c>
      <c r="Q181" s="241">
        <v>0</v>
      </c>
      <c r="R181" s="241">
        <f>Q181*H181</f>
        <v>0</v>
      </c>
      <c r="S181" s="241">
        <v>0</v>
      </c>
      <c r="T181" s="242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43" t="s">
        <v>158</v>
      </c>
      <c r="AT181" s="243" t="s">
        <v>154</v>
      </c>
      <c r="AU181" s="243" t="s">
        <v>85</v>
      </c>
      <c r="AY181" s="14" t="s">
        <v>152</v>
      </c>
      <c r="BE181" s="244">
        <f>IF(N181="základní",J181,0)</f>
        <v>0</v>
      </c>
      <c r="BF181" s="244">
        <f>IF(N181="snížená",J181,0)</f>
        <v>0</v>
      </c>
      <c r="BG181" s="244">
        <f>IF(N181="zákl. přenesená",J181,0)</f>
        <v>0</v>
      </c>
      <c r="BH181" s="244">
        <f>IF(N181="sníž. přenesená",J181,0)</f>
        <v>0</v>
      </c>
      <c r="BI181" s="244">
        <f>IF(N181="nulová",J181,0)</f>
        <v>0</v>
      </c>
      <c r="BJ181" s="14" t="s">
        <v>83</v>
      </c>
      <c r="BK181" s="244">
        <f>ROUND(I181*H181,2)</f>
        <v>0</v>
      </c>
      <c r="BL181" s="14" t="s">
        <v>158</v>
      </c>
      <c r="BM181" s="243" t="s">
        <v>478</v>
      </c>
    </row>
    <row r="182" s="2" customFormat="1" ht="16.5" customHeight="1">
      <c r="A182" s="35"/>
      <c r="B182" s="36"/>
      <c r="C182" s="231" t="s">
        <v>315</v>
      </c>
      <c r="D182" s="231" t="s">
        <v>154</v>
      </c>
      <c r="E182" s="232" t="s">
        <v>1093</v>
      </c>
      <c r="F182" s="233" t="s">
        <v>1094</v>
      </c>
      <c r="G182" s="234" t="s">
        <v>211</v>
      </c>
      <c r="H182" s="235">
        <v>96</v>
      </c>
      <c r="I182" s="236"/>
      <c r="J182" s="237">
        <f>ROUND(I182*H182,2)</f>
        <v>0</v>
      </c>
      <c r="K182" s="238"/>
      <c r="L182" s="41"/>
      <c r="M182" s="239" t="s">
        <v>1</v>
      </c>
      <c r="N182" s="240" t="s">
        <v>40</v>
      </c>
      <c r="O182" s="88"/>
      <c r="P182" s="241">
        <f>O182*H182</f>
        <v>0</v>
      </c>
      <c r="Q182" s="241">
        <v>0</v>
      </c>
      <c r="R182" s="241">
        <f>Q182*H182</f>
        <v>0</v>
      </c>
      <c r="S182" s="241">
        <v>0</v>
      </c>
      <c r="T182" s="242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43" t="s">
        <v>158</v>
      </c>
      <c r="AT182" s="243" t="s">
        <v>154</v>
      </c>
      <c r="AU182" s="243" t="s">
        <v>85</v>
      </c>
      <c r="AY182" s="14" t="s">
        <v>152</v>
      </c>
      <c r="BE182" s="244">
        <f>IF(N182="základní",J182,0)</f>
        <v>0</v>
      </c>
      <c r="BF182" s="244">
        <f>IF(N182="snížená",J182,0)</f>
        <v>0</v>
      </c>
      <c r="BG182" s="244">
        <f>IF(N182="zákl. přenesená",J182,0)</f>
        <v>0</v>
      </c>
      <c r="BH182" s="244">
        <f>IF(N182="sníž. přenesená",J182,0)</f>
        <v>0</v>
      </c>
      <c r="BI182" s="244">
        <f>IF(N182="nulová",J182,0)</f>
        <v>0</v>
      </c>
      <c r="BJ182" s="14" t="s">
        <v>83</v>
      </c>
      <c r="BK182" s="244">
        <f>ROUND(I182*H182,2)</f>
        <v>0</v>
      </c>
      <c r="BL182" s="14" t="s">
        <v>158</v>
      </c>
      <c r="BM182" s="243" t="s">
        <v>486</v>
      </c>
    </row>
    <row r="183" s="2" customFormat="1" ht="16.5" customHeight="1">
      <c r="A183" s="35"/>
      <c r="B183" s="36"/>
      <c r="C183" s="231" t="s">
        <v>323</v>
      </c>
      <c r="D183" s="231" t="s">
        <v>154</v>
      </c>
      <c r="E183" s="232" t="s">
        <v>1095</v>
      </c>
      <c r="F183" s="233" t="s">
        <v>1096</v>
      </c>
      <c r="G183" s="234" t="s">
        <v>211</v>
      </c>
      <c r="H183" s="235">
        <v>56</v>
      </c>
      <c r="I183" s="236"/>
      <c r="J183" s="237">
        <f>ROUND(I183*H183,2)</f>
        <v>0</v>
      </c>
      <c r="K183" s="238"/>
      <c r="L183" s="41"/>
      <c r="M183" s="239" t="s">
        <v>1</v>
      </c>
      <c r="N183" s="240" t="s">
        <v>40</v>
      </c>
      <c r="O183" s="88"/>
      <c r="P183" s="241">
        <f>O183*H183</f>
        <v>0</v>
      </c>
      <c r="Q183" s="241">
        <v>0</v>
      </c>
      <c r="R183" s="241">
        <f>Q183*H183</f>
        <v>0</v>
      </c>
      <c r="S183" s="241">
        <v>0</v>
      </c>
      <c r="T183" s="242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43" t="s">
        <v>158</v>
      </c>
      <c r="AT183" s="243" t="s">
        <v>154</v>
      </c>
      <c r="AU183" s="243" t="s">
        <v>85</v>
      </c>
      <c r="AY183" s="14" t="s">
        <v>152</v>
      </c>
      <c r="BE183" s="244">
        <f>IF(N183="základní",J183,0)</f>
        <v>0</v>
      </c>
      <c r="BF183" s="244">
        <f>IF(N183="snížená",J183,0)</f>
        <v>0</v>
      </c>
      <c r="BG183" s="244">
        <f>IF(N183="zákl. přenesená",J183,0)</f>
        <v>0</v>
      </c>
      <c r="BH183" s="244">
        <f>IF(N183="sníž. přenesená",J183,0)</f>
        <v>0</v>
      </c>
      <c r="BI183" s="244">
        <f>IF(N183="nulová",J183,0)</f>
        <v>0</v>
      </c>
      <c r="BJ183" s="14" t="s">
        <v>83</v>
      </c>
      <c r="BK183" s="244">
        <f>ROUND(I183*H183,2)</f>
        <v>0</v>
      </c>
      <c r="BL183" s="14" t="s">
        <v>158</v>
      </c>
      <c r="BM183" s="243" t="s">
        <v>494</v>
      </c>
    </row>
    <row r="184" s="2" customFormat="1" ht="16.5" customHeight="1">
      <c r="A184" s="35"/>
      <c r="B184" s="36"/>
      <c r="C184" s="231" t="s">
        <v>327</v>
      </c>
      <c r="D184" s="231" t="s">
        <v>154</v>
      </c>
      <c r="E184" s="232" t="s">
        <v>1038</v>
      </c>
      <c r="F184" s="233" t="s">
        <v>1035</v>
      </c>
      <c r="G184" s="234" t="s">
        <v>211</v>
      </c>
      <c r="H184" s="235">
        <v>56</v>
      </c>
      <c r="I184" s="236"/>
      <c r="J184" s="237">
        <f>ROUND(I184*H184,2)</f>
        <v>0</v>
      </c>
      <c r="K184" s="238"/>
      <c r="L184" s="41"/>
      <c r="M184" s="239" t="s">
        <v>1</v>
      </c>
      <c r="N184" s="240" t="s">
        <v>40</v>
      </c>
      <c r="O184" s="88"/>
      <c r="P184" s="241">
        <f>O184*H184</f>
        <v>0</v>
      </c>
      <c r="Q184" s="241">
        <v>0</v>
      </c>
      <c r="R184" s="241">
        <f>Q184*H184</f>
        <v>0</v>
      </c>
      <c r="S184" s="241">
        <v>0</v>
      </c>
      <c r="T184" s="242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43" t="s">
        <v>158</v>
      </c>
      <c r="AT184" s="243" t="s">
        <v>154</v>
      </c>
      <c r="AU184" s="243" t="s">
        <v>85</v>
      </c>
      <c r="AY184" s="14" t="s">
        <v>152</v>
      </c>
      <c r="BE184" s="244">
        <f>IF(N184="základní",J184,0)</f>
        <v>0</v>
      </c>
      <c r="BF184" s="244">
        <f>IF(N184="snížená",J184,0)</f>
        <v>0</v>
      </c>
      <c r="BG184" s="244">
        <f>IF(N184="zákl. přenesená",J184,0)</f>
        <v>0</v>
      </c>
      <c r="BH184" s="244">
        <f>IF(N184="sníž. přenesená",J184,0)</f>
        <v>0</v>
      </c>
      <c r="BI184" s="244">
        <f>IF(N184="nulová",J184,0)</f>
        <v>0</v>
      </c>
      <c r="BJ184" s="14" t="s">
        <v>83</v>
      </c>
      <c r="BK184" s="244">
        <f>ROUND(I184*H184,2)</f>
        <v>0</v>
      </c>
      <c r="BL184" s="14" t="s">
        <v>158</v>
      </c>
      <c r="BM184" s="243" t="s">
        <v>502</v>
      </c>
    </row>
    <row r="185" s="2" customFormat="1" ht="16.5" customHeight="1">
      <c r="A185" s="35"/>
      <c r="B185" s="36"/>
      <c r="C185" s="231" t="s">
        <v>331</v>
      </c>
      <c r="D185" s="231" t="s">
        <v>154</v>
      </c>
      <c r="E185" s="232" t="s">
        <v>1097</v>
      </c>
      <c r="F185" s="233" t="s">
        <v>1098</v>
      </c>
      <c r="G185" s="234" t="s">
        <v>1026</v>
      </c>
      <c r="H185" s="235">
        <v>8</v>
      </c>
      <c r="I185" s="236"/>
      <c r="J185" s="237">
        <f>ROUND(I185*H185,2)</f>
        <v>0</v>
      </c>
      <c r="K185" s="238"/>
      <c r="L185" s="41"/>
      <c r="M185" s="239" t="s">
        <v>1</v>
      </c>
      <c r="N185" s="240" t="s">
        <v>40</v>
      </c>
      <c r="O185" s="88"/>
      <c r="P185" s="241">
        <f>O185*H185</f>
        <v>0</v>
      </c>
      <c r="Q185" s="241">
        <v>0</v>
      </c>
      <c r="R185" s="241">
        <f>Q185*H185</f>
        <v>0</v>
      </c>
      <c r="S185" s="241">
        <v>0</v>
      </c>
      <c r="T185" s="242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43" t="s">
        <v>158</v>
      </c>
      <c r="AT185" s="243" t="s">
        <v>154</v>
      </c>
      <c r="AU185" s="243" t="s">
        <v>85</v>
      </c>
      <c r="AY185" s="14" t="s">
        <v>152</v>
      </c>
      <c r="BE185" s="244">
        <f>IF(N185="základní",J185,0)</f>
        <v>0</v>
      </c>
      <c r="BF185" s="244">
        <f>IF(N185="snížená",J185,0)</f>
        <v>0</v>
      </c>
      <c r="BG185" s="244">
        <f>IF(N185="zákl. přenesená",J185,0)</f>
        <v>0</v>
      </c>
      <c r="BH185" s="244">
        <f>IF(N185="sníž. přenesená",J185,0)</f>
        <v>0</v>
      </c>
      <c r="BI185" s="244">
        <f>IF(N185="nulová",J185,0)</f>
        <v>0</v>
      </c>
      <c r="BJ185" s="14" t="s">
        <v>83</v>
      </c>
      <c r="BK185" s="244">
        <f>ROUND(I185*H185,2)</f>
        <v>0</v>
      </c>
      <c r="BL185" s="14" t="s">
        <v>158</v>
      </c>
      <c r="BM185" s="243" t="s">
        <v>510</v>
      </c>
    </row>
    <row r="186" s="2" customFormat="1" ht="16.5" customHeight="1">
      <c r="A186" s="35"/>
      <c r="B186" s="36"/>
      <c r="C186" s="231" t="s">
        <v>335</v>
      </c>
      <c r="D186" s="231" t="s">
        <v>154</v>
      </c>
      <c r="E186" s="232" t="s">
        <v>1099</v>
      </c>
      <c r="F186" s="233" t="s">
        <v>1035</v>
      </c>
      <c r="G186" s="234" t="s">
        <v>1026</v>
      </c>
      <c r="H186" s="235">
        <v>8</v>
      </c>
      <c r="I186" s="236"/>
      <c r="J186" s="237">
        <f>ROUND(I186*H186,2)</f>
        <v>0</v>
      </c>
      <c r="K186" s="238"/>
      <c r="L186" s="41"/>
      <c r="M186" s="239" t="s">
        <v>1</v>
      </c>
      <c r="N186" s="240" t="s">
        <v>40</v>
      </c>
      <c r="O186" s="88"/>
      <c r="P186" s="241">
        <f>O186*H186</f>
        <v>0</v>
      </c>
      <c r="Q186" s="241">
        <v>0</v>
      </c>
      <c r="R186" s="241">
        <f>Q186*H186</f>
        <v>0</v>
      </c>
      <c r="S186" s="241">
        <v>0</v>
      </c>
      <c r="T186" s="242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43" t="s">
        <v>158</v>
      </c>
      <c r="AT186" s="243" t="s">
        <v>154</v>
      </c>
      <c r="AU186" s="243" t="s">
        <v>85</v>
      </c>
      <c r="AY186" s="14" t="s">
        <v>152</v>
      </c>
      <c r="BE186" s="244">
        <f>IF(N186="základní",J186,0)</f>
        <v>0</v>
      </c>
      <c r="BF186" s="244">
        <f>IF(N186="snížená",J186,0)</f>
        <v>0</v>
      </c>
      <c r="BG186" s="244">
        <f>IF(N186="zákl. přenesená",J186,0)</f>
        <v>0</v>
      </c>
      <c r="BH186" s="244">
        <f>IF(N186="sníž. přenesená",J186,0)</f>
        <v>0</v>
      </c>
      <c r="BI186" s="244">
        <f>IF(N186="nulová",J186,0)</f>
        <v>0</v>
      </c>
      <c r="BJ186" s="14" t="s">
        <v>83</v>
      </c>
      <c r="BK186" s="244">
        <f>ROUND(I186*H186,2)</f>
        <v>0</v>
      </c>
      <c r="BL186" s="14" t="s">
        <v>158</v>
      </c>
      <c r="BM186" s="243" t="s">
        <v>518</v>
      </c>
    </row>
    <row r="187" s="2" customFormat="1" ht="16.5" customHeight="1">
      <c r="A187" s="35"/>
      <c r="B187" s="36"/>
      <c r="C187" s="231" t="s">
        <v>339</v>
      </c>
      <c r="D187" s="231" t="s">
        <v>154</v>
      </c>
      <c r="E187" s="232" t="s">
        <v>1100</v>
      </c>
      <c r="F187" s="233" t="s">
        <v>1101</v>
      </c>
      <c r="G187" s="234" t="s">
        <v>1026</v>
      </c>
      <c r="H187" s="235">
        <v>38</v>
      </c>
      <c r="I187" s="236"/>
      <c r="J187" s="237">
        <f>ROUND(I187*H187,2)</f>
        <v>0</v>
      </c>
      <c r="K187" s="238"/>
      <c r="L187" s="41"/>
      <c r="M187" s="239" t="s">
        <v>1</v>
      </c>
      <c r="N187" s="240" t="s">
        <v>40</v>
      </c>
      <c r="O187" s="88"/>
      <c r="P187" s="241">
        <f>O187*H187</f>
        <v>0</v>
      </c>
      <c r="Q187" s="241">
        <v>0</v>
      </c>
      <c r="R187" s="241">
        <f>Q187*H187</f>
        <v>0</v>
      </c>
      <c r="S187" s="241">
        <v>0</v>
      </c>
      <c r="T187" s="242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43" t="s">
        <v>158</v>
      </c>
      <c r="AT187" s="243" t="s">
        <v>154</v>
      </c>
      <c r="AU187" s="243" t="s">
        <v>85</v>
      </c>
      <c r="AY187" s="14" t="s">
        <v>152</v>
      </c>
      <c r="BE187" s="244">
        <f>IF(N187="základní",J187,0)</f>
        <v>0</v>
      </c>
      <c r="BF187" s="244">
        <f>IF(N187="snížená",J187,0)</f>
        <v>0</v>
      </c>
      <c r="BG187" s="244">
        <f>IF(N187="zákl. přenesená",J187,0)</f>
        <v>0</v>
      </c>
      <c r="BH187" s="244">
        <f>IF(N187="sníž. přenesená",J187,0)</f>
        <v>0</v>
      </c>
      <c r="BI187" s="244">
        <f>IF(N187="nulová",J187,0)</f>
        <v>0</v>
      </c>
      <c r="BJ187" s="14" t="s">
        <v>83</v>
      </c>
      <c r="BK187" s="244">
        <f>ROUND(I187*H187,2)</f>
        <v>0</v>
      </c>
      <c r="BL187" s="14" t="s">
        <v>158</v>
      </c>
      <c r="BM187" s="243" t="s">
        <v>528</v>
      </c>
    </row>
    <row r="188" s="2" customFormat="1" ht="16.5" customHeight="1">
      <c r="A188" s="35"/>
      <c r="B188" s="36"/>
      <c r="C188" s="231" t="s">
        <v>345</v>
      </c>
      <c r="D188" s="231" t="s">
        <v>154</v>
      </c>
      <c r="E188" s="232" t="s">
        <v>1102</v>
      </c>
      <c r="F188" s="233" t="s">
        <v>1035</v>
      </c>
      <c r="G188" s="234" t="s">
        <v>1026</v>
      </c>
      <c r="H188" s="235">
        <v>38</v>
      </c>
      <c r="I188" s="236"/>
      <c r="J188" s="237">
        <f>ROUND(I188*H188,2)</f>
        <v>0</v>
      </c>
      <c r="K188" s="238"/>
      <c r="L188" s="41"/>
      <c r="M188" s="239" t="s">
        <v>1</v>
      </c>
      <c r="N188" s="240" t="s">
        <v>40</v>
      </c>
      <c r="O188" s="88"/>
      <c r="P188" s="241">
        <f>O188*H188</f>
        <v>0</v>
      </c>
      <c r="Q188" s="241">
        <v>0</v>
      </c>
      <c r="R188" s="241">
        <f>Q188*H188</f>
        <v>0</v>
      </c>
      <c r="S188" s="241">
        <v>0</v>
      </c>
      <c r="T188" s="242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43" t="s">
        <v>158</v>
      </c>
      <c r="AT188" s="243" t="s">
        <v>154</v>
      </c>
      <c r="AU188" s="243" t="s">
        <v>85</v>
      </c>
      <c r="AY188" s="14" t="s">
        <v>152</v>
      </c>
      <c r="BE188" s="244">
        <f>IF(N188="základní",J188,0)</f>
        <v>0</v>
      </c>
      <c r="BF188" s="244">
        <f>IF(N188="snížená",J188,0)</f>
        <v>0</v>
      </c>
      <c r="BG188" s="244">
        <f>IF(N188="zákl. přenesená",J188,0)</f>
        <v>0</v>
      </c>
      <c r="BH188" s="244">
        <f>IF(N188="sníž. přenesená",J188,0)</f>
        <v>0</v>
      </c>
      <c r="BI188" s="244">
        <f>IF(N188="nulová",J188,0)</f>
        <v>0</v>
      </c>
      <c r="BJ188" s="14" t="s">
        <v>83</v>
      </c>
      <c r="BK188" s="244">
        <f>ROUND(I188*H188,2)</f>
        <v>0</v>
      </c>
      <c r="BL188" s="14" t="s">
        <v>158</v>
      </c>
      <c r="BM188" s="243" t="s">
        <v>538</v>
      </c>
    </row>
    <row r="189" s="2" customFormat="1" ht="16.5" customHeight="1">
      <c r="A189" s="35"/>
      <c r="B189" s="36"/>
      <c r="C189" s="231" t="s">
        <v>349</v>
      </c>
      <c r="D189" s="231" t="s">
        <v>154</v>
      </c>
      <c r="E189" s="232" t="s">
        <v>1103</v>
      </c>
      <c r="F189" s="233" t="s">
        <v>1104</v>
      </c>
      <c r="G189" s="234" t="s">
        <v>1026</v>
      </c>
      <c r="H189" s="235">
        <v>1</v>
      </c>
      <c r="I189" s="236"/>
      <c r="J189" s="237">
        <f>ROUND(I189*H189,2)</f>
        <v>0</v>
      </c>
      <c r="K189" s="238"/>
      <c r="L189" s="41"/>
      <c r="M189" s="239" t="s">
        <v>1</v>
      </c>
      <c r="N189" s="240" t="s">
        <v>40</v>
      </c>
      <c r="O189" s="88"/>
      <c r="P189" s="241">
        <f>O189*H189</f>
        <v>0</v>
      </c>
      <c r="Q189" s="241">
        <v>0</v>
      </c>
      <c r="R189" s="241">
        <f>Q189*H189</f>
        <v>0</v>
      </c>
      <c r="S189" s="241">
        <v>0</v>
      </c>
      <c r="T189" s="242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43" t="s">
        <v>158</v>
      </c>
      <c r="AT189" s="243" t="s">
        <v>154</v>
      </c>
      <c r="AU189" s="243" t="s">
        <v>85</v>
      </c>
      <c r="AY189" s="14" t="s">
        <v>152</v>
      </c>
      <c r="BE189" s="244">
        <f>IF(N189="základní",J189,0)</f>
        <v>0</v>
      </c>
      <c r="BF189" s="244">
        <f>IF(N189="snížená",J189,0)</f>
        <v>0</v>
      </c>
      <c r="BG189" s="244">
        <f>IF(N189="zákl. přenesená",J189,0)</f>
        <v>0</v>
      </c>
      <c r="BH189" s="244">
        <f>IF(N189="sníž. přenesená",J189,0)</f>
        <v>0</v>
      </c>
      <c r="BI189" s="244">
        <f>IF(N189="nulová",J189,0)</f>
        <v>0</v>
      </c>
      <c r="BJ189" s="14" t="s">
        <v>83</v>
      </c>
      <c r="BK189" s="244">
        <f>ROUND(I189*H189,2)</f>
        <v>0</v>
      </c>
      <c r="BL189" s="14" t="s">
        <v>158</v>
      </c>
      <c r="BM189" s="243" t="s">
        <v>546</v>
      </c>
    </row>
    <row r="190" s="2" customFormat="1" ht="16.5" customHeight="1">
      <c r="A190" s="35"/>
      <c r="B190" s="36"/>
      <c r="C190" s="231" t="s">
        <v>353</v>
      </c>
      <c r="D190" s="231" t="s">
        <v>154</v>
      </c>
      <c r="E190" s="232" t="s">
        <v>1105</v>
      </c>
      <c r="F190" s="233" t="s">
        <v>1035</v>
      </c>
      <c r="G190" s="234" t="s">
        <v>1026</v>
      </c>
      <c r="H190" s="235">
        <v>1</v>
      </c>
      <c r="I190" s="236"/>
      <c r="J190" s="237">
        <f>ROUND(I190*H190,2)</f>
        <v>0</v>
      </c>
      <c r="K190" s="238"/>
      <c r="L190" s="41"/>
      <c r="M190" s="239" t="s">
        <v>1</v>
      </c>
      <c r="N190" s="240" t="s">
        <v>40</v>
      </c>
      <c r="O190" s="88"/>
      <c r="P190" s="241">
        <f>O190*H190</f>
        <v>0</v>
      </c>
      <c r="Q190" s="241">
        <v>0</v>
      </c>
      <c r="R190" s="241">
        <f>Q190*H190</f>
        <v>0</v>
      </c>
      <c r="S190" s="241">
        <v>0</v>
      </c>
      <c r="T190" s="242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43" t="s">
        <v>158</v>
      </c>
      <c r="AT190" s="243" t="s">
        <v>154</v>
      </c>
      <c r="AU190" s="243" t="s">
        <v>85</v>
      </c>
      <c r="AY190" s="14" t="s">
        <v>152</v>
      </c>
      <c r="BE190" s="244">
        <f>IF(N190="základní",J190,0)</f>
        <v>0</v>
      </c>
      <c r="BF190" s="244">
        <f>IF(N190="snížená",J190,0)</f>
        <v>0</v>
      </c>
      <c r="BG190" s="244">
        <f>IF(N190="zákl. přenesená",J190,0)</f>
        <v>0</v>
      </c>
      <c r="BH190" s="244">
        <f>IF(N190="sníž. přenesená",J190,0)</f>
        <v>0</v>
      </c>
      <c r="BI190" s="244">
        <f>IF(N190="nulová",J190,0)</f>
        <v>0</v>
      </c>
      <c r="BJ190" s="14" t="s">
        <v>83</v>
      </c>
      <c r="BK190" s="244">
        <f>ROUND(I190*H190,2)</f>
        <v>0</v>
      </c>
      <c r="BL190" s="14" t="s">
        <v>158</v>
      </c>
      <c r="BM190" s="243" t="s">
        <v>554</v>
      </c>
    </row>
    <row r="191" s="2" customFormat="1" ht="16.5" customHeight="1">
      <c r="A191" s="35"/>
      <c r="B191" s="36"/>
      <c r="C191" s="231" t="s">
        <v>355</v>
      </c>
      <c r="D191" s="231" t="s">
        <v>154</v>
      </c>
      <c r="E191" s="232" t="s">
        <v>1106</v>
      </c>
      <c r="F191" s="233" t="s">
        <v>1107</v>
      </c>
      <c r="G191" s="234" t="s">
        <v>1029</v>
      </c>
      <c r="H191" s="235">
        <v>1</v>
      </c>
      <c r="I191" s="236"/>
      <c r="J191" s="237">
        <f>ROUND(I191*H191,2)</f>
        <v>0</v>
      </c>
      <c r="K191" s="238"/>
      <c r="L191" s="41"/>
      <c r="M191" s="239" t="s">
        <v>1</v>
      </c>
      <c r="N191" s="240" t="s">
        <v>40</v>
      </c>
      <c r="O191" s="88"/>
      <c r="P191" s="241">
        <f>O191*H191</f>
        <v>0</v>
      </c>
      <c r="Q191" s="241">
        <v>0</v>
      </c>
      <c r="R191" s="241">
        <f>Q191*H191</f>
        <v>0</v>
      </c>
      <c r="S191" s="241">
        <v>0</v>
      </c>
      <c r="T191" s="242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43" t="s">
        <v>158</v>
      </c>
      <c r="AT191" s="243" t="s">
        <v>154</v>
      </c>
      <c r="AU191" s="243" t="s">
        <v>85</v>
      </c>
      <c r="AY191" s="14" t="s">
        <v>152</v>
      </c>
      <c r="BE191" s="244">
        <f>IF(N191="základní",J191,0)</f>
        <v>0</v>
      </c>
      <c r="BF191" s="244">
        <f>IF(N191="snížená",J191,0)</f>
        <v>0</v>
      </c>
      <c r="BG191" s="244">
        <f>IF(N191="zákl. přenesená",J191,0)</f>
        <v>0</v>
      </c>
      <c r="BH191" s="244">
        <f>IF(N191="sníž. přenesená",J191,0)</f>
        <v>0</v>
      </c>
      <c r="BI191" s="244">
        <f>IF(N191="nulová",J191,0)</f>
        <v>0</v>
      </c>
      <c r="BJ191" s="14" t="s">
        <v>83</v>
      </c>
      <c r="BK191" s="244">
        <f>ROUND(I191*H191,2)</f>
        <v>0</v>
      </c>
      <c r="BL191" s="14" t="s">
        <v>158</v>
      </c>
      <c r="BM191" s="243" t="s">
        <v>562</v>
      </c>
    </row>
    <row r="192" s="2" customFormat="1" ht="16.5" customHeight="1">
      <c r="A192" s="35"/>
      <c r="B192" s="36"/>
      <c r="C192" s="231" t="s">
        <v>359</v>
      </c>
      <c r="D192" s="231" t="s">
        <v>154</v>
      </c>
      <c r="E192" s="232" t="s">
        <v>1108</v>
      </c>
      <c r="F192" s="233" t="s">
        <v>1035</v>
      </c>
      <c r="G192" s="234" t="s">
        <v>1029</v>
      </c>
      <c r="H192" s="235">
        <v>1</v>
      </c>
      <c r="I192" s="236"/>
      <c r="J192" s="237">
        <f>ROUND(I192*H192,2)</f>
        <v>0</v>
      </c>
      <c r="K192" s="238"/>
      <c r="L192" s="41"/>
      <c r="M192" s="239" t="s">
        <v>1</v>
      </c>
      <c r="N192" s="240" t="s">
        <v>40</v>
      </c>
      <c r="O192" s="88"/>
      <c r="P192" s="241">
        <f>O192*H192</f>
        <v>0</v>
      </c>
      <c r="Q192" s="241">
        <v>0</v>
      </c>
      <c r="R192" s="241">
        <f>Q192*H192</f>
        <v>0</v>
      </c>
      <c r="S192" s="241">
        <v>0</v>
      </c>
      <c r="T192" s="242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43" t="s">
        <v>158</v>
      </c>
      <c r="AT192" s="243" t="s">
        <v>154</v>
      </c>
      <c r="AU192" s="243" t="s">
        <v>85</v>
      </c>
      <c r="AY192" s="14" t="s">
        <v>152</v>
      </c>
      <c r="BE192" s="244">
        <f>IF(N192="základní",J192,0)</f>
        <v>0</v>
      </c>
      <c r="BF192" s="244">
        <f>IF(N192="snížená",J192,0)</f>
        <v>0</v>
      </c>
      <c r="BG192" s="244">
        <f>IF(N192="zákl. přenesená",J192,0)</f>
        <v>0</v>
      </c>
      <c r="BH192" s="244">
        <f>IF(N192="sníž. přenesená",J192,0)</f>
        <v>0</v>
      </c>
      <c r="BI192" s="244">
        <f>IF(N192="nulová",J192,0)</f>
        <v>0</v>
      </c>
      <c r="BJ192" s="14" t="s">
        <v>83</v>
      </c>
      <c r="BK192" s="244">
        <f>ROUND(I192*H192,2)</f>
        <v>0</v>
      </c>
      <c r="BL192" s="14" t="s">
        <v>158</v>
      </c>
      <c r="BM192" s="243" t="s">
        <v>572</v>
      </c>
    </row>
    <row r="193" s="12" customFormat="1" ht="22.8" customHeight="1">
      <c r="A193" s="12"/>
      <c r="B193" s="215"/>
      <c r="C193" s="216"/>
      <c r="D193" s="217" t="s">
        <v>74</v>
      </c>
      <c r="E193" s="229" t="s">
        <v>1109</v>
      </c>
      <c r="F193" s="229" t="s">
        <v>1110</v>
      </c>
      <c r="G193" s="216"/>
      <c r="H193" s="216"/>
      <c r="I193" s="219"/>
      <c r="J193" s="230">
        <f>BK193</f>
        <v>0</v>
      </c>
      <c r="K193" s="216"/>
      <c r="L193" s="221"/>
      <c r="M193" s="222"/>
      <c r="N193" s="223"/>
      <c r="O193" s="223"/>
      <c r="P193" s="224">
        <f>SUM(P194:P197)</f>
        <v>0</v>
      </c>
      <c r="Q193" s="223"/>
      <c r="R193" s="224">
        <f>SUM(R194:R197)</f>
        <v>0</v>
      </c>
      <c r="S193" s="223"/>
      <c r="T193" s="225">
        <f>SUM(T194:T197)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26" t="s">
        <v>83</v>
      </c>
      <c r="AT193" s="227" t="s">
        <v>74</v>
      </c>
      <c r="AU193" s="227" t="s">
        <v>83</v>
      </c>
      <c r="AY193" s="226" t="s">
        <v>152</v>
      </c>
      <c r="BK193" s="228">
        <f>SUM(BK194:BK197)</f>
        <v>0</v>
      </c>
    </row>
    <row r="194" s="2" customFormat="1" ht="16.5" customHeight="1">
      <c r="A194" s="35"/>
      <c r="B194" s="36"/>
      <c r="C194" s="231" t="s">
        <v>363</v>
      </c>
      <c r="D194" s="231" t="s">
        <v>154</v>
      </c>
      <c r="E194" s="232" t="s">
        <v>1111</v>
      </c>
      <c r="F194" s="233" t="s">
        <v>1112</v>
      </c>
      <c r="G194" s="234" t="s">
        <v>1026</v>
      </c>
      <c r="H194" s="235">
        <v>22</v>
      </c>
      <c r="I194" s="236"/>
      <c r="J194" s="237">
        <f>ROUND(I194*H194,2)</f>
        <v>0</v>
      </c>
      <c r="K194" s="238"/>
      <c r="L194" s="41"/>
      <c r="M194" s="239" t="s">
        <v>1</v>
      </c>
      <c r="N194" s="240" t="s">
        <v>40</v>
      </c>
      <c r="O194" s="88"/>
      <c r="P194" s="241">
        <f>O194*H194</f>
        <v>0</v>
      </c>
      <c r="Q194" s="241">
        <v>0</v>
      </c>
      <c r="R194" s="241">
        <f>Q194*H194</f>
        <v>0</v>
      </c>
      <c r="S194" s="241">
        <v>0</v>
      </c>
      <c r="T194" s="242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43" t="s">
        <v>158</v>
      </c>
      <c r="AT194" s="243" t="s">
        <v>154</v>
      </c>
      <c r="AU194" s="243" t="s">
        <v>85</v>
      </c>
      <c r="AY194" s="14" t="s">
        <v>152</v>
      </c>
      <c r="BE194" s="244">
        <f>IF(N194="základní",J194,0)</f>
        <v>0</v>
      </c>
      <c r="BF194" s="244">
        <f>IF(N194="snížená",J194,0)</f>
        <v>0</v>
      </c>
      <c r="BG194" s="244">
        <f>IF(N194="zákl. přenesená",J194,0)</f>
        <v>0</v>
      </c>
      <c r="BH194" s="244">
        <f>IF(N194="sníž. přenesená",J194,0)</f>
        <v>0</v>
      </c>
      <c r="BI194" s="244">
        <f>IF(N194="nulová",J194,0)</f>
        <v>0</v>
      </c>
      <c r="BJ194" s="14" t="s">
        <v>83</v>
      </c>
      <c r="BK194" s="244">
        <f>ROUND(I194*H194,2)</f>
        <v>0</v>
      </c>
      <c r="BL194" s="14" t="s">
        <v>158</v>
      </c>
      <c r="BM194" s="243" t="s">
        <v>580</v>
      </c>
    </row>
    <row r="195" s="2" customFormat="1" ht="16.5" customHeight="1">
      <c r="A195" s="35"/>
      <c r="B195" s="36"/>
      <c r="C195" s="231" t="s">
        <v>367</v>
      </c>
      <c r="D195" s="231" t="s">
        <v>154</v>
      </c>
      <c r="E195" s="232" t="s">
        <v>1113</v>
      </c>
      <c r="F195" s="233" t="s">
        <v>1035</v>
      </c>
      <c r="G195" s="234" t="s">
        <v>1026</v>
      </c>
      <c r="H195" s="235">
        <v>22</v>
      </c>
      <c r="I195" s="236"/>
      <c r="J195" s="237">
        <f>ROUND(I195*H195,2)</f>
        <v>0</v>
      </c>
      <c r="K195" s="238"/>
      <c r="L195" s="41"/>
      <c r="M195" s="239" t="s">
        <v>1</v>
      </c>
      <c r="N195" s="240" t="s">
        <v>40</v>
      </c>
      <c r="O195" s="88"/>
      <c r="P195" s="241">
        <f>O195*H195</f>
        <v>0</v>
      </c>
      <c r="Q195" s="241">
        <v>0</v>
      </c>
      <c r="R195" s="241">
        <f>Q195*H195</f>
        <v>0</v>
      </c>
      <c r="S195" s="241">
        <v>0</v>
      </c>
      <c r="T195" s="242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43" t="s">
        <v>158</v>
      </c>
      <c r="AT195" s="243" t="s">
        <v>154</v>
      </c>
      <c r="AU195" s="243" t="s">
        <v>85</v>
      </c>
      <c r="AY195" s="14" t="s">
        <v>152</v>
      </c>
      <c r="BE195" s="244">
        <f>IF(N195="základní",J195,0)</f>
        <v>0</v>
      </c>
      <c r="BF195" s="244">
        <f>IF(N195="snížená",J195,0)</f>
        <v>0</v>
      </c>
      <c r="BG195" s="244">
        <f>IF(N195="zákl. přenesená",J195,0)</f>
        <v>0</v>
      </c>
      <c r="BH195" s="244">
        <f>IF(N195="sníž. přenesená",J195,0)</f>
        <v>0</v>
      </c>
      <c r="BI195" s="244">
        <f>IF(N195="nulová",J195,0)</f>
        <v>0</v>
      </c>
      <c r="BJ195" s="14" t="s">
        <v>83</v>
      </c>
      <c r="BK195" s="244">
        <f>ROUND(I195*H195,2)</f>
        <v>0</v>
      </c>
      <c r="BL195" s="14" t="s">
        <v>158</v>
      </c>
      <c r="BM195" s="243" t="s">
        <v>588</v>
      </c>
    </row>
    <row r="196" s="2" customFormat="1" ht="16.5" customHeight="1">
      <c r="A196" s="35"/>
      <c r="B196" s="36"/>
      <c r="C196" s="231" t="s">
        <v>371</v>
      </c>
      <c r="D196" s="231" t="s">
        <v>154</v>
      </c>
      <c r="E196" s="232" t="s">
        <v>1114</v>
      </c>
      <c r="F196" s="233" t="s">
        <v>1115</v>
      </c>
      <c r="G196" s="234" t="s">
        <v>1026</v>
      </c>
      <c r="H196" s="235">
        <v>6</v>
      </c>
      <c r="I196" s="236"/>
      <c r="J196" s="237">
        <f>ROUND(I196*H196,2)</f>
        <v>0</v>
      </c>
      <c r="K196" s="238"/>
      <c r="L196" s="41"/>
      <c r="M196" s="239" t="s">
        <v>1</v>
      </c>
      <c r="N196" s="240" t="s">
        <v>40</v>
      </c>
      <c r="O196" s="88"/>
      <c r="P196" s="241">
        <f>O196*H196</f>
        <v>0</v>
      </c>
      <c r="Q196" s="241">
        <v>0</v>
      </c>
      <c r="R196" s="241">
        <f>Q196*H196</f>
        <v>0</v>
      </c>
      <c r="S196" s="241">
        <v>0</v>
      </c>
      <c r="T196" s="242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43" t="s">
        <v>158</v>
      </c>
      <c r="AT196" s="243" t="s">
        <v>154</v>
      </c>
      <c r="AU196" s="243" t="s">
        <v>85</v>
      </c>
      <c r="AY196" s="14" t="s">
        <v>152</v>
      </c>
      <c r="BE196" s="244">
        <f>IF(N196="základní",J196,0)</f>
        <v>0</v>
      </c>
      <c r="BF196" s="244">
        <f>IF(N196="snížená",J196,0)</f>
        <v>0</v>
      </c>
      <c r="BG196" s="244">
        <f>IF(N196="zákl. přenesená",J196,0)</f>
        <v>0</v>
      </c>
      <c r="BH196" s="244">
        <f>IF(N196="sníž. přenesená",J196,0)</f>
        <v>0</v>
      </c>
      <c r="BI196" s="244">
        <f>IF(N196="nulová",J196,0)</f>
        <v>0</v>
      </c>
      <c r="BJ196" s="14" t="s">
        <v>83</v>
      </c>
      <c r="BK196" s="244">
        <f>ROUND(I196*H196,2)</f>
        <v>0</v>
      </c>
      <c r="BL196" s="14" t="s">
        <v>158</v>
      </c>
      <c r="BM196" s="243" t="s">
        <v>596</v>
      </c>
    </row>
    <row r="197" s="2" customFormat="1" ht="16.5" customHeight="1">
      <c r="A197" s="35"/>
      <c r="B197" s="36"/>
      <c r="C197" s="231" t="s">
        <v>375</v>
      </c>
      <c r="D197" s="231" t="s">
        <v>154</v>
      </c>
      <c r="E197" s="232" t="s">
        <v>1116</v>
      </c>
      <c r="F197" s="233" t="s">
        <v>1035</v>
      </c>
      <c r="G197" s="234" t="s">
        <v>1026</v>
      </c>
      <c r="H197" s="235">
        <v>6</v>
      </c>
      <c r="I197" s="236"/>
      <c r="J197" s="237">
        <f>ROUND(I197*H197,2)</f>
        <v>0</v>
      </c>
      <c r="K197" s="238"/>
      <c r="L197" s="41"/>
      <c r="M197" s="239" t="s">
        <v>1</v>
      </c>
      <c r="N197" s="240" t="s">
        <v>40</v>
      </c>
      <c r="O197" s="88"/>
      <c r="P197" s="241">
        <f>O197*H197</f>
        <v>0</v>
      </c>
      <c r="Q197" s="241">
        <v>0</v>
      </c>
      <c r="R197" s="241">
        <f>Q197*H197</f>
        <v>0</v>
      </c>
      <c r="S197" s="241">
        <v>0</v>
      </c>
      <c r="T197" s="242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43" t="s">
        <v>158</v>
      </c>
      <c r="AT197" s="243" t="s">
        <v>154</v>
      </c>
      <c r="AU197" s="243" t="s">
        <v>85</v>
      </c>
      <c r="AY197" s="14" t="s">
        <v>152</v>
      </c>
      <c r="BE197" s="244">
        <f>IF(N197="základní",J197,0)</f>
        <v>0</v>
      </c>
      <c r="BF197" s="244">
        <f>IF(N197="snížená",J197,0)</f>
        <v>0</v>
      </c>
      <c r="BG197" s="244">
        <f>IF(N197="zákl. přenesená",J197,0)</f>
        <v>0</v>
      </c>
      <c r="BH197" s="244">
        <f>IF(N197="sníž. přenesená",J197,0)</f>
        <v>0</v>
      </c>
      <c r="BI197" s="244">
        <f>IF(N197="nulová",J197,0)</f>
        <v>0</v>
      </c>
      <c r="BJ197" s="14" t="s">
        <v>83</v>
      </c>
      <c r="BK197" s="244">
        <f>ROUND(I197*H197,2)</f>
        <v>0</v>
      </c>
      <c r="BL197" s="14" t="s">
        <v>158</v>
      </c>
      <c r="BM197" s="243" t="s">
        <v>606</v>
      </c>
    </row>
    <row r="198" s="12" customFormat="1" ht="22.8" customHeight="1">
      <c r="A198" s="12"/>
      <c r="B198" s="215"/>
      <c r="C198" s="216"/>
      <c r="D198" s="217" t="s">
        <v>74</v>
      </c>
      <c r="E198" s="229" t="s">
        <v>1117</v>
      </c>
      <c r="F198" s="229" t="s">
        <v>1118</v>
      </c>
      <c r="G198" s="216"/>
      <c r="H198" s="216"/>
      <c r="I198" s="219"/>
      <c r="J198" s="230">
        <f>BK198</f>
        <v>0</v>
      </c>
      <c r="K198" s="216"/>
      <c r="L198" s="221"/>
      <c r="M198" s="222"/>
      <c r="N198" s="223"/>
      <c r="O198" s="223"/>
      <c r="P198" s="224">
        <f>SUM(P199:P206)</f>
        <v>0</v>
      </c>
      <c r="Q198" s="223"/>
      <c r="R198" s="224">
        <f>SUM(R199:R206)</f>
        <v>0</v>
      </c>
      <c r="S198" s="223"/>
      <c r="T198" s="225">
        <f>SUM(T199:T206)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26" t="s">
        <v>83</v>
      </c>
      <c r="AT198" s="227" t="s">
        <v>74</v>
      </c>
      <c r="AU198" s="227" t="s">
        <v>83</v>
      </c>
      <c r="AY198" s="226" t="s">
        <v>152</v>
      </c>
      <c r="BK198" s="228">
        <f>SUM(BK199:BK206)</f>
        <v>0</v>
      </c>
    </row>
    <row r="199" s="2" customFormat="1" ht="16.5" customHeight="1">
      <c r="A199" s="35"/>
      <c r="B199" s="36"/>
      <c r="C199" s="231" t="s">
        <v>381</v>
      </c>
      <c r="D199" s="231" t="s">
        <v>154</v>
      </c>
      <c r="E199" s="232" t="s">
        <v>1119</v>
      </c>
      <c r="F199" s="233" t="s">
        <v>1120</v>
      </c>
      <c r="G199" s="234" t="s">
        <v>1026</v>
      </c>
      <c r="H199" s="235">
        <v>4</v>
      </c>
      <c r="I199" s="236"/>
      <c r="J199" s="237">
        <f>ROUND(I199*H199,2)</f>
        <v>0</v>
      </c>
      <c r="K199" s="238"/>
      <c r="L199" s="41"/>
      <c r="M199" s="239" t="s">
        <v>1</v>
      </c>
      <c r="N199" s="240" t="s">
        <v>40</v>
      </c>
      <c r="O199" s="88"/>
      <c r="P199" s="241">
        <f>O199*H199</f>
        <v>0</v>
      </c>
      <c r="Q199" s="241">
        <v>0</v>
      </c>
      <c r="R199" s="241">
        <f>Q199*H199</f>
        <v>0</v>
      </c>
      <c r="S199" s="241">
        <v>0</v>
      </c>
      <c r="T199" s="242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43" t="s">
        <v>158</v>
      </c>
      <c r="AT199" s="243" t="s">
        <v>154</v>
      </c>
      <c r="AU199" s="243" t="s">
        <v>85</v>
      </c>
      <c r="AY199" s="14" t="s">
        <v>152</v>
      </c>
      <c r="BE199" s="244">
        <f>IF(N199="základní",J199,0)</f>
        <v>0</v>
      </c>
      <c r="BF199" s="244">
        <f>IF(N199="snížená",J199,0)</f>
        <v>0</v>
      </c>
      <c r="BG199" s="244">
        <f>IF(N199="zákl. přenesená",J199,0)</f>
        <v>0</v>
      </c>
      <c r="BH199" s="244">
        <f>IF(N199="sníž. přenesená",J199,0)</f>
        <v>0</v>
      </c>
      <c r="BI199" s="244">
        <f>IF(N199="nulová",J199,0)</f>
        <v>0</v>
      </c>
      <c r="BJ199" s="14" t="s">
        <v>83</v>
      </c>
      <c r="BK199" s="244">
        <f>ROUND(I199*H199,2)</f>
        <v>0</v>
      </c>
      <c r="BL199" s="14" t="s">
        <v>158</v>
      </c>
      <c r="BM199" s="243" t="s">
        <v>614</v>
      </c>
    </row>
    <row r="200" s="2" customFormat="1" ht="16.5" customHeight="1">
      <c r="A200" s="35"/>
      <c r="B200" s="36"/>
      <c r="C200" s="231" t="s">
        <v>385</v>
      </c>
      <c r="D200" s="231" t="s">
        <v>154</v>
      </c>
      <c r="E200" s="232" t="s">
        <v>1121</v>
      </c>
      <c r="F200" s="233" t="s">
        <v>1035</v>
      </c>
      <c r="G200" s="234" t="s">
        <v>1026</v>
      </c>
      <c r="H200" s="235">
        <v>4</v>
      </c>
      <c r="I200" s="236"/>
      <c r="J200" s="237">
        <f>ROUND(I200*H200,2)</f>
        <v>0</v>
      </c>
      <c r="K200" s="238"/>
      <c r="L200" s="41"/>
      <c r="M200" s="239" t="s">
        <v>1</v>
      </c>
      <c r="N200" s="240" t="s">
        <v>40</v>
      </c>
      <c r="O200" s="88"/>
      <c r="P200" s="241">
        <f>O200*H200</f>
        <v>0</v>
      </c>
      <c r="Q200" s="241">
        <v>0</v>
      </c>
      <c r="R200" s="241">
        <f>Q200*H200</f>
        <v>0</v>
      </c>
      <c r="S200" s="241">
        <v>0</v>
      </c>
      <c r="T200" s="242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43" t="s">
        <v>158</v>
      </c>
      <c r="AT200" s="243" t="s">
        <v>154</v>
      </c>
      <c r="AU200" s="243" t="s">
        <v>85</v>
      </c>
      <c r="AY200" s="14" t="s">
        <v>152</v>
      </c>
      <c r="BE200" s="244">
        <f>IF(N200="základní",J200,0)</f>
        <v>0</v>
      </c>
      <c r="BF200" s="244">
        <f>IF(N200="snížená",J200,0)</f>
        <v>0</v>
      </c>
      <c r="BG200" s="244">
        <f>IF(N200="zákl. přenesená",J200,0)</f>
        <v>0</v>
      </c>
      <c r="BH200" s="244">
        <f>IF(N200="sníž. přenesená",J200,0)</f>
        <v>0</v>
      </c>
      <c r="BI200" s="244">
        <f>IF(N200="nulová",J200,0)</f>
        <v>0</v>
      </c>
      <c r="BJ200" s="14" t="s">
        <v>83</v>
      </c>
      <c r="BK200" s="244">
        <f>ROUND(I200*H200,2)</f>
        <v>0</v>
      </c>
      <c r="BL200" s="14" t="s">
        <v>158</v>
      </c>
      <c r="BM200" s="243" t="s">
        <v>622</v>
      </c>
    </row>
    <row r="201" s="2" customFormat="1" ht="16.5" customHeight="1">
      <c r="A201" s="35"/>
      <c r="B201" s="36"/>
      <c r="C201" s="231" t="s">
        <v>389</v>
      </c>
      <c r="D201" s="231" t="s">
        <v>154</v>
      </c>
      <c r="E201" s="232" t="s">
        <v>1122</v>
      </c>
      <c r="F201" s="233" t="s">
        <v>1123</v>
      </c>
      <c r="G201" s="234" t="s">
        <v>211</v>
      </c>
      <c r="H201" s="235">
        <v>96</v>
      </c>
      <c r="I201" s="236"/>
      <c r="J201" s="237">
        <f>ROUND(I201*H201,2)</f>
        <v>0</v>
      </c>
      <c r="K201" s="238"/>
      <c r="L201" s="41"/>
      <c r="M201" s="239" t="s">
        <v>1</v>
      </c>
      <c r="N201" s="240" t="s">
        <v>40</v>
      </c>
      <c r="O201" s="88"/>
      <c r="P201" s="241">
        <f>O201*H201</f>
        <v>0</v>
      </c>
      <c r="Q201" s="241">
        <v>0</v>
      </c>
      <c r="R201" s="241">
        <f>Q201*H201</f>
        <v>0</v>
      </c>
      <c r="S201" s="241">
        <v>0</v>
      </c>
      <c r="T201" s="242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43" t="s">
        <v>158</v>
      </c>
      <c r="AT201" s="243" t="s">
        <v>154</v>
      </c>
      <c r="AU201" s="243" t="s">
        <v>85</v>
      </c>
      <c r="AY201" s="14" t="s">
        <v>152</v>
      </c>
      <c r="BE201" s="244">
        <f>IF(N201="základní",J201,0)</f>
        <v>0</v>
      </c>
      <c r="BF201" s="244">
        <f>IF(N201="snížená",J201,0)</f>
        <v>0</v>
      </c>
      <c r="BG201" s="244">
        <f>IF(N201="zákl. přenesená",J201,0)</f>
        <v>0</v>
      </c>
      <c r="BH201" s="244">
        <f>IF(N201="sníž. přenesená",J201,0)</f>
        <v>0</v>
      </c>
      <c r="BI201" s="244">
        <f>IF(N201="nulová",J201,0)</f>
        <v>0</v>
      </c>
      <c r="BJ201" s="14" t="s">
        <v>83</v>
      </c>
      <c r="BK201" s="244">
        <f>ROUND(I201*H201,2)</f>
        <v>0</v>
      </c>
      <c r="BL201" s="14" t="s">
        <v>158</v>
      </c>
      <c r="BM201" s="243" t="s">
        <v>630</v>
      </c>
    </row>
    <row r="202" s="2" customFormat="1" ht="16.5" customHeight="1">
      <c r="A202" s="35"/>
      <c r="B202" s="36"/>
      <c r="C202" s="231" t="s">
        <v>393</v>
      </c>
      <c r="D202" s="231" t="s">
        <v>154</v>
      </c>
      <c r="E202" s="232" t="s">
        <v>1124</v>
      </c>
      <c r="F202" s="233" t="s">
        <v>1035</v>
      </c>
      <c r="G202" s="234" t="s">
        <v>211</v>
      </c>
      <c r="H202" s="235">
        <v>96</v>
      </c>
      <c r="I202" s="236"/>
      <c r="J202" s="237">
        <f>ROUND(I202*H202,2)</f>
        <v>0</v>
      </c>
      <c r="K202" s="238"/>
      <c r="L202" s="41"/>
      <c r="M202" s="239" t="s">
        <v>1</v>
      </c>
      <c r="N202" s="240" t="s">
        <v>40</v>
      </c>
      <c r="O202" s="88"/>
      <c r="P202" s="241">
        <f>O202*H202</f>
        <v>0</v>
      </c>
      <c r="Q202" s="241">
        <v>0</v>
      </c>
      <c r="R202" s="241">
        <f>Q202*H202</f>
        <v>0</v>
      </c>
      <c r="S202" s="241">
        <v>0</v>
      </c>
      <c r="T202" s="242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43" t="s">
        <v>158</v>
      </c>
      <c r="AT202" s="243" t="s">
        <v>154</v>
      </c>
      <c r="AU202" s="243" t="s">
        <v>85</v>
      </c>
      <c r="AY202" s="14" t="s">
        <v>152</v>
      </c>
      <c r="BE202" s="244">
        <f>IF(N202="základní",J202,0)</f>
        <v>0</v>
      </c>
      <c r="BF202" s="244">
        <f>IF(N202="snížená",J202,0)</f>
        <v>0</v>
      </c>
      <c r="BG202" s="244">
        <f>IF(N202="zákl. přenesená",J202,0)</f>
        <v>0</v>
      </c>
      <c r="BH202" s="244">
        <f>IF(N202="sníž. přenesená",J202,0)</f>
        <v>0</v>
      </c>
      <c r="BI202" s="244">
        <f>IF(N202="nulová",J202,0)</f>
        <v>0</v>
      </c>
      <c r="BJ202" s="14" t="s">
        <v>83</v>
      </c>
      <c r="BK202" s="244">
        <f>ROUND(I202*H202,2)</f>
        <v>0</v>
      </c>
      <c r="BL202" s="14" t="s">
        <v>158</v>
      </c>
      <c r="BM202" s="243" t="s">
        <v>638</v>
      </c>
    </row>
    <row r="203" s="2" customFormat="1" ht="16.5" customHeight="1">
      <c r="A203" s="35"/>
      <c r="B203" s="36"/>
      <c r="C203" s="231" t="s">
        <v>397</v>
      </c>
      <c r="D203" s="231" t="s">
        <v>154</v>
      </c>
      <c r="E203" s="232" t="s">
        <v>1125</v>
      </c>
      <c r="F203" s="233" t="s">
        <v>1126</v>
      </c>
      <c r="G203" s="234" t="s">
        <v>1026</v>
      </c>
      <c r="H203" s="235">
        <v>1</v>
      </c>
      <c r="I203" s="236"/>
      <c r="J203" s="237">
        <f>ROUND(I203*H203,2)</f>
        <v>0</v>
      </c>
      <c r="K203" s="238"/>
      <c r="L203" s="41"/>
      <c r="M203" s="239" t="s">
        <v>1</v>
      </c>
      <c r="N203" s="240" t="s">
        <v>40</v>
      </c>
      <c r="O203" s="88"/>
      <c r="P203" s="241">
        <f>O203*H203</f>
        <v>0</v>
      </c>
      <c r="Q203" s="241">
        <v>0</v>
      </c>
      <c r="R203" s="241">
        <f>Q203*H203</f>
        <v>0</v>
      </c>
      <c r="S203" s="241">
        <v>0</v>
      </c>
      <c r="T203" s="242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43" t="s">
        <v>158</v>
      </c>
      <c r="AT203" s="243" t="s">
        <v>154</v>
      </c>
      <c r="AU203" s="243" t="s">
        <v>85</v>
      </c>
      <c r="AY203" s="14" t="s">
        <v>152</v>
      </c>
      <c r="BE203" s="244">
        <f>IF(N203="základní",J203,0)</f>
        <v>0</v>
      </c>
      <c r="BF203" s="244">
        <f>IF(N203="snížená",J203,0)</f>
        <v>0</v>
      </c>
      <c r="BG203" s="244">
        <f>IF(N203="zákl. přenesená",J203,0)</f>
        <v>0</v>
      </c>
      <c r="BH203" s="244">
        <f>IF(N203="sníž. přenesená",J203,0)</f>
        <v>0</v>
      </c>
      <c r="BI203" s="244">
        <f>IF(N203="nulová",J203,0)</f>
        <v>0</v>
      </c>
      <c r="BJ203" s="14" t="s">
        <v>83</v>
      </c>
      <c r="BK203" s="244">
        <f>ROUND(I203*H203,2)</f>
        <v>0</v>
      </c>
      <c r="BL203" s="14" t="s">
        <v>158</v>
      </c>
      <c r="BM203" s="243" t="s">
        <v>648</v>
      </c>
    </row>
    <row r="204" s="2" customFormat="1" ht="16.5" customHeight="1">
      <c r="A204" s="35"/>
      <c r="B204" s="36"/>
      <c r="C204" s="231" t="s">
        <v>401</v>
      </c>
      <c r="D204" s="231" t="s">
        <v>154</v>
      </c>
      <c r="E204" s="232" t="s">
        <v>1113</v>
      </c>
      <c r="F204" s="233" t="s">
        <v>1035</v>
      </c>
      <c r="G204" s="234" t="s">
        <v>1026</v>
      </c>
      <c r="H204" s="235">
        <v>1</v>
      </c>
      <c r="I204" s="236"/>
      <c r="J204" s="237">
        <f>ROUND(I204*H204,2)</f>
        <v>0</v>
      </c>
      <c r="K204" s="238"/>
      <c r="L204" s="41"/>
      <c r="M204" s="239" t="s">
        <v>1</v>
      </c>
      <c r="N204" s="240" t="s">
        <v>40</v>
      </c>
      <c r="O204" s="88"/>
      <c r="P204" s="241">
        <f>O204*H204</f>
        <v>0</v>
      </c>
      <c r="Q204" s="241">
        <v>0</v>
      </c>
      <c r="R204" s="241">
        <f>Q204*H204</f>
        <v>0</v>
      </c>
      <c r="S204" s="241">
        <v>0</v>
      </c>
      <c r="T204" s="242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43" t="s">
        <v>158</v>
      </c>
      <c r="AT204" s="243" t="s">
        <v>154</v>
      </c>
      <c r="AU204" s="243" t="s">
        <v>85</v>
      </c>
      <c r="AY204" s="14" t="s">
        <v>152</v>
      </c>
      <c r="BE204" s="244">
        <f>IF(N204="základní",J204,0)</f>
        <v>0</v>
      </c>
      <c r="BF204" s="244">
        <f>IF(N204="snížená",J204,0)</f>
        <v>0</v>
      </c>
      <c r="BG204" s="244">
        <f>IF(N204="zákl. přenesená",J204,0)</f>
        <v>0</v>
      </c>
      <c r="BH204" s="244">
        <f>IF(N204="sníž. přenesená",J204,0)</f>
        <v>0</v>
      </c>
      <c r="BI204" s="244">
        <f>IF(N204="nulová",J204,0)</f>
        <v>0</v>
      </c>
      <c r="BJ204" s="14" t="s">
        <v>83</v>
      </c>
      <c r="BK204" s="244">
        <f>ROUND(I204*H204,2)</f>
        <v>0</v>
      </c>
      <c r="BL204" s="14" t="s">
        <v>158</v>
      </c>
      <c r="BM204" s="243" t="s">
        <v>658</v>
      </c>
    </row>
    <row r="205" s="2" customFormat="1" ht="16.5" customHeight="1">
      <c r="A205" s="35"/>
      <c r="B205" s="36"/>
      <c r="C205" s="231" t="s">
        <v>405</v>
      </c>
      <c r="D205" s="231" t="s">
        <v>154</v>
      </c>
      <c r="E205" s="232" t="s">
        <v>1127</v>
      </c>
      <c r="F205" s="233" t="s">
        <v>1128</v>
      </c>
      <c r="G205" s="234" t="s">
        <v>1023</v>
      </c>
      <c r="H205" s="235">
        <v>12</v>
      </c>
      <c r="I205" s="236"/>
      <c r="J205" s="237">
        <f>ROUND(I205*H205,2)</f>
        <v>0</v>
      </c>
      <c r="K205" s="238"/>
      <c r="L205" s="41"/>
      <c r="M205" s="239" t="s">
        <v>1</v>
      </c>
      <c r="N205" s="240" t="s">
        <v>40</v>
      </c>
      <c r="O205" s="88"/>
      <c r="P205" s="241">
        <f>O205*H205</f>
        <v>0</v>
      </c>
      <c r="Q205" s="241">
        <v>0</v>
      </c>
      <c r="R205" s="241">
        <f>Q205*H205</f>
        <v>0</v>
      </c>
      <c r="S205" s="241">
        <v>0</v>
      </c>
      <c r="T205" s="242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43" t="s">
        <v>158</v>
      </c>
      <c r="AT205" s="243" t="s">
        <v>154</v>
      </c>
      <c r="AU205" s="243" t="s">
        <v>85</v>
      </c>
      <c r="AY205" s="14" t="s">
        <v>152</v>
      </c>
      <c r="BE205" s="244">
        <f>IF(N205="základní",J205,0)</f>
        <v>0</v>
      </c>
      <c r="BF205" s="244">
        <f>IF(N205="snížená",J205,0)</f>
        <v>0</v>
      </c>
      <c r="BG205" s="244">
        <f>IF(N205="zákl. přenesená",J205,0)</f>
        <v>0</v>
      </c>
      <c r="BH205" s="244">
        <f>IF(N205="sníž. přenesená",J205,0)</f>
        <v>0</v>
      </c>
      <c r="BI205" s="244">
        <f>IF(N205="nulová",J205,0)</f>
        <v>0</v>
      </c>
      <c r="BJ205" s="14" t="s">
        <v>83</v>
      </c>
      <c r="BK205" s="244">
        <f>ROUND(I205*H205,2)</f>
        <v>0</v>
      </c>
      <c r="BL205" s="14" t="s">
        <v>158</v>
      </c>
      <c r="BM205" s="243" t="s">
        <v>666</v>
      </c>
    </row>
    <row r="206" s="2" customFormat="1" ht="16.5" customHeight="1">
      <c r="A206" s="35"/>
      <c r="B206" s="36"/>
      <c r="C206" s="231" t="s">
        <v>409</v>
      </c>
      <c r="D206" s="231" t="s">
        <v>154</v>
      </c>
      <c r="E206" s="232" t="s">
        <v>1129</v>
      </c>
      <c r="F206" s="233" t="s">
        <v>1130</v>
      </c>
      <c r="G206" s="234" t="s">
        <v>1029</v>
      </c>
      <c r="H206" s="235">
        <v>1</v>
      </c>
      <c r="I206" s="236"/>
      <c r="J206" s="237">
        <f>ROUND(I206*H206,2)</f>
        <v>0</v>
      </c>
      <c r="K206" s="238"/>
      <c r="L206" s="41"/>
      <c r="M206" s="239" t="s">
        <v>1</v>
      </c>
      <c r="N206" s="240" t="s">
        <v>40</v>
      </c>
      <c r="O206" s="88"/>
      <c r="P206" s="241">
        <f>O206*H206</f>
        <v>0</v>
      </c>
      <c r="Q206" s="241">
        <v>0</v>
      </c>
      <c r="R206" s="241">
        <f>Q206*H206</f>
        <v>0</v>
      </c>
      <c r="S206" s="241">
        <v>0</v>
      </c>
      <c r="T206" s="242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43" t="s">
        <v>158</v>
      </c>
      <c r="AT206" s="243" t="s">
        <v>154</v>
      </c>
      <c r="AU206" s="243" t="s">
        <v>85</v>
      </c>
      <c r="AY206" s="14" t="s">
        <v>152</v>
      </c>
      <c r="BE206" s="244">
        <f>IF(N206="základní",J206,0)</f>
        <v>0</v>
      </c>
      <c r="BF206" s="244">
        <f>IF(N206="snížená",J206,0)</f>
        <v>0</v>
      </c>
      <c r="BG206" s="244">
        <f>IF(N206="zákl. přenesená",J206,0)</f>
        <v>0</v>
      </c>
      <c r="BH206" s="244">
        <f>IF(N206="sníž. přenesená",J206,0)</f>
        <v>0</v>
      </c>
      <c r="BI206" s="244">
        <f>IF(N206="nulová",J206,0)</f>
        <v>0</v>
      </c>
      <c r="BJ206" s="14" t="s">
        <v>83</v>
      </c>
      <c r="BK206" s="244">
        <f>ROUND(I206*H206,2)</f>
        <v>0</v>
      </c>
      <c r="BL206" s="14" t="s">
        <v>158</v>
      </c>
      <c r="BM206" s="243" t="s">
        <v>674</v>
      </c>
    </row>
    <row r="207" s="12" customFormat="1" ht="22.8" customHeight="1">
      <c r="A207" s="12"/>
      <c r="B207" s="215"/>
      <c r="C207" s="216"/>
      <c r="D207" s="217" t="s">
        <v>74</v>
      </c>
      <c r="E207" s="229" t="s">
        <v>1018</v>
      </c>
      <c r="F207" s="229" t="s">
        <v>87</v>
      </c>
      <c r="G207" s="216"/>
      <c r="H207" s="216"/>
      <c r="I207" s="219"/>
      <c r="J207" s="230">
        <f>BK207</f>
        <v>0</v>
      </c>
      <c r="K207" s="216"/>
      <c r="L207" s="221"/>
      <c r="M207" s="222"/>
      <c r="N207" s="223"/>
      <c r="O207" s="223"/>
      <c r="P207" s="224">
        <f>SUM(P208:P215)</f>
        <v>0</v>
      </c>
      <c r="Q207" s="223"/>
      <c r="R207" s="224">
        <f>SUM(R208:R215)</f>
        <v>0</v>
      </c>
      <c r="S207" s="223"/>
      <c r="T207" s="225">
        <f>SUM(T208:T215)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26" t="s">
        <v>83</v>
      </c>
      <c r="AT207" s="227" t="s">
        <v>74</v>
      </c>
      <c r="AU207" s="227" t="s">
        <v>83</v>
      </c>
      <c r="AY207" s="226" t="s">
        <v>152</v>
      </c>
      <c r="BK207" s="228">
        <f>SUM(BK208:BK215)</f>
        <v>0</v>
      </c>
    </row>
    <row r="208" s="2" customFormat="1" ht="16.5" customHeight="1">
      <c r="A208" s="35"/>
      <c r="B208" s="36"/>
      <c r="C208" s="231" t="s">
        <v>413</v>
      </c>
      <c r="D208" s="231" t="s">
        <v>154</v>
      </c>
      <c r="E208" s="232" t="s">
        <v>1131</v>
      </c>
      <c r="F208" s="233" t="s">
        <v>1132</v>
      </c>
      <c r="G208" s="234" t="s">
        <v>1029</v>
      </c>
      <c r="H208" s="235">
        <v>1</v>
      </c>
      <c r="I208" s="236"/>
      <c r="J208" s="237">
        <f>ROUND(I208*H208,2)</f>
        <v>0</v>
      </c>
      <c r="K208" s="238"/>
      <c r="L208" s="41"/>
      <c r="M208" s="239" t="s">
        <v>1</v>
      </c>
      <c r="N208" s="240" t="s">
        <v>40</v>
      </c>
      <c r="O208" s="88"/>
      <c r="P208" s="241">
        <f>O208*H208</f>
        <v>0</v>
      </c>
      <c r="Q208" s="241">
        <v>0</v>
      </c>
      <c r="R208" s="241">
        <f>Q208*H208</f>
        <v>0</v>
      </c>
      <c r="S208" s="241">
        <v>0</v>
      </c>
      <c r="T208" s="242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43" t="s">
        <v>158</v>
      </c>
      <c r="AT208" s="243" t="s">
        <v>154</v>
      </c>
      <c r="AU208" s="243" t="s">
        <v>85</v>
      </c>
      <c r="AY208" s="14" t="s">
        <v>152</v>
      </c>
      <c r="BE208" s="244">
        <f>IF(N208="základní",J208,0)</f>
        <v>0</v>
      </c>
      <c r="BF208" s="244">
        <f>IF(N208="snížená",J208,0)</f>
        <v>0</v>
      </c>
      <c r="BG208" s="244">
        <f>IF(N208="zákl. přenesená",J208,0)</f>
        <v>0</v>
      </c>
      <c r="BH208" s="244">
        <f>IF(N208="sníž. přenesená",J208,0)</f>
        <v>0</v>
      </c>
      <c r="BI208" s="244">
        <f>IF(N208="nulová",J208,0)</f>
        <v>0</v>
      </c>
      <c r="BJ208" s="14" t="s">
        <v>83</v>
      </c>
      <c r="BK208" s="244">
        <f>ROUND(I208*H208,2)</f>
        <v>0</v>
      </c>
      <c r="BL208" s="14" t="s">
        <v>158</v>
      </c>
      <c r="BM208" s="243" t="s">
        <v>682</v>
      </c>
    </row>
    <row r="209" s="2" customFormat="1" ht="16.5" customHeight="1">
      <c r="A209" s="35"/>
      <c r="B209" s="36"/>
      <c r="C209" s="231" t="s">
        <v>417</v>
      </c>
      <c r="D209" s="231" t="s">
        <v>154</v>
      </c>
      <c r="E209" s="232" t="s">
        <v>1133</v>
      </c>
      <c r="F209" s="233" t="s">
        <v>1134</v>
      </c>
      <c r="G209" s="234" t="s">
        <v>1029</v>
      </c>
      <c r="H209" s="235">
        <v>1</v>
      </c>
      <c r="I209" s="236"/>
      <c r="J209" s="237">
        <f>ROUND(I209*H209,2)</f>
        <v>0</v>
      </c>
      <c r="K209" s="238"/>
      <c r="L209" s="41"/>
      <c r="M209" s="239" t="s">
        <v>1</v>
      </c>
      <c r="N209" s="240" t="s">
        <v>40</v>
      </c>
      <c r="O209" s="88"/>
      <c r="P209" s="241">
        <f>O209*H209</f>
        <v>0</v>
      </c>
      <c r="Q209" s="241">
        <v>0</v>
      </c>
      <c r="R209" s="241">
        <f>Q209*H209</f>
        <v>0</v>
      </c>
      <c r="S209" s="241">
        <v>0</v>
      </c>
      <c r="T209" s="242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43" t="s">
        <v>158</v>
      </c>
      <c r="AT209" s="243" t="s">
        <v>154</v>
      </c>
      <c r="AU209" s="243" t="s">
        <v>85</v>
      </c>
      <c r="AY209" s="14" t="s">
        <v>152</v>
      </c>
      <c r="BE209" s="244">
        <f>IF(N209="základní",J209,0)</f>
        <v>0</v>
      </c>
      <c r="BF209" s="244">
        <f>IF(N209="snížená",J209,0)</f>
        <v>0</v>
      </c>
      <c r="BG209" s="244">
        <f>IF(N209="zákl. přenesená",J209,0)</f>
        <v>0</v>
      </c>
      <c r="BH209" s="244">
        <f>IF(N209="sníž. přenesená",J209,0)</f>
        <v>0</v>
      </c>
      <c r="BI209" s="244">
        <f>IF(N209="nulová",J209,0)</f>
        <v>0</v>
      </c>
      <c r="BJ209" s="14" t="s">
        <v>83</v>
      </c>
      <c r="BK209" s="244">
        <f>ROUND(I209*H209,2)</f>
        <v>0</v>
      </c>
      <c r="BL209" s="14" t="s">
        <v>158</v>
      </c>
      <c r="BM209" s="243" t="s">
        <v>692</v>
      </c>
    </row>
    <row r="210" s="2" customFormat="1" ht="16.5" customHeight="1">
      <c r="A210" s="35"/>
      <c r="B210" s="36"/>
      <c r="C210" s="231" t="s">
        <v>423</v>
      </c>
      <c r="D210" s="231" t="s">
        <v>154</v>
      </c>
      <c r="E210" s="232" t="s">
        <v>1135</v>
      </c>
      <c r="F210" s="233" t="s">
        <v>1136</v>
      </c>
      <c r="G210" s="234" t="s">
        <v>1029</v>
      </c>
      <c r="H210" s="235">
        <v>1</v>
      </c>
      <c r="I210" s="236"/>
      <c r="J210" s="237">
        <f>ROUND(I210*H210,2)</f>
        <v>0</v>
      </c>
      <c r="K210" s="238"/>
      <c r="L210" s="41"/>
      <c r="M210" s="239" t="s">
        <v>1</v>
      </c>
      <c r="N210" s="240" t="s">
        <v>40</v>
      </c>
      <c r="O210" s="88"/>
      <c r="P210" s="241">
        <f>O210*H210</f>
        <v>0</v>
      </c>
      <c r="Q210" s="241">
        <v>0</v>
      </c>
      <c r="R210" s="241">
        <f>Q210*H210</f>
        <v>0</v>
      </c>
      <c r="S210" s="241">
        <v>0</v>
      </c>
      <c r="T210" s="242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43" t="s">
        <v>158</v>
      </c>
      <c r="AT210" s="243" t="s">
        <v>154</v>
      </c>
      <c r="AU210" s="243" t="s">
        <v>85</v>
      </c>
      <c r="AY210" s="14" t="s">
        <v>152</v>
      </c>
      <c r="BE210" s="244">
        <f>IF(N210="základní",J210,0)</f>
        <v>0</v>
      </c>
      <c r="BF210" s="244">
        <f>IF(N210="snížená",J210,0)</f>
        <v>0</v>
      </c>
      <c r="BG210" s="244">
        <f>IF(N210="zákl. přenesená",J210,0)</f>
        <v>0</v>
      </c>
      <c r="BH210" s="244">
        <f>IF(N210="sníž. přenesená",J210,0)</f>
        <v>0</v>
      </c>
      <c r="BI210" s="244">
        <f>IF(N210="nulová",J210,0)</f>
        <v>0</v>
      </c>
      <c r="BJ210" s="14" t="s">
        <v>83</v>
      </c>
      <c r="BK210" s="244">
        <f>ROUND(I210*H210,2)</f>
        <v>0</v>
      </c>
      <c r="BL210" s="14" t="s">
        <v>158</v>
      </c>
      <c r="BM210" s="243" t="s">
        <v>700</v>
      </c>
    </row>
    <row r="211" s="2" customFormat="1" ht="16.5" customHeight="1">
      <c r="A211" s="35"/>
      <c r="B211" s="36"/>
      <c r="C211" s="231" t="s">
        <v>427</v>
      </c>
      <c r="D211" s="231" t="s">
        <v>154</v>
      </c>
      <c r="E211" s="232" t="s">
        <v>1137</v>
      </c>
      <c r="F211" s="233" t="s">
        <v>1138</v>
      </c>
      <c r="G211" s="234" t="s">
        <v>1029</v>
      </c>
      <c r="H211" s="235">
        <v>1</v>
      </c>
      <c r="I211" s="236"/>
      <c r="J211" s="237">
        <f>ROUND(I211*H211,2)</f>
        <v>0</v>
      </c>
      <c r="K211" s="238"/>
      <c r="L211" s="41"/>
      <c r="M211" s="239" t="s">
        <v>1</v>
      </c>
      <c r="N211" s="240" t="s">
        <v>40</v>
      </c>
      <c r="O211" s="88"/>
      <c r="P211" s="241">
        <f>O211*H211</f>
        <v>0</v>
      </c>
      <c r="Q211" s="241">
        <v>0</v>
      </c>
      <c r="R211" s="241">
        <f>Q211*H211</f>
        <v>0</v>
      </c>
      <c r="S211" s="241">
        <v>0</v>
      </c>
      <c r="T211" s="242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43" t="s">
        <v>158</v>
      </c>
      <c r="AT211" s="243" t="s">
        <v>154</v>
      </c>
      <c r="AU211" s="243" t="s">
        <v>85</v>
      </c>
      <c r="AY211" s="14" t="s">
        <v>152</v>
      </c>
      <c r="BE211" s="244">
        <f>IF(N211="základní",J211,0)</f>
        <v>0</v>
      </c>
      <c r="BF211" s="244">
        <f>IF(N211="snížená",J211,0)</f>
        <v>0</v>
      </c>
      <c r="BG211" s="244">
        <f>IF(N211="zákl. přenesená",J211,0)</f>
        <v>0</v>
      </c>
      <c r="BH211" s="244">
        <f>IF(N211="sníž. přenesená",J211,0)</f>
        <v>0</v>
      </c>
      <c r="BI211" s="244">
        <f>IF(N211="nulová",J211,0)</f>
        <v>0</v>
      </c>
      <c r="BJ211" s="14" t="s">
        <v>83</v>
      </c>
      <c r="BK211" s="244">
        <f>ROUND(I211*H211,2)</f>
        <v>0</v>
      </c>
      <c r="BL211" s="14" t="s">
        <v>158</v>
      </c>
      <c r="BM211" s="243" t="s">
        <v>708</v>
      </c>
    </row>
    <row r="212" s="2" customFormat="1" ht="16.5" customHeight="1">
      <c r="A212" s="35"/>
      <c r="B212" s="36"/>
      <c r="C212" s="231" t="s">
        <v>431</v>
      </c>
      <c r="D212" s="231" t="s">
        <v>154</v>
      </c>
      <c r="E212" s="232" t="s">
        <v>1139</v>
      </c>
      <c r="F212" s="233" t="s">
        <v>1140</v>
      </c>
      <c r="G212" s="234" t="s">
        <v>1029</v>
      </c>
      <c r="H212" s="235">
        <v>1</v>
      </c>
      <c r="I212" s="236"/>
      <c r="J212" s="237">
        <f>ROUND(I212*H212,2)</f>
        <v>0</v>
      </c>
      <c r="K212" s="238"/>
      <c r="L212" s="41"/>
      <c r="M212" s="239" t="s">
        <v>1</v>
      </c>
      <c r="N212" s="240" t="s">
        <v>40</v>
      </c>
      <c r="O212" s="88"/>
      <c r="P212" s="241">
        <f>O212*H212</f>
        <v>0</v>
      </c>
      <c r="Q212" s="241">
        <v>0</v>
      </c>
      <c r="R212" s="241">
        <f>Q212*H212</f>
        <v>0</v>
      </c>
      <c r="S212" s="241">
        <v>0</v>
      </c>
      <c r="T212" s="242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43" t="s">
        <v>158</v>
      </c>
      <c r="AT212" s="243" t="s">
        <v>154</v>
      </c>
      <c r="AU212" s="243" t="s">
        <v>85</v>
      </c>
      <c r="AY212" s="14" t="s">
        <v>152</v>
      </c>
      <c r="BE212" s="244">
        <f>IF(N212="základní",J212,0)</f>
        <v>0</v>
      </c>
      <c r="BF212" s="244">
        <f>IF(N212="snížená",J212,0)</f>
        <v>0</v>
      </c>
      <c r="BG212" s="244">
        <f>IF(N212="zákl. přenesená",J212,0)</f>
        <v>0</v>
      </c>
      <c r="BH212" s="244">
        <f>IF(N212="sníž. přenesená",J212,0)</f>
        <v>0</v>
      </c>
      <c r="BI212" s="244">
        <f>IF(N212="nulová",J212,0)</f>
        <v>0</v>
      </c>
      <c r="BJ212" s="14" t="s">
        <v>83</v>
      </c>
      <c r="BK212" s="244">
        <f>ROUND(I212*H212,2)</f>
        <v>0</v>
      </c>
      <c r="BL212" s="14" t="s">
        <v>158</v>
      </c>
      <c r="BM212" s="243" t="s">
        <v>716</v>
      </c>
    </row>
    <row r="213" s="2" customFormat="1" ht="16.5" customHeight="1">
      <c r="A213" s="35"/>
      <c r="B213" s="36"/>
      <c r="C213" s="231" t="s">
        <v>435</v>
      </c>
      <c r="D213" s="231" t="s">
        <v>154</v>
      </c>
      <c r="E213" s="232" t="s">
        <v>1141</v>
      </c>
      <c r="F213" s="233" t="s">
        <v>1142</v>
      </c>
      <c r="G213" s="234" t="s">
        <v>1023</v>
      </c>
      <c r="H213" s="235">
        <v>12</v>
      </c>
      <c r="I213" s="236"/>
      <c r="J213" s="237">
        <f>ROUND(I213*H213,2)</f>
        <v>0</v>
      </c>
      <c r="K213" s="238"/>
      <c r="L213" s="41"/>
      <c r="M213" s="239" t="s">
        <v>1</v>
      </c>
      <c r="N213" s="240" t="s">
        <v>40</v>
      </c>
      <c r="O213" s="88"/>
      <c r="P213" s="241">
        <f>O213*H213</f>
        <v>0</v>
      </c>
      <c r="Q213" s="241">
        <v>0</v>
      </c>
      <c r="R213" s="241">
        <f>Q213*H213</f>
        <v>0</v>
      </c>
      <c r="S213" s="241">
        <v>0</v>
      </c>
      <c r="T213" s="242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43" t="s">
        <v>158</v>
      </c>
      <c r="AT213" s="243" t="s">
        <v>154</v>
      </c>
      <c r="AU213" s="243" t="s">
        <v>85</v>
      </c>
      <c r="AY213" s="14" t="s">
        <v>152</v>
      </c>
      <c r="BE213" s="244">
        <f>IF(N213="základní",J213,0)</f>
        <v>0</v>
      </c>
      <c r="BF213" s="244">
        <f>IF(N213="snížená",J213,0)</f>
        <v>0</v>
      </c>
      <c r="BG213" s="244">
        <f>IF(N213="zákl. přenesená",J213,0)</f>
        <v>0</v>
      </c>
      <c r="BH213" s="244">
        <f>IF(N213="sníž. přenesená",J213,0)</f>
        <v>0</v>
      </c>
      <c r="BI213" s="244">
        <f>IF(N213="nulová",J213,0)</f>
        <v>0</v>
      </c>
      <c r="BJ213" s="14" t="s">
        <v>83</v>
      </c>
      <c r="BK213" s="244">
        <f>ROUND(I213*H213,2)</f>
        <v>0</v>
      </c>
      <c r="BL213" s="14" t="s">
        <v>158</v>
      </c>
      <c r="BM213" s="243" t="s">
        <v>724</v>
      </c>
    </row>
    <row r="214" s="2" customFormat="1" ht="16.5" customHeight="1">
      <c r="A214" s="35"/>
      <c r="B214" s="36"/>
      <c r="C214" s="231" t="s">
        <v>439</v>
      </c>
      <c r="D214" s="231" t="s">
        <v>154</v>
      </c>
      <c r="E214" s="232" t="s">
        <v>1143</v>
      </c>
      <c r="F214" s="233" t="s">
        <v>1144</v>
      </c>
      <c r="G214" s="234" t="s">
        <v>1029</v>
      </c>
      <c r="H214" s="235">
        <v>1</v>
      </c>
      <c r="I214" s="236"/>
      <c r="J214" s="237">
        <f>ROUND(I214*H214,2)</f>
        <v>0</v>
      </c>
      <c r="K214" s="238"/>
      <c r="L214" s="41"/>
      <c r="M214" s="239" t="s">
        <v>1</v>
      </c>
      <c r="N214" s="240" t="s">
        <v>40</v>
      </c>
      <c r="O214" s="88"/>
      <c r="P214" s="241">
        <f>O214*H214</f>
        <v>0</v>
      </c>
      <c r="Q214" s="241">
        <v>0</v>
      </c>
      <c r="R214" s="241">
        <f>Q214*H214</f>
        <v>0</v>
      </c>
      <c r="S214" s="241">
        <v>0</v>
      </c>
      <c r="T214" s="242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43" t="s">
        <v>158</v>
      </c>
      <c r="AT214" s="243" t="s">
        <v>154</v>
      </c>
      <c r="AU214" s="243" t="s">
        <v>85</v>
      </c>
      <c r="AY214" s="14" t="s">
        <v>152</v>
      </c>
      <c r="BE214" s="244">
        <f>IF(N214="základní",J214,0)</f>
        <v>0</v>
      </c>
      <c r="BF214" s="244">
        <f>IF(N214="snížená",J214,0)</f>
        <v>0</v>
      </c>
      <c r="BG214" s="244">
        <f>IF(N214="zákl. přenesená",J214,0)</f>
        <v>0</v>
      </c>
      <c r="BH214" s="244">
        <f>IF(N214="sníž. přenesená",J214,0)</f>
        <v>0</v>
      </c>
      <c r="BI214" s="244">
        <f>IF(N214="nulová",J214,0)</f>
        <v>0</v>
      </c>
      <c r="BJ214" s="14" t="s">
        <v>83</v>
      </c>
      <c r="BK214" s="244">
        <f>ROUND(I214*H214,2)</f>
        <v>0</v>
      </c>
      <c r="BL214" s="14" t="s">
        <v>158</v>
      </c>
      <c r="BM214" s="243" t="s">
        <v>732</v>
      </c>
    </row>
    <row r="215" s="2" customFormat="1" ht="16.5" customHeight="1">
      <c r="A215" s="35"/>
      <c r="B215" s="36"/>
      <c r="C215" s="231" t="s">
        <v>443</v>
      </c>
      <c r="D215" s="231" t="s">
        <v>154</v>
      </c>
      <c r="E215" s="232" t="s">
        <v>1145</v>
      </c>
      <c r="F215" s="233" t="s">
        <v>1146</v>
      </c>
      <c r="G215" s="234" t="s">
        <v>1029</v>
      </c>
      <c r="H215" s="235">
        <v>1</v>
      </c>
      <c r="I215" s="236"/>
      <c r="J215" s="237">
        <f>ROUND(I215*H215,2)</f>
        <v>0</v>
      </c>
      <c r="K215" s="238"/>
      <c r="L215" s="41"/>
      <c r="M215" s="260" t="s">
        <v>1</v>
      </c>
      <c r="N215" s="261" t="s">
        <v>40</v>
      </c>
      <c r="O215" s="262"/>
      <c r="P215" s="263">
        <f>O215*H215</f>
        <v>0</v>
      </c>
      <c r="Q215" s="263">
        <v>0</v>
      </c>
      <c r="R215" s="263">
        <f>Q215*H215</f>
        <v>0</v>
      </c>
      <c r="S215" s="263">
        <v>0</v>
      </c>
      <c r="T215" s="264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43" t="s">
        <v>158</v>
      </c>
      <c r="AT215" s="243" t="s">
        <v>154</v>
      </c>
      <c r="AU215" s="243" t="s">
        <v>85</v>
      </c>
      <c r="AY215" s="14" t="s">
        <v>152</v>
      </c>
      <c r="BE215" s="244">
        <f>IF(N215="základní",J215,0)</f>
        <v>0</v>
      </c>
      <c r="BF215" s="244">
        <f>IF(N215="snížená",J215,0)</f>
        <v>0</v>
      </c>
      <c r="BG215" s="244">
        <f>IF(N215="zákl. přenesená",J215,0)</f>
        <v>0</v>
      </c>
      <c r="BH215" s="244">
        <f>IF(N215="sníž. přenesená",J215,0)</f>
        <v>0</v>
      </c>
      <c r="BI215" s="244">
        <f>IF(N215="nulová",J215,0)</f>
        <v>0</v>
      </c>
      <c r="BJ215" s="14" t="s">
        <v>83</v>
      </c>
      <c r="BK215" s="244">
        <f>ROUND(I215*H215,2)</f>
        <v>0</v>
      </c>
      <c r="BL215" s="14" t="s">
        <v>158</v>
      </c>
      <c r="BM215" s="243" t="s">
        <v>740</v>
      </c>
    </row>
    <row r="216" s="2" customFormat="1" ht="6.96" customHeight="1">
      <c r="A216" s="35"/>
      <c r="B216" s="63"/>
      <c r="C216" s="64"/>
      <c r="D216" s="64"/>
      <c r="E216" s="64"/>
      <c r="F216" s="64"/>
      <c r="G216" s="64"/>
      <c r="H216" s="64"/>
      <c r="I216" s="64"/>
      <c r="J216" s="64"/>
      <c r="K216" s="64"/>
      <c r="L216" s="41"/>
      <c r="M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</row>
  </sheetData>
  <sheetProtection sheet="1" autoFilter="0" formatColumns="0" formatRows="0" objects="1" scenarios="1" spinCount="100000" saltValue="8doX+3jutfstHzkJWJ71sZtaofroqQHpHhKZWZgHFpeplV7klX3y/5noGVjP8r5pwGVWsVDWJdqbzxz68P1iKQ==" hashValue="NLvlf80XRE/6XnVF+agswD6psa9RY3VsvJdPs1WEIUPXUPCBetSpKvD5m16G/2dFTE8RQMBdOMl5F7LLO0elXQ==" algorithmName="SHA-512" password="CC35"/>
  <autoFilter ref="C135:K215"/>
  <mergeCells count="14">
    <mergeCell ref="E7:H7"/>
    <mergeCell ref="E9:H9"/>
    <mergeCell ref="E18:H18"/>
    <mergeCell ref="E27:H27"/>
    <mergeCell ref="E85:H85"/>
    <mergeCell ref="E87:H87"/>
    <mergeCell ref="D110:F110"/>
    <mergeCell ref="D111:F111"/>
    <mergeCell ref="D112:F112"/>
    <mergeCell ref="D113:F113"/>
    <mergeCell ref="D114:F114"/>
    <mergeCell ref="E126:H126"/>
    <mergeCell ref="E128:H12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91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85</v>
      </c>
    </row>
    <row r="4" s="1" customFormat="1" ht="24.96" customHeight="1">
      <c r="B4" s="17"/>
      <c r="D4" s="135" t="s">
        <v>92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26.25" customHeight="1">
      <c r="B7" s="17"/>
      <c r="E7" s="138" t="str">
        <f>'Rekapitulace stavby'!K6</f>
        <v>Stavební úpravy a změna užívání části objektu - Základní škola, ul. Školní 556/1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1147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18. 12. 2023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31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34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41"/>
      <c r="C30" s="35"/>
      <c r="D30" s="140" t="s">
        <v>95</v>
      </c>
      <c r="E30" s="35"/>
      <c r="F30" s="35"/>
      <c r="G30" s="35"/>
      <c r="H30" s="35"/>
      <c r="I30" s="35"/>
      <c r="J30" s="147">
        <f>J96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41"/>
      <c r="C31" s="35"/>
      <c r="D31" s="148" t="s">
        <v>96</v>
      </c>
      <c r="E31" s="35"/>
      <c r="F31" s="35"/>
      <c r="G31" s="35"/>
      <c r="H31" s="35"/>
      <c r="I31" s="35"/>
      <c r="J31" s="147">
        <f>J104</f>
        <v>0</v>
      </c>
      <c r="K31" s="3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49" t="s">
        <v>35</v>
      </c>
      <c r="E32" s="35"/>
      <c r="F32" s="35"/>
      <c r="G32" s="35"/>
      <c r="H32" s="35"/>
      <c r="I32" s="35"/>
      <c r="J32" s="150">
        <f>ROUND(J30 + J31,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46"/>
      <c r="E33" s="146"/>
      <c r="F33" s="146"/>
      <c r="G33" s="146"/>
      <c r="H33" s="146"/>
      <c r="I33" s="146"/>
      <c r="J33" s="146"/>
      <c r="K33" s="146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51" t="s">
        <v>37</v>
      </c>
      <c r="G34" s="35"/>
      <c r="H34" s="35"/>
      <c r="I34" s="151" t="s">
        <v>36</v>
      </c>
      <c r="J34" s="151" t="s">
        <v>38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52" t="s">
        <v>39</v>
      </c>
      <c r="E35" s="137" t="s">
        <v>40</v>
      </c>
      <c r="F35" s="153">
        <f>ROUND((SUM(BE104:BE111) + SUM(BE131:BE142)),  2)</f>
        <v>0</v>
      </c>
      <c r="G35" s="35"/>
      <c r="H35" s="35"/>
      <c r="I35" s="154">
        <v>0.20999999999999999</v>
      </c>
      <c r="J35" s="153">
        <f>ROUND(((SUM(BE104:BE111) + SUM(BE131:BE142))*I35),  2)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37" t="s">
        <v>41</v>
      </c>
      <c r="F36" s="153">
        <f>ROUND((SUM(BF104:BF111) + SUM(BF131:BF142)),  2)</f>
        <v>0</v>
      </c>
      <c r="G36" s="35"/>
      <c r="H36" s="35"/>
      <c r="I36" s="154">
        <v>0.14999999999999999</v>
      </c>
      <c r="J36" s="153">
        <f>ROUND(((SUM(BF104:BF111) + SUM(BF131:BF142))*I36),  2)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42</v>
      </c>
      <c r="F37" s="153">
        <f>ROUND((SUM(BG104:BG111) + SUM(BG131:BG142)),  2)</f>
        <v>0</v>
      </c>
      <c r="G37" s="35"/>
      <c r="H37" s="35"/>
      <c r="I37" s="154">
        <v>0.20999999999999999</v>
      </c>
      <c r="J37" s="153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37" t="s">
        <v>43</v>
      </c>
      <c r="F38" s="153">
        <f>ROUND((SUM(BH104:BH111) + SUM(BH131:BH142)),  2)</f>
        <v>0</v>
      </c>
      <c r="G38" s="35"/>
      <c r="H38" s="35"/>
      <c r="I38" s="154">
        <v>0.14999999999999999</v>
      </c>
      <c r="J38" s="153">
        <f>0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37" t="s">
        <v>44</v>
      </c>
      <c r="F39" s="153">
        <f>ROUND((SUM(BI104:BI111) + SUM(BI131:BI142)),  2)</f>
        <v>0</v>
      </c>
      <c r="G39" s="35"/>
      <c r="H39" s="35"/>
      <c r="I39" s="154">
        <v>0</v>
      </c>
      <c r="J39" s="153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55"/>
      <c r="D41" s="156" t="s">
        <v>45</v>
      </c>
      <c r="E41" s="157"/>
      <c r="F41" s="157"/>
      <c r="G41" s="158" t="s">
        <v>46</v>
      </c>
      <c r="H41" s="159" t="s">
        <v>47</v>
      </c>
      <c r="I41" s="157"/>
      <c r="J41" s="160">
        <f>SUM(J32:J39)</f>
        <v>0</v>
      </c>
      <c r="K41" s="161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73" t="str">
        <f>E7</f>
        <v>Stavební úpravy a změna užívání části objektu - Základní škola, ul. Školní 556/1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03 - VRN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p. . st. 1597, k.ú. Poděbrady [723495]</v>
      </c>
      <c r="G89" s="37"/>
      <c r="H89" s="37"/>
      <c r="I89" s="29" t="s">
        <v>22</v>
      </c>
      <c r="J89" s="76" t="str">
        <f>IF(J12="","",J12)</f>
        <v>18. 12. 2023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Základní škola T. G. Masaryka Poděbrady</v>
      </c>
      <c r="G91" s="37"/>
      <c r="H91" s="37"/>
      <c r="I91" s="29" t="s">
        <v>30</v>
      </c>
      <c r="J91" s="33" t="str">
        <f>E21</f>
        <v>KFJ project s.r.o.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KFJ project s.r.o.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4" t="s">
        <v>98</v>
      </c>
      <c r="D94" s="175"/>
      <c r="E94" s="175"/>
      <c r="F94" s="175"/>
      <c r="G94" s="175"/>
      <c r="H94" s="175"/>
      <c r="I94" s="175"/>
      <c r="J94" s="176" t="s">
        <v>99</v>
      </c>
      <c r="K94" s="175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7" t="s">
        <v>100</v>
      </c>
      <c r="D96" s="37"/>
      <c r="E96" s="37"/>
      <c r="F96" s="37"/>
      <c r="G96" s="37"/>
      <c r="H96" s="37"/>
      <c r="I96" s="37"/>
      <c r="J96" s="107">
        <f>J131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101</v>
      </c>
    </row>
    <row r="97" s="9" customFormat="1" ht="24.96" customHeight="1">
      <c r="A97" s="9"/>
      <c r="B97" s="178"/>
      <c r="C97" s="179"/>
      <c r="D97" s="180" t="s">
        <v>1148</v>
      </c>
      <c r="E97" s="181"/>
      <c r="F97" s="181"/>
      <c r="G97" s="181"/>
      <c r="H97" s="181"/>
      <c r="I97" s="181"/>
      <c r="J97" s="182">
        <f>J132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1149</v>
      </c>
      <c r="E98" s="187"/>
      <c r="F98" s="187"/>
      <c r="G98" s="187"/>
      <c r="H98" s="187"/>
      <c r="I98" s="187"/>
      <c r="J98" s="188">
        <f>J133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1150</v>
      </c>
      <c r="E99" s="187"/>
      <c r="F99" s="187"/>
      <c r="G99" s="187"/>
      <c r="H99" s="187"/>
      <c r="I99" s="187"/>
      <c r="J99" s="188">
        <f>J137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1151</v>
      </c>
      <c r="E100" s="187"/>
      <c r="F100" s="187"/>
      <c r="G100" s="187"/>
      <c r="H100" s="187"/>
      <c r="I100" s="187"/>
      <c r="J100" s="188">
        <f>J139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1152</v>
      </c>
      <c r="E101" s="187"/>
      <c r="F101" s="187"/>
      <c r="G101" s="187"/>
      <c r="H101" s="187"/>
      <c r="I101" s="187"/>
      <c r="J101" s="188">
        <f>J141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6.96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29.28" customHeight="1">
      <c r="A104" s="35"/>
      <c r="B104" s="36"/>
      <c r="C104" s="177" t="s">
        <v>128</v>
      </c>
      <c r="D104" s="37"/>
      <c r="E104" s="37"/>
      <c r="F104" s="37"/>
      <c r="G104" s="37"/>
      <c r="H104" s="37"/>
      <c r="I104" s="37"/>
      <c r="J104" s="190">
        <f>ROUND(J105 + J106 + J107 + J108 + J109 + J110,2)</f>
        <v>0</v>
      </c>
      <c r="K104" s="37"/>
      <c r="L104" s="60"/>
      <c r="N104" s="191" t="s">
        <v>39</v>
      </c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18" customHeight="1">
      <c r="A105" s="35"/>
      <c r="B105" s="36"/>
      <c r="C105" s="37"/>
      <c r="D105" s="192" t="s">
        <v>129</v>
      </c>
      <c r="E105" s="193"/>
      <c r="F105" s="193"/>
      <c r="G105" s="37"/>
      <c r="H105" s="37"/>
      <c r="I105" s="37"/>
      <c r="J105" s="194">
        <v>0</v>
      </c>
      <c r="K105" s="37"/>
      <c r="L105" s="195"/>
      <c r="M105" s="196"/>
      <c r="N105" s="197" t="s">
        <v>40</v>
      </c>
      <c r="O105" s="196"/>
      <c r="P105" s="196"/>
      <c r="Q105" s="196"/>
      <c r="R105" s="196"/>
      <c r="S105" s="198"/>
      <c r="T105" s="198"/>
      <c r="U105" s="198"/>
      <c r="V105" s="198"/>
      <c r="W105" s="198"/>
      <c r="X105" s="198"/>
      <c r="Y105" s="198"/>
      <c r="Z105" s="198"/>
      <c r="AA105" s="198"/>
      <c r="AB105" s="198"/>
      <c r="AC105" s="198"/>
      <c r="AD105" s="198"/>
      <c r="AE105" s="198"/>
      <c r="AF105" s="196"/>
      <c r="AG105" s="196"/>
      <c r="AH105" s="196"/>
      <c r="AI105" s="196"/>
      <c r="AJ105" s="196"/>
      <c r="AK105" s="196"/>
      <c r="AL105" s="196"/>
      <c r="AM105" s="196"/>
      <c r="AN105" s="196"/>
      <c r="AO105" s="196"/>
      <c r="AP105" s="196"/>
      <c r="AQ105" s="196"/>
      <c r="AR105" s="196"/>
      <c r="AS105" s="196"/>
      <c r="AT105" s="196"/>
      <c r="AU105" s="196"/>
      <c r="AV105" s="196"/>
      <c r="AW105" s="196"/>
      <c r="AX105" s="196"/>
      <c r="AY105" s="199" t="s">
        <v>90</v>
      </c>
      <c r="AZ105" s="196"/>
      <c r="BA105" s="196"/>
      <c r="BB105" s="196"/>
      <c r="BC105" s="196"/>
      <c r="BD105" s="196"/>
      <c r="BE105" s="200">
        <f>IF(N105="základní",J105,0)</f>
        <v>0</v>
      </c>
      <c r="BF105" s="200">
        <f>IF(N105="snížená",J105,0)</f>
        <v>0</v>
      </c>
      <c r="BG105" s="200">
        <f>IF(N105="zákl. přenesená",J105,0)</f>
        <v>0</v>
      </c>
      <c r="BH105" s="200">
        <f>IF(N105="sníž. přenesená",J105,0)</f>
        <v>0</v>
      </c>
      <c r="BI105" s="200">
        <f>IF(N105="nulová",J105,0)</f>
        <v>0</v>
      </c>
      <c r="BJ105" s="199" t="s">
        <v>83</v>
      </c>
      <c r="BK105" s="196"/>
      <c r="BL105" s="196"/>
      <c r="BM105" s="196"/>
    </row>
    <row r="106" s="2" customFormat="1" ht="18" customHeight="1">
      <c r="A106" s="35"/>
      <c r="B106" s="36"/>
      <c r="C106" s="37"/>
      <c r="D106" s="192" t="s">
        <v>130</v>
      </c>
      <c r="E106" s="193"/>
      <c r="F106" s="193"/>
      <c r="G106" s="37"/>
      <c r="H106" s="37"/>
      <c r="I106" s="37"/>
      <c r="J106" s="194">
        <v>0</v>
      </c>
      <c r="K106" s="37"/>
      <c r="L106" s="195"/>
      <c r="M106" s="196"/>
      <c r="N106" s="197" t="s">
        <v>40</v>
      </c>
      <c r="O106" s="196"/>
      <c r="P106" s="196"/>
      <c r="Q106" s="196"/>
      <c r="R106" s="196"/>
      <c r="S106" s="198"/>
      <c r="T106" s="198"/>
      <c r="U106" s="198"/>
      <c r="V106" s="198"/>
      <c r="W106" s="198"/>
      <c r="X106" s="198"/>
      <c r="Y106" s="198"/>
      <c r="Z106" s="198"/>
      <c r="AA106" s="198"/>
      <c r="AB106" s="198"/>
      <c r="AC106" s="198"/>
      <c r="AD106" s="198"/>
      <c r="AE106" s="198"/>
      <c r="AF106" s="196"/>
      <c r="AG106" s="196"/>
      <c r="AH106" s="196"/>
      <c r="AI106" s="196"/>
      <c r="AJ106" s="196"/>
      <c r="AK106" s="196"/>
      <c r="AL106" s="196"/>
      <c r="AM106" s="196"/>
      <c r="AN106" s="196"/>
      <c r="AO106" s="196"/>
      <c r="AP106" s="196"/>
      <c r="AQ106" s="196"/>
      <c r="AR106" s="196"/>
      <c r="AS106" s="196"/>
      <c r="AT106" s="196"/>
      <c r="AU106" s="196"/>
      <c r="AV106" s="196"/>
      <c r="AW106" s="196"/>
      <c r="AX106" s="196"/>
      <c r="AY106" s="199" t="s">
        <v>90</v>
      </c>
      <c r="AZ106" s="196"/>
      <c r="BA106" s="196"/>
      <c r="BB106" s="196"/>
      <c r="BC106" s="196"/>
      <c r="BD106" s="196"/>
      <c r="BE106" s="200">
        <f>IF(N106="základní",J106,0)</f>
        <v>0</v>
      </c>
      <c r="BF106" s="200">
        <f>IF(N106="snížená",J106,0)</f>
        <v>0</v>
      </c>
      <c r="BG106" s="200">
        <f>IF(N106="zákl. přenesená",J106,0)</f>
        <v>0</v>
      </c>
      <c r="BH106" s="200">
        <f>IF(N106="sníž. přenesená",J106,0)</f>
        <v>0</v>
      </c>
      <c r="BI106" s="200">
        <f>IF(N106="nulová",J106,0)</f>
        <v>0</v>
      </c>
      <c r="BJ106" s="199" t="s">
        <v>83</v>
      </c>
      <c r="BK106" s="196"/>
      <c r="BL106" s="196"/>
      <c r="BM106" s="196"/>
    </row>
    <row r="107" s="2" customFormat="1" ht="18" customHeight="1">
      <c r="A107" s="35"/>
      <c r="B107" s="36"/>
      <c r="C107" s="37"/>
      <c r="D107" s="192" t="s">
        <v>131</v>
      </c>
      <c r="E107" s="193"/>
      <c r="F107" s="193"/>
      <c r="G107" s="37"/>
      <c r="H107" s="37"/>
      <c r="I107" s="37"/>
      <c r="J107" s="194">
        <v>0</v>
      </c>
      <c r="K107" s="37"/>
      <c r="L107" s="195"/>
      <c r="M107" s="196"/>
      <c r="N107" s="197" t="s">
        <v>40</v>
      </c>
      <c r="O107" s="196"/>
      <c r="P107" s="196"/>
      <c r="Q107" s="196"/>
      <c r="R107" s="196"/>
      <c r="S107" s="198"/>
      <c r="T107" s="198"/>
      <c r="U107" s="198"/>
      <c r="V107" s="198"/>
      <c r="W107" s="198"/>
      <c r="X107" s="198"/>
      <c r="Y107" s="198"/>
      <c r="Z107" s="198"/>
      <c r="AA107" s="198"/>
      <c r="AB107" s="198"/>
      <c r="AC107" s="198"/>
      <c r="AD107" s="198"/>
      <c r="AE107" s="198"/>
      <c r="AF107" s="196"/>
      <c r="AG107" s="196"/>
      <c r="AH107" s="196"/>
      <c r="AI107" s="196"/>
      <c r="AJ107" s="196"/>
      <c r="AK107" s="196"/>
      <c r="AL107" s="196"/>
      <c r="AM107" s="196"/>
      <c r="AN107" s="196"/>
      <c r="AO107" s="196"/>
      <c r="AP107" s="196"/>
      <c r="AQ107" s="196"/>
      <c r="AR107" s="196"/>
      <c r="AS107" s="196"/>
      <c r="AT107" s="196"/>
      <c r="AU107" s="196"/>
      <c r="AV107" s="196"/>
      <c r="AW107" s="196"/>
      <c r="AX107" s="196"/>
      <c r="AY107" s="199" t="s">
        <v>90</v>
      </c>
      <c r="AZ107" s="196"/>
      <c r="BA107" s="196"/>
      <c r="BB107" s="196"/>
      <c r="BC107" s="196"/>
      <c r="BD107" s="196"/>
      <c r="BE107" s="200">
        <f>IF(N107="základní",J107,0)</f>
        <v>0</v>
      </c>
      <c r="BF107" s="200">
        <f>IF(N107="snížená",J107,0)</f>
        <v>0</v>
      </c>
      <c r="BG107" s="200">
        <f>IF(N107="zákl. přenesená",J107,0)</f>
        <v>0</v>
      </c>
      <c r="BH107" s="200">
        <f>IF(N107="sníž. přenesená",J107,0)</f>
        <v>0</v>
      </c>
      <c r="BI107" s="200">
        <f>IF(N107="nulová",J107,0)</f>
        <v>0</v>
      </c>
      <c r="BJ107" s="199" t="s">
        <v>83</v>
      </c>
      <c r="BK107" s="196"/>
      <c r="BL107" s="196"/>
      <c r="BM107" s="196"/>
    </row>
    <row r="108" s="2" customFormat="1" ht="18" customHeight="1">
      <c r="A108" s="35"/>
      <c r="B108" s="36"/>
      <c r="C108" s="37"/>
      <c r="D108" s="192" t="s">
        <v>132</v>
      </c>
      <c r="E108" s="193"/>
      <c r="F108" s="193"/>
      <c r="G108" s="37"/>
      <c r="H108" s="37"/>
      <c r="I108" s="37"/>
      <c r="J108" s="194">
        <v>0</v>
      </c>
      <c r="K108" s="37"/>
      <c r="L108" s="195"/>
      <c r="M108" s="196"/>
      <c r="N108" s="197" t="s">
        <v>40</v>
      </c>
      <c r="O108" s="196"/>
      <c r="P108" s="196"/>
      <c r="Q108" s="196"/>
      <c r="R108" s="196"/>
      <c r="S108" s="198"/>
      <c r="T108" s="198"/>
      <c r="U108" s="198"/>
      <c r="V108" s="198"/>
      <c r="W108" s="198"/>
      <c r="X108" s="198"/>
      <c r="Y108" s="198"/>
      <c r="Z108" s="198"/>
      <c r="AA108" s="198"/>
      <c r="AB108" s="198"/>
      <c r="AC108" s="198"/>
      <c r="AD108" s="198"/>
      <c r="AE108" s="198"/>
      <c r="AF108" s="196"/>
      <c r="AG108" s="196"/>
      <c r="AH108" s="196"/>
      <c r="AI108" s="196"/>
      <c r="AJ108" s="196"/>
      <c r="AK108" s="196"/>
      <c r="AL108" s="196"/>
      <c r="AM108" s="196"/>
      <c r="AN108" s="196"/>
      <c r="AO108" s="196"/>
      <c r="AP108" s="196"/>
      <c r="AQ108" s="196"/>
      <c r="AR108" s="196"/>
      <c r="AS108" s="196"/>
      <c r="AT108" s="196"/>
      <c r="AU108" s="196"/>
      <c r="AV108" s="196"/>
      <c r="AW108" s="196"/>
      <c r="AX108" s="196"/>
      <c r="AY108" s="199" t="s">
        <v>90</v>
      </c>
      <c r="AZ108" s="196"/>
      <c r="BA108" s="196"/>
      <c r="BB108" s="196"/>
      <c r="BC108" s="196"/>
      <c r="BD108" s="196"/>
      <c r="BE108" s="200">
        <f>IF(N108="základní",J108,0)</f>
        <v>0</v>
      </c>
      <c r="BF108" s="200">
        <f>IF(N108="snížená",J108,0)</f>
        <v>0</v>
      </c>
      <c r="BG108" s="200">
        <f>IF(N108="zákl. přenesená",J108,0)</f>
        <v>0</v>
      </c>
      <c r="BH108" s="200">
        <f>IF(N108="sníž. přenesená",J108,0)</f>
        <v>0</v>
      </c>
      <c r="BI108" s="200">
        <f>IF(N108="nulová",J108,0)</f>
        <v>0</v>
      </c>
      <c r="BJ108" s="199" t="s">
        <v>83</v>
      </c>
      <c r="BK108" s="196"/>
      <c r="BL108" s="196"/>
      <c r="BM108" s="196"/>
    </row>
    <row r="109" s="2" customFormat="1" ht="18" customHeight="1">
      <c r="A109" s="35"/>
      <c r="B109" s="36"/>
      <c r="C109" s="37"/>
      <c r="D109" s="192" t="s">
        <v>133</v>
      </c>
      <c r="E109" s="193"/>
      <c r="F109" s="193"/>
      <c r="G109" s="37"/>
      <c r="H109" s="37"/>
      <c r="I109" s="37"/>
      <c r="J109" s="194">
        <v>0</v>
      </c>
      <c r="K109" s="37"/>
      <c r="L109" s="195"/>
      <c r="M109" s="196"/>
      <c r="N109" s="197" t="s">
        <v>40</v>
      </c>
      <c r="O109" s="196"/>
      <c r="P109" s="196"/>
      <c r="Q109" s="196"/>
      <c r="R109" s="196"/>
      <c r="S109" s="198"/>
      <c r="T109" s="198"/>
      <c r="U109" s="198"/>
      <c r="V109" s="198"/>
      <c r="W109" s="198"/>
      <c r="X109" s="198"/>
      <c r="Y109" s="198"/>
      <c r="Z109" s="198"/>
      <c r="AA109" s="198"/>
      <c r="AB109" s="198"/>
      <c r="AC109" s="198"/>
      <c r="AD109" s="198"/>
      <c r="AE109" s="198"/>
      <c r="AF109" s="196"/>
      <c r="AG109" s="196"/>
      <c r="AH109" s="196"/>
      <c r="AI109" s="196"/>
      <c r="AJ109" s="196"/>
      <c r="AK109" s="196"/>
      <c r="AL109" s="196"/>
      <c r="AM109" s="196"/>
      <c r="AN109" s="196"/>
      <c r="AO109" s="196"/>
      <c r="AP109" s="196"/>
      <c r="AQ109" s="196"/>
      <c r="AR109" s="196"/>
      <c r="AS109" s="196"/>
      <c r="AT109" s="196"/>
      <c r="AU109" s="196"/>
      <c r="AV109" s="196"/>
      <c r="AW109" s="196"/>
      <c r="AX109" s="196"/>
      <c r="AY109" s="199" t="s">
        <v>90</v>
      </c>
      <c r="AZ109" s="196"/>
      <c r="BA109" s="196"/>
      <c r="BB109" s="196"/>
      <c r="BC109" s="196"/>
      <c r="BD109" s="196"/>
      <c r="BE109" s="200">
        <f>IF(N109="základní",J109,0)</f>
        <v>0</v>
      </c>
      <c r="BF109" s="200">
        <f>IF(N109="snížená",J109,0)</f>
        <v>0</v>
      </c>
      <c r="BG109" s="200">
        <f>IF(N109="zákl. přenesená",J109,0)</f>
        <v>0</v>
      </c>
      <c r="BH109" s="200">
        <f>IF(N109="sníž. přenesená",J109,0)</f>
        <v>0</v>
      </c>
      <c r="BI109" s="200">
        <f>IF(N109="nulová",J109,0)</f>
        <v>0</v>
      </c>
      <c r="BJ109" s="199" t="s">
        <v>83</v>
      </c>
      <c r="BK109" s="196"/>
      <c r="BL109" s="196"/>
      <c r="BM109" s="196"/>
    </row>
    <row r="110" s="2" customFormat="1" ht="18" customHeight="1">
      <c r="A110" s="35"/>
      <c r="B110" s="36"/>
      <c r="C110" s="37"/>
      <c r="D110" s="193" t="s">
        <v>134</v>
      </c>
      <c r="E110" s="37"/>
      <c r="F110" s="37"/>
      <c r="G110" s="37"/>
      <c r="H110" s="37"/>
      <c r="I110" s="37"/>
      <c r="J110" s="194">
        <f>ROUND(J30*T110,2)</f>
        <v>0</v>
      </c>
      <c r="K110" s="37"/>
      <c r="L110" s="195"/>
      <c r="M110" s="196"/>
      <c r="N110" s="197" t="s">
        <v>40</v>
      </c>
      <c r="O110" s="196"/>
      <c r="P110" s="196"/>
      <c r="Q110" s="196"/>
      <c r="R110" s="196"/>
      <c r="S110" s="198"/>
      <c r="T110" s="198"/>
      <c r="U110" s="198"/>
      <c r="V110" s="198"/>
      <c r="W110" s="198"/>
      <c r="X110" s="198"/>
      <c r="Y110" s="198"/>
      <c r="Z110" s="198"/>
      <c r="AA110" s="198"/>
      <c r="AB110" s="198"/>
      <c r="AC110" s="198"/>
      <c r="AD110" s="198"/>
      <c r="AE110" s="198"/>
      <c r="AF110" s="196"/>
      <c r="AG110" s="196"/>
      <c r="AH110" s="196"/>
      <c r="AI110" s="196"/>
      <c r="AJ110" s="196"/>
      <c r="AK110" s="196"/>
      <c r="AL110" s="196"/>
      <c r="AM110" s="196"/>
      <c r="AN110" s="196"/>
      <c r="AO110" s="196"/>
      <c r="AP110" s="196"/>
      <c r="AQ110" s="196"/>
      <c r="AR110" s="196"/>
      <c r="AS110" s="196"/>
      <c r="AT110" s="196"/>
      <c r="AU110" s="196"/>
      <c r="AV110" s="196"/>
      <c r="AW110" s="196"/>
      <c r="AX110" s="196"/>
      <c r="AY110" s="199" t="s">
        <v>135</v>
      </c>
      <c r="AZ110" s="196"/>
      <c r="BA110" s="196"/>
      <c r="BB110" s="196"/>
      <c r="BC110" s="196"/>
      <c r="BD110" s="196"/>
      <c r="BE110" s="200">
        <f>IF(N110="základní",J110,0)</f>
        <v>0</v>
      </c>
      <c r="BF110" s="200">
        <f>IF(N110="snížená",J110,0)</f>
        <v>0</v>
      </c>
      <c r="BG110" s="200">
        <f>IF(N110="zákl. přenesená",J110,0)</f>
        <v>0</v>
      </c>
      <c r="BH110" s="200">
        <f>IF(N110="sníž. přenesená",J110,0)</f>
        <v>0</v>
      </c>
      <c r="BI110" s="200">
        <f>IF(N110="nulová",J110,0)</f>
        <v>0</v>
      </c>
      <c r="BJ110" s="199" t="s">
        <v>83</v>
      </c>
      <c r="BK110" s="196"/>
      <c r="BL110" s="196"/>
      <c r="BM110" s="196"/>
    </row>
    <row r="111" s="2" customForma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9.28" customHeight="1">
      <c r="A112" s="35"/>
      <c r="B112" s="36"/>
      <c r="C112" s="201" t="s">
        <v>136</v>
      </c>
      <c r="D112" s="175"/>
      <c r="E112" s="175"/>
      <c r="F112" s="175"/>
      <c r="G112" s="175"/>
      <c r="H112" s="175"/>
      <c r="I112" s="175"/>
      <c r="J112" s="202">
        <f>ROUND(J96+J104,2)</f>
        <v>0</v>
      </c>
      <c r="K112" s="175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7" s="2" customFormat="1" ht="6.96" customHeight="1">
      <c r="A117" s="35"/>
      <c r="B117" s="65"/>
      <c r="C117" s="66"/>
      <c r="D117" s="66"/>
      <c r="E117" s="66"/>
      <c r="F117" s="66"/>
      <c r="G117" s="66"/>
      <c r="H117" s="66"/>
      <c r="I117" s="66"/>
      <c r="J117" s="66"/>
      <c r="K117" s="66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24.96" customHeight="1">
      <c r="A118" s="35"/>
      <c r="B118" s="36"/>
      <c r="C118" s="20" t="s">
        <v>137</v>
      </c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16</v>
      </c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26.25" customHeight="1">
      <c r="A121" s="35"/>
      <c r="B121" s="36"/>
      <c r="C121" s="37"/>
      <c r="D121" s="37"/>
      <c r="E121" s="173" t="str">
        <f>E7</f>
        <v>Stavební úpravy a změna užívání části objektu - Základní škola, ul. Školní 556/1</v>
      </c>
      <c r="F121" s="29"/>
      <c r="G121" s="29"/>
      <c r="H121" s="29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93</v>
      </c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6.5" customHeight="1">
      <c r="A123" s="35"/>
      <c r="B123" s="36"/>
      <c r="C123" s="37"/>
      <c r="D123" s="37"/>
      <c r="E123" s="73" t="str">
        <f>E9</f>
        <v>03 - VRN</v>
      </c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2" customHeight="1">
      <c r="A125" s="35"/>
      <c r="B125" s="36"/>
      <c r="C125" s="29" t="s">
        <v>20</v>
      </c>
      <c r="D125" s="37"/>
      <c r="E125" s="37"/>
      <c r="F125" s="24" t="str">
        <f>F12</f>
        <v>p. . st. 1597, k.ú. Poděbrady [723495]</v>
      </c>
      <c r="G125" s="37"/>
      <c r="H125" s="37"/>
      <c r="I125" s="29" t="s">
        <v>22</v>
      </c>
      <c r="J125" s="76" t="str">
        <f>IF(J12="","",J12)</f>
        <v>18. 12. 2023</v>
      </c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6.96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24</v>
      </c>
      <c r="D127" s="37"/>
      <c r="E127" s="37"/>
      <c r="F127" s="24" t="str">
        <f>E15</f>
        <v>Základní škola T. G. Masaryka Poděbrady</v>
      </c>
      <c r="G127" s="37"/>
      <c r="H127" s="37"/>
      <c r="I127" s="29" t="s">
        <v>30</v>
      </c>
      <c r="J127" s="33" t="str">
        <f>E21</f>
        <v>KFJ project s.r.o.</v>
      </c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5.15" customHeight="1">
      <c r="A128" s="35"/>
      <c r="B128" s="36"/>
      <c r="C128" s="29" t="s">
        <v>28</v>
      </c>
      <c r="D128" s="37"/>
      <c r="E128" s="37"/>
      <c r="F128" s="24" t="str">
        <f>IF(E18="","",E18)</f>
        <v>Vyplň údaj</v>
      </c>
      <c r="G128" s="37"/>
      <c r="H128" s="37"/>
      <c r="I128" s="29" t="s">
        <v>33</v>
      </c>
      <c r="J128" s="33" t="str">
        <f>E24</f>
        <v>KFJ project s.r.o.</v>
      </c>
      <c r="K128" s="37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0.32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60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11" customFormat="1" ht="29.28" customHeight="1">
      <c r="A130" s="203"/>
      <c r="B130" s="204"/>
      <c r="C130" s="205" t="s">
        <v>138</v>
      </c>
      <c r="D130" s="206" t="s">
        <v>60</v>
      </c>
      <c r="E130" s="206" t="s">
        <v>56</v>
      </c>
      <c r="F130" s="206" t="s">
        <v>57</v>
      </c>
      <c r="G130" s="206" t="s">
        <v>139</v>
      </c>
      <c r="H130" s="206" t="s">
        <v>140</v>
      </c>
      <c r="I130" s="206" t="s">
        <v>141</v>
      </c>
      <c r="J130" s="207" t="s">
        <v>99</v>
      </c>
      <c r="K130" s="208" t="s">
        <v>142</v>
      </c>
      <c r="L130" s="209"/>
      <c r="M130" s="97" t="s">
        <v>1</v>
      </c>
      <c r="N130" s="98" t="s">
        <v>39</v>
      </c>
      <c r="O130" s="98" t="s">
        <v>143</v>
      </c>
      <c r="P130" s="98" t="s">
        <v>144</v>
      </c>
      <c r="Q130" s="98" t="s">
        <v>145</v>
      </c>
      <c r="R130" s="98" t="s">
        <v>146</v>
      </c>
      <c r="S130" s="98" t="s">
        <v>147</v>
      </c>
      <c r="T130" s="99" t="s">
        <v>148</v>
      </c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</row>
    <row r="131" s="2" customFormat="1" ht="22.8" customHeight="1">
      <c r="A131" s="35"/>
      <c r="B131" s="36"/>
      <c r="C131" s="104" t="s">
        <v>149</v>
      </c>
      <c r="D131" s="37"/>
      <c r="E131" s="37"/>
      <c r="F131" s="37"/>
      <c r="G131" s="37"/>
      <c r="H131" s="37"/>
      <c r="I131" s="37"/>
      <c r="J131" s="210">
        <f>BK131</f>
        <v>0</v>
      </c>
      <c r="K131" s="37"/>
      <c r="L131" s="41"/>
      <c r="M131" s="100"/>
      <c r="N131" s="211"/>
      <c r="O131" s="101"/>
      <c r="P131" s="212">
        <f>P132</f>
        <v>0</v>
      </c>
      <c r="Q131" s="101"/>
      <c r="R131" s="212">
        <f>R132</f>
        <v>0</v>
      </c>
      <c r="S131" s="101"/>
      <c r="T131" s="213">
        <f>T132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74</v>
      </c>
      <c r="AU131" s="14" t="s">
        <v>101</v>
      </c>
      <c r="BK131" s="214">
        <f>BK132</f>
        <v>0</v>
      </c>
    </row>
    <row r="132" s="12" customFormat="1" ht="25.92" customHeight="1">
      <c r="A132" s="12"/>
      <c r="B132" s="215"/>
      <c r="C132" s="216"/>
      <c r="D132" s="217" t="s">
        <v>74</v>
      </c>
      <c r="E132" s="218" t="s">
        <v>90</v>
      </c>
      <c r="F132" s="218" t="s">
        <v>1153</v>
      </c>
      <c r="G132" s="216"/>
      <c r="H132" s="216"/>
      <c r="I132" s="219"/>
      <c r="J132" s="220">
        <f>BK132</f>
        <v>0</v>
      </c>
      <c r="K132" s="216"/>
      <c r="L132" s="221"/>
      <c r="M132" s="222"/>
      <c r="N132" s="223"/>
      <c r="O132" s="223"/>
      <c r="P132" s="224">
        <f>P133+P137+P139+P141</f>
        <v>0</v>
      </c>
      <c r="Q132" s="223"/>
      <c r="R132" s="224">
        <f>R133+R137+R139+R141</f>
        <v>0</v>
      </c>
      <c r="S132" s="223"/>
      <c r="T132" s="225">
        <f>T133+T137+T139+T141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6" t="s">
        <v>175</v>
      </c>
      <c r="AT132" s="227" t="s">
        <v>74</v>
      </c>
      <c r="AU132" s="227" t="s">
        <v>75</v>
      </c>
      <c r="AY132" s="226" t="s">
        <v>152</v>
      </c>
      <c r="BK132" s="228">
        <f>BK133+BK137+BK139+BK141</f>
        <v>0</v>
      </c>
    </row>
    <row r="133" s="12" customFormat="1" ht="22.8" customHeight="1">
      <c r="A133" s="12"/>
      <c r="B133" s="215"/>
      <c r="C133" s="216"/>
      <c r="D133" s="217" t="s">
        <v>74</v>
      </c>
      <c r="E133" s="229" t="s">
        <v>1154</v>
      </c>
      <c r="F133" s="229" t="s">
        <v>1155</v>
      </c>
      <c r="G133" s="216"/>
      <c r="H133" s="216"/>
      <c r="I133" s="219"/>
      <c r="J133" s="230">
        <f>BK133</f>
        <v>0</v>
      </c>
      <c r="K133" s="216"/>
      <c r="L133" s="221"/>
      <c r="M133" s="222"/>
      <c r="N133" s="223"/>
      <c r="O133" s="223"/>
      <c r="P133" s="224">
        <f>SUM(P134:P136)</f>
        <v>0</v>
      </c>
      <c r="Q133" s="223"/>
      <c r="R133" s="224">
        <f>SUM(R134:R136)</f>
        <v>0</v>
      </c>
      <c r="S133" s="223"/>
      <c r="T133" s="225">
        <f>SUM(T134:T136)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6" t="s">
        <v>175</v>
      </c>
      <c r="AT133" s="227" t="s">
        <v>74</v>
      </c>
      <c r="AU133" s="227" t="s">
        <v>83</v>
      </c>
      <c r="AY133" s="226" t="s">
        <v>152</v>
      </c>
      <c r="BK133" s="228">
        <f>SUM(BK134:BK136)</f>
        <v>0</v>
      </c>
    </row>
    <row r="134" s="2" customFormat="1" ht="24.15" customHeight="1">
      <c r="A134" s="35"/>
      <c r="B134" s="36"/>
      <c r="C134" s="231" t="s">
        <v>83</v>
      </c>
      <c r="D134" s="231" t="s">
        <v>154</v>
      </c>
      <c r="E134" s="232" t="s">
        <v>1156</v>
      </c>
      <c r="F134" s="233" t="s">
        <v>1157</v>
      </c>
      <c r="G134" s="234" t="s">
        <v>1158</v>
      </c>
      <c r="H134" s="235">
        <v>1</v>
      </c>
      <c r="I134" s="236"/>
      <c r="J134" s="237">
        <f>ROUND(I134*H134,2)</f>
        <v>0</v>
      </c>
      <c r="K134" s="238"/>
      <c r="L134" s="41"/>
      <c r="M134" s="239" t="s">
        <v>1</v>
      </c>
      <c r="N134" s="240" t="s">
        <v>40</v>
      </c>
      <c r="O134" s="88"/>
      <c r="P134" s="241">
        <f>O134*H134</f>
        <v>0</v>
      </c>
      <c r="Q134" s="241">
        <v>0</v>
      </c>
      <c r="R134" s="241">
        <f>Q134*H134</f>
        <v>0</v>
      </c>
      <c r="S134" s="241">
        <v>0</v>
      </c>
      <c r="T134" s="242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3" t="s">
        <v>1159</v>
      </c>
      <c r="AT134" s="243" t="s">
        <v>154</v>
      </c>
      <c r="AU134" s="243" t="s">
        <v>85</v>
      </c>
      <c r="AY134" s="14" t="s">
        <v>152</v>
      </c>
      <c r="BE134" s="244">
        <f>IF(N134="základní",J134,0)</f>
        <v>0</v>
      </c>
      <c r="BF134" s="244">
        <f>IF(N134="snížená",J134,0)</f>
        <v>0</v>
      </c>
      <c r="BG134" s="244">
        <f>IF(N134="zákl. přenesená",J134,0)</f>
        <v>0</v>
      </c>
      <c r="BH134" s="244">
        <f>IF(N134="sníž. přenesená",J134,0)</f>
        <v>0</v>
      </c>
      <c r="BI134" s="244">
        <f>IF(N134="nulová",J134,0)</f>
        <v>0</v>
      </c>
      <c r="BJ134" s="14" t="s">
        <v>83</v>
      </c>
      <c r="BK134" s="244">
        <f>ROUND(I134*H134,2)</f>
        <v>0</v>
      </c>
      <c r="BL134" s="14" t="s">
        <v>1159</v>
      </c>
      <c r="BM134" s="243" t="s">
        <v>1160</v>
      </c>
    </row>
    <row r="135" s="2" customFormat="1" ht="24.15" customHeight="1">
      <c r="A135" s="35"/>
      <c r="B135" s="36"/>
      <c r="C135" s="231" t="s">
        <v>85</v>
      </c>
      <c r="D135" s="231" t="s">
        <v>154</v>
      </c>
      <c r="E135" s="232" t="s">
        <v>1161</v>
      </c>
      <c r="F135" s="233" t="s">
        <v>1162</v>
      </c>
      <c r="G135" s="234" t="s">
        <v>1158</v>
      </c>
      <c r="H135" s="235">
        <v>1</v>
      </c>
      <c r="I135" s="236"/>
      <c r="J135" s="237">
        <f>ROUND(I135*H135,2)</f>
        <v>0</v>
      </c>
      <c r="K135" s="238"/>
      <c r="L135" s="41"/>
      <c r="M135" s="239" t="s">
        <v>1</v>
      </c>
      <c r="N135" s="240" t="s">
        <v>40</v>
      </c>
      <c r="O135" s="88"/>
      <c r="P135" s="241">
        <f>O135*H135</f>
        <v>0</v>
      </c>
      <c r="Q135" s="241">
        <v>0</v>
      </c>
      <c r="R135" s="241">
        <f>Q135*H135</f>
        <v>0</v>
      </c>
      <c r="S135" s="241">
        <v>0</v>
      </c>
      <c r="T135" s="242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3" t="s">
        <v>1159</v>
      </c>
      <c r="AT135" s="243" t="s">
        <v>154</v>
      </c>
      <c r="AU135" s="243" t="s">
        <v>85</v>
      </c>
      <c r="AY135" s="14" t="s">
        <v>152</v>
      </c>
      <c r="BE135" s="244">
        <f>IF(N135="základní",J135,0)</f>
        <v>0</v>
      </c>
      <c r="BF135" s="244">
        <f>IF(N135="snížená",J135,0)</f>
        <v>0</v>
      </c>
      <c r="BG135" s="244">
        <f>IF(N135="zákl. přenesená",J135,0)</f>
        <v>0</v>
      </c>
      <c r="BH135" s="244">
        <f>IF(N135="sníž. přenesená",J135,0)</f>
        <v>0</v>
      </c>
      <c r="BI135" s="244">
        <f>IF(N135="nulová",J135,0)</f>
        <v>0</v>
      </c>
      <c r="BJ135" s="14" t="s">
        <v>83</v>
      </c>
      <c r="BK135" s="244">
        <f>ROUND(I135*H135,2)</f>
        <v>0</v>
      </c>
      <c r="BL135" s="14" t="s">
        <v>1159</v>
      </c>
      <c r="BM135" s="243" t="s">
        <v>1163</v>
      </c>
    </row>
    <row r="136" s="2" customFormat="1" ht="16.5" customHeight="1">
      <c r="A136" s="35"/>
      <c r="B136" s="36"/>
      <c r="C136" s="231" t="s">
        <v>163</v>
      </c>
      <c r="D136" s="231" t="s">
        <v>154</v>
      </c>
      <c r="E136" s="232" t="s">
        <v>1164</v>
      </c>
      <c r="F136" s="233" t="s">
        <v>1165</v>
      </c>
      <c r="G136" s="234" t="s">
        <v>1158</v>
      </c>
      <c r="H136" s="235">
        <v>1</v>
      </c>
      <c r="I136" s="236"/>
      <c r="J136" s="237">
        <f>ROUND(I136*H136,2)</f>
        <v>0</v>
      </c>
      <c r="K136" s="238"/>
      <c r="L136" s="41"/>
      <c r="M136" s="239" t="s">
        <v>1</v>
      </c>
      <c r="N136" s="240" t="s">
        <v>40</v>
      </c>
      <c r="O136" s="88"/>
      <c r="P136" s="241">
        <f>O136*H136</f>
        <v>0</v>
      </c>
      <c r="Q136" s="241">
        <v>0</v>
      </c>
      <c r="R136" s="241">
        <f>Q136*H136</f>
        <v>0</v>
      </c>
      <c r="S136" s="241">
        <v>0</v>
      </c>
      <c r="T136" s="242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3" t="s">
        <v>1159</v>
      </c>
      <c r="AT136" s="243" t="s">
        <v>154</v>
      </c>
      <c r="AU136" s="243" t="s">
        <v>85</v>
      </c>
      <c r="AY136" s="14" t="s">
        <v>152</v>
      </c>
      <c r="BE136" s="244">
        <f>IF(N136="základní",J136,0)</f>
        <v>0</v>
      </c>
      <c r="BF136" s="244">
        <f>IF(N136="snížená",J136,0)</f>
        <v>0</v>
      </c>
      <c r="BG136" s="244">
        <f>IF(N136="zákl. přenesená",J136,0)</f>
        <v>0</v>
      </c>
      <c r="BH136" s="244">
        <f>IF(N136="sníž. přenesená",J136,0)</f>
        <v>0</v>
      </c>
      <c r="BI136" s="244">
        <f>IF(N136="nulová",J136,0)</f>
        <v>0</v>
      </c>
      <c r="BJ136" s="14" t="s">
        <v>83</v>
      </c>
      <c r="BK136" s="244">
        <f>ROUND(I136*H136,2)</f>
        <v>0</v>
      </c>
      <c r="BL136" s="14" t="s">
        <v>1159</v>
      </c>
      <c r="BM136" s="243" t="s">
        <v>1166</v>
      </c>
    </row>
    <row r="137" s="12" customFormat="1" ht="22.8" customHeight="1">
      <c r="A137" s="12"/>
      <c r="B137" s="215"/>
      <c r="C137" s="216"/>
      <c r="D137" s="217" t="s">
        <v>74</v>
      </c>
      <c r="E137" s="229" t="s">
        <v>1167</v>
      </c>
      <c r="F137" s="229" t="s">
        <v>129</v>
      </c>
      <c r="G137" s="216"/>
      <c r="H137" s="216"/>
      <c r="I137" s="219"/>
      <c r="J137" s="230">
        <f>BK137</f>
        <v>0</v>
      </c>
      <c r="K137" s="216"/>
      <c r="L137" s="221"/>
      <c r="M137" s="222"/>
      <c r="N137" s="223"/>
      <c r="O137" s="223"/>
      <c r="P137" s="224">
        <f>P138</f>
        <v>0</v>
      </c>
      <c r="Q137" s="223"/>
      <c r="R137" s="224">
        <f>R138</f>
        <v>0</v>
      </c>
      <c r="S137" s="223"/>
      <c r="T137" s="225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6" t="s">
        <v>175</v>
      </c>
      <c r="AT137" s="227" t="s">
        <v>74</v>
      </c>
      <c r="AU137" s="227" t="s">
        <v>83</v>
      </c>
      <c r="AY137" s="226" t="s">
        <v>152</v>
      </c>
      <c r="BK137" s="228">
        <f>BK138</f>
        <v>0</v>
      </c>
    </row>
    <row r="138" s="2" customFormat="1" ht="16.5" customHeight="1">
      <c r="A138" s="35"/>
      <c r="B138" s="36"/>
      <c r="C138" s="231" t="s">
        <v>158</v>
      </c>
      <c r="D138" s="231" t="s">
        <v>154</v>
      </c>
      <c r="E138" s="232" t="s">
        <v>1168</v>
      </c>
      <c r="F138" s="233" t="s">
        <v>129</v>
      </c>
      <c r="G138" s="234" t="s">
        <v>468</v>
      </c>
      <c r="H138" s="235">
        <v>1</v>
      </c>
      <c r="I138" s="236"/>
      <c r="J138" s="237">
        <f>ROUND(I138*H138,2)</f>
        <v>0</v>
      </c>
      <c r="K138" s="238"/>
      <c r="L138" s="41"/>
      <c r="M138" s="239" t="s">
        <v>1</v>
      </c>
      <c r="N138" s="240" t="s">
        <v>40</v>
      </c>
      <c r="O138" s="88"/>
      <c r="P138" s="241">
        <f>O138*H138</f>
        <v>0</v>
      </c>
      <c r="Q138" s="241">
        <v>0</v>
      </c>
      <c r="R138" s="241">
        <f>Q138*H138</f>
        <v>0</v>
      </c>
      <c r="S138" s="241">
        <v>0</v>
      </c>
      <c r="T138" s="242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3" t="s">
        <v>1159</v>
      </c>
      <c r="AT138" s="243" t="s">
        <v>154</v>
      </c>
      <c r="AU138" s="243" t="s">
        <v>85</v>
      </c>
      <c r="AY138" s="14" t="s">
        <v>152</v>
      </c>
      <c r="BE138" s="244">
        <f>IF(N138="základní",J138,0)</f>
        <v>0</v>
      </c>
      <c r="BF138" s="244">
        <f>IF(N138="snížená",J138,0)</f>
        <v>0</v>
      </c>
      <c r="BG138" s="244">
        <f>IF(N138="zákl. přenesená",J138,0)</f>
        <v>0</v>
      </c>
      <c r="BH138" s="244">
        <f>IF(N138="sníž. přenesená",J138,0)</f>
        <v>0</v>
      </c>
      <c r="BI138" s="244">
        <f>IF(N138="nulová",J138,0)</f>
        <v>0</v>
      </c>
      <c r="BJ138" s="14" t="s">
        <v>83</v>
      </c>
      <c r="BK138" s="244">
        <f>ROUND(I138*H138,2)</f>
        <v>0</v>
      </c>
      <c r="BL138" s="14" t="s">
        <v>1159</v>
      </c>
      <c r="BM138" s="243" t="s">
        <v>1169</v>
      </c>
    </row>
    <row r="139" s="12" customFormat="1" ht="22.8" customHeight="1">
      <c r="A139" s="12"/>
      <c r="B139" s="215"/>
      <c r="C139" s="216"/>
      <c r="D139" s="217" t="s">
        <v>74</v>
      </c>
      <c r="E139" s="229" t="s">
        <v>1170</v>
      </c>
      <c r="F139" s="229" t="s">
        <v>131</v>
      </c>
      <c r="G139" s="216"/>
      <c r="H139" s="216"/>
      <c r="I139" s="219"/>
      <c r="J139" s="230">
        <f>BK139</f>
        <v>0</v>
      </c>
      <c r="K139" s="216"/>
      <c r="L139" s="221"/>
      <c r="M139" s="222"/>
      <c r="N139" s="223"/>
      <c r="O139" s="223"/>
      <c r="P139" s="224">
        <f>P140</f>
        <v>0</v>
      </c>
      <c r="Q139" s="223"/>
      <c r="R139" s="224">
        <f>R140</f>
        <v>0</v>
      </c>
      <c r="S139" s="223"/>
      <c r="T139" s="225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6" t="s">
        <v>175</v>
      </c>
      <c r="AT139" s="227" t="s">
        <v>74</v>
      </c>
      <c r="AU139" s="227" t="s">
        <v>83</v>
      </c>
      <c r="AY139" s="226" t="s">
        <v>152</v>
      </c>
      <c r="BK139" s="228">
        <f>BK140</f>
        <v>0</v>
      </c>
    </row>
    <row r="140" s="2" customFormat="1" ht="16.5" customHeight="1">
      <c r="A140" s="35"/>
      <c r="B140" s="36"/>
      <c r="C140" s="231" t="s">
        <v>175</v>
      </c>
      <c r="D140" s="231" t="s">
        <v>154</v>
      </c>
      <c r="E140" s="232" t="s">
        <v>1171</v>
      </c>
      <c r="F140" s="233" t="s">
        <v>1172</v>
      </c>
      <c r="G140" s="234" t="s">
        <v>468</v>
      </c>
      <c r="H140" s="235">
        <v>1</v>
      </c>
      <c r="I140" s="236"/>
      <c r="J140" s="237">
        <f>ROUND(I140*H140,2)</f>
        <v>0</v>
      </c>
      <c r="K140" s="238"/>
      <c r="L140" s="41"/>
      <c r="M140" s="239" t="s">
        <v>1</v>
      </c>
      <c r="N140" s="240" t="s">
        <v>40</v>
      </c>
      <c r="O140" s="88"/>
      <c r="P140" s="241">
        <f>O140*H140</f>
        <v>0</v>
      </c>
      <c r="Q140" s="241">
        <v>0</v>
      </c>
      <c r="R140" s="241">
        <f>Q140*H140</f>
        <v>0</v>
      </c>
      <c r="S140" s="241">
        <v>0</v>
      </c>
      <c r="T140" s="242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3" t="s">
        <v>1159</v>
      </c>
      <c r="AT140" s="243" t="s">
        <v>154</v>
      </c>
      <c r="AU140" s="243" t="s">
        <v>85</v>
      </c>
      <c r="AY140" s="14" t="s">
        <v>152</v>
      </c>
      <c r="BE140" s="244">
        <f>IF(N140="základní",J140,0)</f>
        <v>0</v>
      </c>
      <c r="BF140" s="244">
        <f>IF(N140="snížená",J140,0)</f>
        <v>0</v>
      </c>
      <c r="BG140" s="244">
        <f>IF(N140="zákl. přenesená",J140,0)</f>
        <v>0</v>
      </c>
      <c r="BH140" s="244">
        <f>IF(N140="sníž. přenesená",J140,0)</f>
        <v>0</v>
      </c>
      <c r="BI140" s="244">
        <f>IF(N140="nulová",J140,0)</f>
        <v>0</v>
      </c>
      <c r="BJ140" s="14" t="s">
        <v>83</v>
      </c>
      <c r="BK140" s="244">
        <f>ROUND(I140*H140,2)</f>
        <v>0</v>
      </c>
      <c r="BL140" s="14" t="s">
        <v>1159</v>
      </c>
      <c r="BM140" s="243" t="s">
        <v>1173</v>
      </c>
    </row>
    <row r="141" s="12" customFormat="1" ht="22.8" customHeight="1">
      <c r="A141" s="12"/>
      <c r="B141" s="215"/>
      <c r="C141" s="216"/>
      <c r="D141" s="217" t="s">
        <v>74</v>
      </c>
      <c r="E141" s="229" t="s">
        <v>1174</v>
      </c>
      <c r="F141" s="229" t="s">
        <v>96</v>
      </c>
      <c r="G141" s="216"/>
      <c r="H141" s="216"/>
      <c r="I141" s="219"/>
      <c r="J141" s="230">
        <f>BK141</f>
        <v>0</v>
      </c>
      <c r="K141" s="216"/>
      <c r="L141" s="221"/>
      <c r="M141" s="222"/>
      <c r="N141" s="223"/>
      <c r="O141" s="223"/>
      <c r="P141" s="224">
        <f>P142</f>
        <v>0</v>
      </c>
      <c r="Q141" s="223"/>
      <c r="R141" s="224">
        <f>R142</f>
        <v>0</v>
      </c>
      <c r="S141" s="223"/>
      <c r="T141" s="225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6" t="s">
        <v>175</v>
      </c>
      <c r="AT141" s="227" t="s">
        <v>74</v>
      </c>
      <c r="AU141" s="227" t="s">
        <v>83</v>
      </c>
      <c r="AY141" s="226" t="s">
        <v>152</v>
      </c>
      <c r="BK141" s="228">
        <f>BK142</f>
        <v>0</v>
      </c>
    </row>
    <row r="142" s="2" customFormat="1" ht="16.5" customHeight="1">
      <c r="A142" s="35"/>
      <c r="B142" s="36"/>
      <c r="C142" s="231" t="s">
        <v>179</v>
      </c>
      <c r="D142" s="231" t="s">
        <v>154</v>
      </c>
      <c r="E142" s="232" t="s">
        <v>1175</v>
      </c>
      <c r="F142" s="233" t="s">
        <v>96</v>
      </c>
      <c r="G142" s="234" t="s">
        <v>468</v>
      </c>
      <c r="H142" s="235">
        <v>1</v>
      </c>
      <c r="I142" s="236"/>
      <c r="J142" s="237">
        <f>ROUND(I142*H142,2)</f>
        <v>0</v>
      </c>
      <c r="K142" s="238"/>
      <c r="L142" s="41"/>
      <c r="M142" s="260" t="s">
        <v>1</v>
      </c>
      <c r="N142" s="261" t="s">
        <v>40</v>
      </c>
      <c r="O142" s="262"/>
      <c r="P142" s="263">
        <f>O142*H142</f>
        <v>0</v>
      </c>
      <c r="Q142" s="263">
        <v>0</v>
      </c>
      <c r="R142" s="263">
        <f>Q142*H142</f>
        <v>0</v>
      </c>
      <c r="S142" s="263">
        <v>0</v>
      </c>
      <c r="T142" s="264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3" t="s">
        <v>1159</v>
      </c>
      <c r="AT142" s="243" t="s">
        <v>154</v>
      </c>
      <c r="AU142" s="243" t="s">
        <v>85</v>
      </c>
      <c r="AY142" s="14" t="s">
        <v>152</v>
      </c>
      <c r="BE142" s="244">
        <f>IF(N142="základní",J142,0)</f>
        <v>0</v>
      </c>
      <c r="BF142" s="244">
        <f>IF(N142="snížená",J142,0)</f>
        <v>0</v>
      </c>
      <c r="BG142" s="244">
        <f>IF(N142="zákl. přenesená",J142,0)</f>
        <v>0</v>
      </c>
      <c r="BH142" s="244">
        <f>IF(N142="sníž. přenesená",J142,0)</f>
        <v>0</v>
      </c>
      <c r="BI142" s="244">
        <f>IF(N142="nulová",J142,0)</f>
        <v>0</v>
      </c>
      <c r="BJ142" s="14" t="s">
        <v>83</v>
      </c>
      <c r="BK142" s="244">
        <f>ROUND(I142*H142,2)</f>
        <v>0</v>
      </c>
      <c r="BL142" s="14" t="s">
        <v>1159</v>
      </c>
      <c r="BM142" s="243" t="s">
        <v>1176</v>
      </c>
    </row>
    <row r="143" s="2" customFormat="1" ht="6.96" customHeight="1">
      <c r="A143" s="35"/>
      <c r="B143" s="63"/>
      <c r="C143" s="64"/>
      <c r="D143" s="64"/>
      <c r="E143" s="64"/>
      <c r="F143" s="64"/>
      <c r="G143" s="64"/>
      <c r="H143" s="64"/>
      <c r="I143" s="64"/>
      <c r="J143" s="64"/>
      <c r="K143" s="64"/>
      <c r="L143" s="41"/>
      <c r="M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</row>
  </sheetData>
  <sheetProtection sheet="1" autoFilter="0" formatColumns="0" formatRows="0" objects="1" scenarios="1" spinCount="100000" saltValue="tB5nY/72xZ27Vjtfw9MqD2Ow42kSKi8oHM/9hCijFaNTI5TU6Qjhx17ygKXxg0SStjbq/yPbjTLc63qSSCwXQA==" hashValue="H3AYY2gnEPfz+qXbyYoFl+Pu2V3zTzJzxx9QA2dftbrN/ce0mDQDVe//D0X1NSqjBJ6LB9EtPkrJPIXCaWux0Q==" algorithmName="SHA-512" password="CC35"/>
  <autoFilter ref="C130:K142"/>
  <mergeCells count="14">
    <mergeCell ref="E7:H7"/>
    <mergeCell ref="E9:H9"/>
    <mergeCell ref="E18:H18"/>
    <mergeCell ref="E27:H27"/>
    <mergeCell ref="E85:H85"/>
    <mergeCell ref="E87:H87"/>
    <mergeCell ref="D105:F105"/>
    <mergeCell ref="D106:F106"/>
    <mergeCell ref="D107:F107"/>
    <mergeCell ref="D108:F108"/>
    <mergeCell ref="D109:F10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ELITEDESK2\KFJ</dc:creator>
  <cp:lastModifiedBy>ELITEDESK2\KFJ</cp:lastModifiedBy>
  <dcterms:created xsi:type="dcterms:W3CDTF">2024-06-21T08:54:40Z</dcterms:created>
  <dcterms:modified xsi:type="dcterms:W3CDTF">2024-06-21T08:54:44Z</dcterms:modified>
</cp:coreProperties>
</file>